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uwprod.sharepoint.com/sites/pflegerlab/Shared Documents/Internal Site (SharePoint) Documents/Publication Repository/110 - Chavkin - 2024 - Phosphate Recovery/Model_and_results/"/>
    </mc:Choice>
  </mc:AlternateContent>
  <xr:revisionPtr revIDLastSave="3589" documentId="8_{7F69F51D-69B7-450F-A456-2539357E9D0B}" xr6:coauthVersionLast="47" xr6:coauthVersionMax="47" xr10:uidLastSave="{347DECDE-4E56-D242-A262-DB3441BEAFAB}"/>
  <bookViews>
    <workbookView xWindow="-38420" yWindow="500" windowWidth="38400" windowHeight="19400" firstSheet="4" activeTab="6" xr2:uid="{0AAE0B71-2E6B-4EEC-9B5F-1B0B0CB50D93}"/>
  </bookViews>
  <sheets>
    <sheet name="elemental_composition_Apr_2024" sheetId="1" r:id="rId1"/>
    <sheet name="wild_type_30_days" sheetId="2" r:id="rId2"/>
    <sheet name="wild_type_3_days" sheetId="3" r:id="rId3"/>
    <sheet name="pst_SCAB_results_no_elect_gen" sheetId="5" r:id="rId4"/>
    <sheet name="mutant_3_days_no_credits_15y" sheetId="7" r:id="rId5"/>
    <sheet name="wild_type_3_days_no_credits_15y" sheetId="6" r:id="rId6"/>
    <sheet name="mutant_3_days_section_compariso" sheetId="10" r:id="rId7"/>
    <sheet name="wild_type_mutant_comparisons" sheetId="8" r:id="rId8"/>
    <sheet name="wild_type_3_days_noelectricit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10" l="1"/>
  <c r="G109" i="10"/>
  <c r="N8" i="8"/>
  <c r="N6" i="8"/>
  <c r="N7" i="8"/>
  <c r="N5" i="8"/>
  <c r="M8" i="8"/>
  <c r="M7" i="8"/>
  <c r="M6" i="8"/>
  <c r="M5" i="8"/>
  <c r="L11" i="8"/>
  <c r="L9" i="8"/>
  <c r="L8" i="8"/>
  <c r="K8" i="8"/>
  <c r="L7" i="8"/>
  <c r="L6" i="8"/>
  <c r="L5" i="8"/>
  <c r="K7" i="8"/>
  <c r="K6" i="8"/>
  <c r="K5" i="8"/>
  <c r="J12" i="8"/>
  <c r="L14" i="8"/>
  <c r="J11" i="8"/>
  <c r="J10" i="8"/>
  <c r="I10" i="10"/>
  <c r="I9" i="10"/>
  <c r="E34" i="6"/>
  <c r="E18" i="8"/>
  <c r="E17" i="8"/>
  <c r="M127" i="6"/>
  <c r="M126" i="6"/>
  <c r="N131" i="6"/>
  <c r="N130" i="6"/>
  <c r="M131" i="6"/>
  <c r="M130" i="6"/>
  <c r="B35" i="6"/>
  <c r="A128" i="6"/>
  <c r="V42" i="6"/>
  <c r="AA70" i="10"/>
  <c r="AA69" i="10"/>
  <c r="O61" i="10"/>
  <c r="B18" i="8"/>
  <c r="B54" i="10"/>
  <c r="B98" i="6"/>
  <c r="S105" i="6" s="1"/>
  <c r="E50" i="10"/>
  <c r="E50" i="6"/>
  <c r="B50" i="6"/>
  <c r="B16" i="8" s="1"/>
  <c r="B115" i="10"/>
  <c r="B116" i="10" s="1"/>
  <c r="E113" i="10"/>
  <c r="B111" i="10"/>
  <c r="B118" i="10" s="1"/>
  <c r="E106" i="10"/>
  <c r="B79" i="10"/>
  <c r="B106" i="10"/>
  <c r="D72" i="10"/>
  <c r="D71" i="10"/>
  <c r="H73" i="10" s="1"/>
  <c r="F62" i="10"/>
  <c r="F61" i="10"/>
  <c r="B98" i="10"/>
  <c r="B103" i="10" s="1"/>
  <c r="B105" i="10" s="1"/>
  <c r="G110" i="10" s="1"/>
  <c r="B96" i="10"/>
  <c r="B101" i="10" s="1"/>
  <c r="H89" i="10"/>
  <c r="B89" i="10"/>
  <c r="C65" i="10"/>
  <c r="C63" i="10"/>
  <c r="D63" i="10" s="1"/>
  <c r="C62" i="10"/>
  <c r="D62" i="10" s="1"/>
  <c r="C61" i="10"/>
  <c r="E61" i="10" s="1"/>
  <c r="C60" i="10"/>
  <c r="C59" i="10"/>
  <c r="B50" i="10"/>
  <c r="C16" i="8" s="1"/>
  <c r="B42" i="10"/>
  <c r="B47" i="10" s="1"/>
  <c r="B49" i="10" s="1"/>
  <c r="B40" i="10"/>
  <c r="B45" i="10" s="1"/>
  <c r="H33" i="10"/>
  <c r="B33" i="10"/>
  <c r="E3" i="8" s="1"/>
  <c r="D17" i="10"/>
  <c r="D16" i="10"/>
  <c r="D15" i="10"/>
  <c r="H17" i="10" s="1"/>
  <c r="D14" i="10"/>
  <c r="D13" i="10"/>
  <c r="C9" i="10"/>
  <c r="F3" i="8" s="1"/>
  <c r="F7" i="10"/>
  <c r="C7" i="10"/>
  <c r="F6" i="10"/>
  <c r="C6" i="10"/>
  <c r="E6" i="10" s="1"/>
  <c r="F5" i="10"/>
  <c r="C5" i="10"/>
  <c r="E5" i="10" s="1"/>
  <c r="F4" i="10"/>
  <c r="C4" i="10"/>
  <c r="F3" i="10"/>
  <c r="C3" i="10"/>
  <c r="V113" i="6"/>
  <c r="X113" i="6"/>
  <c r="T113" i="6"/>
  <c r="R113" i="6"/>
  <c r="P113" i="6"/>
  <c r="N113" i="6"/>
  <c r="L113" i="6"/>
  <c r="J113" i="6"/>
  <c r="H113" i="6"/>
  <c r="F113" i="6"/>
  <c r="BW35" i="8"/>
  <c r="BW36" i="8"/>
  <c r="BW37" i="8"/>
  <c r="BW38" i="8"/>
  <c r="BW39" i="8"/>
  <c r="BW40" i="8"/>
  <c r="BW41" i="8"/>
  <c r="BW42" i="8"/>
  <c r="BW43" i="8"/>
  <c r="BW44" i="8"/>
  <c r="BW45" i="8"/>
  <c r="BW46" i="8"/>
  <c r="BW47" i="8"/>
  <c r="BW48" i="8"/>
  <c r="BW49" i="8"/>
  <c r="BW50" i="8"/>
  <c r="BW51" i="8"/>
  <c r="BW52" i="8"/>
  <c r="BW53" i="8"/>
  <c r="BW54" i="8"/>
  <c r="BW55" i="8"/>
  <c r="BW56" i="8"/>
  <c r="BW57" i="8"/>
  <c r="BW58" i="8"/>
  <c r="BW59" i="8"/>
  <c r="BW60" i="8"/>
  <c r="BW61" i="8"/>
  <c r="BW62" i="8"/>
  <c r="BW63" i="8"/>
  <c r="BW64" i="8"/>
  <c r="BW65" i="8"/>
  <c r="BW66" i="8"/>
  <c r="BW67" i="8"/>
  <c r="BW68" i="8"/>
  <c r="BW69" i="8"/>
  <c r="BW70" i="8"/>
  <c r="BW71" i="8"/>
  <c r="BW72" i="8"/>
  <c r="BW73" i="8"/>
  <c r="BW74" i="8"/>
  <c r="BW75" i="8"/>
  <c r="BW76" i="8"/>
  <c r="BW77" i="8"/>
  <c r="BW78" i="8"/>
  <c r="BW79" i="8"/>
  <c r="BW80" i="8"/>
  <c r="BW81" i="8"/>
  <c r="BW82" i="8"/>
  <c r="BW83" i="8"/>
  <c r="BW84" i="8"/>
  <c r="BW85" i="8"/>
  <c r="BW86" i="8"/>
  <c r="BW87" i="8"/>
  <c r="BW88" i="8"/>
  <c r="BW89" i="8"/>
  <c r="BW90" i="8"/>
  <c r="BW91" i="8"/>
  <c r="BW92" i="8"/>
  <c r="BW93" i="8"/>
  <c r="BW94" i="8"/>
  <c r="BW95" i="8"/>
  <c r="BW96" i="8"/>
  <c r="BW97" i="8"/>
  <c r="BW98" i="8"/>
  <c r="BW99" i="8"/>
  <c r="BW100" i="8"/>
  <c r="BW101" i="8"/>
  <c r="BW102" i="8"/>
  <c r="BW103" i="8"/>
  <c r="BW104" i="8"/>
  <c r="BW105" i="8"/>
  <c r="BW106" i="8"/>
  <c r="BW107" i="8"/>
  <c r="BW108" i="8"/>
  <c r="BW109" i="8"/>
  <c r="BW110" i="8"/>
  <c r="BW111" i="8"/>
  <c r="BW112" i="8"/>
  <c r="BW113" i="8"/>
  <c r="BW114" i="8"/>
  <c r="BW115" i="8"/>
  <c r="BW116" i="8"/>
  <c r="BW117" i="8"/>
  <c r="BW118" i="8"/>
  <c r="BW119" i="8"/>
  <c r="BW120" i="8"/>
  <c r="BW121" i="8"/>
  <c r="BW122" i="8"/>
  <c r="BW123" i="8"/>
  <c r="BW124" i="8"/>
  <c r="BW125" i="8"/>
  <c r="BW126" i="8"/>
  <c r="BW127" i="8"/>
  <c r="BW128" i="8"/>
  <c r="BW129" i="8"/>
  <c r="BW130" i="8"/>
  <c r="BW131" i="8"/>
  <c r="BW132" i="8"/>
  <c r="BW133" i="8"/>
  <c r="BW134" i="8"/>
  <c r="G163" i="7"/>
  <c r="G161" i="7"/>
  <c r="G159" i="7"/>
  <c r="D113" i="6"/>
  <c r="B113" i="6"/>
  <c r="B160" i="7"/>
  <c r="B152" i="7"/>
  <c r="B157" i="7" s="1"/>
  <c r="B159" i="7" s="1"/>
  <c r="B150" i="7"/>
  <c r="B155" i="7" s="1"/>
  <c r="G160" i="7" s="1"/>
  <c r="H143" i="7"/>
  <c r="B143" i="7"/>
  <c r="D127" i="7"/>
  <c r="D126" i="7"/>
  <c r="D125" i="7"/>
  <c r="H127" i="7" s="1"/>
  <c r="D124" i="7"/>
  <c r="D123" i="7"/>
  <c r="C119" i="7"/>
  <c r="F117" i="7"/>
  <c r="C117" i="7"/>
  <c r="E117" i="7" s="1"/>
  <c r="F116" i="7"/>
  <c r="C116" i="7"/>
  <c r="E116" i="7" s="1"/>
  <c r="F115" i="7"/>
  <c r="C115" i="7"/>
  <c r="E115" i="7" s="1"/>
  <c r="F114" i="7"/>
  <c r="C114" i="7"/>
  <c r="D114" i="7" s="1"/>
  <c r="F113" i="7"/>
  <c r="C113" i="7"/>
  <c r="E113" i="7" s="1"/>
  <c r="G2" i="8"/>
  <c r="B50" i="7"/>
  <c r="B42" i="7"/>
  <c r="B47" i="7" s="1"/>
  <c r="B49" i="7" s="1"/>
  <c r="B40" i="7"/>
  <c r="B45" i="7" s="1"/>
  <c r="H33" i="7"/>
  <c r="AA60" i="7" s="1"/>
  <c r="B33" i="7"/>
  <c r="O58" i="7" s="1"/>
  <c r="D17" i="7"/>
  <c r="D16" i="7"/>
  <c r="D15" i="7"/>
  <c r="H17" i="7" s="1"/>
  <c r="D14" i="7"/>
  <c r="D13" i="7"/>
  <c r="C9" i="7"/>
  <c r="S57" i="7" s="1"/>
  <c r="F7" i="7"/>
  <c r="C7" i="7"/>
  <c r="E7" i="7" s="1"/>
  <c r="F6" i="7"/>
  <c r="C6" i="7"/>
  <c r="E6" i="7" s="1"/>
  <c r="F5" i="7"/>
  <c r="C5" i="7"/>
  <c r="E5" i="7" s="1"/>
  <c r="F4" i="7"/>
  <c r="C4" i="7"/>
  <c r="E4" i="7" s="1"/>
  <c r="F3" i="7"/>
  <c r="C3" i="7"/>
  <c r="E3" i="7" s="1"/>
  <c r="C9" i="6"/>
  <c r="S56" i="6" s="1"/>
  <c r="F2" i="8" s="1"/>
  <c r="B42" i="6"/>
  <c r="B47" i="6" s="1"/>
  <c r="B49" i="6" s="1"/>
  <c r="C49" i="6" s="1"/>
  <c r="B40" i="6"/>
  <c r="B45" i="6" s="1"/>
  <c r="H33" i="6"/>
  <c r="AA59" i="6" s="1"/>
  <c r="B33" i="6"/>
  <c r="O60" i="6" s="1"/>
  <c r="D17" i="6"/>
  <c r="D16" i="6"/>
  <c r="D15" i="6"/>
  <c r="H17" i="6" s="1"/>
  <c r="D14" i="6"/>
  <c r="D13" i="6"/>
  <c r="F7" i="6"/>
  <c r="C7" i="6"/>
  <c r="F6" i="6"/>
  <c r="C6" i="6"/>
  <c r="F5" i="6"/>
  <c r="C5" i="6"/>
  <c r="D5" i="6" s="1"/>
  <c r="F4" i="6"/>
  <c r="C4" i="6"/>
  <c r="F3" i="6"/>
  <c r="C3" i="6"/>
  <c r="E3" i="6" s="1"/>
  <c r="C9" i="3"/>
  <c r="C9" i="5"/>
  <c r="B50" i="2"/>
  <c r="B50" i="3"/>
  <c r="B50" i="5"/>
  <c r="H29" i="5"/>
  <c r="H30" i="5"/>
  <c r="H31" i="5"/>
  <c r="H28" i="5"/>
  <c r="B42" i="5"/>
  <c r="B47" i="5" s="1"/>
  <c r="B40" i="5"/>
  <c r="B45" i="5" s="1"/>
  <c r="B33" i="5"/>
  <c r="O60" i="5" s="1"/>
  <c r="D17" i="5"/>
  <c r="D16" i="5"/>
  <c r="D15" i="5"/>
  <c r="H17" i="5" s="1"/>
  <c r="D14" i="5"/>
  <c r="D13" i="5"/>
  <c r="F7" i="5"/>
  <c r="C7" i="5"/>
  <c r="F6" i="5"/>
  <c r="C6" i="5"/>
  <c r="E6" i="5" s="1"/>
  <c r="F5" i="5"/>
  <c r="C5" i="5"/>
  <c r="D5" i="5" s="1"/>
  <c r="F4" i="5"/>
  <c r="C4" i="5"/>
  <c r="F3" i="5"/>
  <c r="C3" i="5"/>
  <c r="D7" i="1"/>
  <c r="B42" i="3"/>
  <c r="B47" i="3" s="1"/>
  <c r="B40" i="3"/>
  <c r="H33" i="3"/>
  <c r="S60" i="3" s="1"/>
  <c r="B33" i="3"/>
  <c r="O60" i="3" s="1"/>
  <c r="D17" i="3"/>
  <c r="D16" i="3"/>
  <c r="D15" i="3"/>
  <c r="H17" i="3" s="1"/>
  <c r="D14" i="3"/>
  <c r="D13" i="3"/>
  <c r="F7" i="3"/>
  <c r="C7" i="3"/>
  <c r="F6" i="3"/>
  <c r="C6" i="3"/>
  <c r="E6" i="3" s="1"/>
  <c r="F5" i="3"/>
  <c r="C5" i="3"/>
  <c r="E5" i="3" s="1"/>
  <c r="F4" i="3"/>
  <c r="C4" i="3"/>
  <c r="D4" i="3" s="1"/>
  <c r="F3" i="3"/>
  <c r="C3" i="3"/>
  <c r="B42" i="2"/>
  <c r="B47" i="2" s="1"/>
  <c r="B40" i="2"/>
  <c r="B45" i="2" s="1"/>
  <c r="H33" i="2"/>
  <c r="S57" i="2" s="1"/>
  <c r="B33" i="2"/>
  <c r="O58" i="2" s="1"/>
  <c r="D14" i="2"/>
  <c r="D17" i="2"/>
  <c r="D16" i="2"/>
  <c r="D15" i="2"/>
  <c r="H17" i="2" s="1"/>
  <c r="D13" i="2"/>
  <c r="F5" i="2"/>
  <c r="F6" i="2"/>
  <c r="F7" i="2"/>
  <c r="F3" i="2"/>
  <c r="F4" i="2"/>
  <c r="C7" i="2"/>
  <c r="D7" i="2" s="1"/>
  <c r="C6" i="2"/>
  <c r="E6" i="2" s="1"/>
  <c r="C5" i="2"/>
  <c r="E5" i="2" s="1"/>
  <c r="C4" i="2"/>
  <c r="E4" i="2" s="1"/>
  <c r="C3" i="2"/>
  <c r="D3" i="2" s="1"/>
  <c r="O105" i="6" l="1"/>
  <c r="K105" i="6"/>
  <c r="W105" i="6"/>
  <c r="C105" i="6"/>
  <c r="G105" i="6"/>
  <c r="G111" i="10"/>
  <c r="G112" i="10" s="1"/>
  <c r="D16" i="8"/>
  <c r="E16" i="8" s="1"/>
  <c r="K110" i="6"/>
  <c r="O109" i="6"/>
  <c r="C109" i="6"/>
  <c r="T115" i="6" s="1"/>
  <c r="O110" i="6"/>
  <c r="C110" i="6"/>
  <c r="H114" i="6" s="1"/>
  <c r="S109" i="6"/>
  <c r="G109" i="6"/>
  <c r="S110" i="6"/>
  <c r="G110" i="6"/>
  <c r="W109" i="6"/>
  <c r="K109" i="6"/>
  <c r="W110" i="6"/>
  <c r="B119" i="10"/>
  <c r="B121" i="10" s="1"/>
  <c r="E63" i="10"/>
  <c r="G63" i="10" s="1"/>
  <c r="E62" i="10"/>
  <c r="G62" i="10" s="1"/>
  <c r="B107" i="10"/>
  <c r="D60" i="10"/>
  <c r="E60" i="10"/>
  <c r="D61" i="10"/>
  <c r="G61" i="10" s="1"/>
  <c r="D59" i="10"/>
  <c r="E59" i="10"/>
  <c r="B51" i="10"/>
  <c r="B3" i="8" s="1"/>
  <c r="D3" i="10"/>
  <c r="E3" i="10"/>
  <c r="D6" i="10"/>
  <c r="G6" i="10" s="1"/>
  <c r="D4" i="10"/>
  <c r="E4" i="10"/>
  <c r="D7" i="10"/>
  <c r="E7" i="10"/>
  <c r="D5" i="10"/>
  <c r="G5" i="10" s="1"/>
  <c r="BW135" i="8"/>
  <c r="F5" i="8"/>
  <c r="G162" i="7"/>
  <c r="G164" i="7" s="1"/>
  <c r="G165" i="7" s="1"/>
  <c r="D32" i="6"/>
  <c r="D117" i="7"/>
  <c r="G117" i="7" s="1"/>
  <c r="D115" i="7"/>
  <c r="G115" i="7" s="1"/>
  <c r="E114" i="7"/>
  <c r="G114" i="7" s="1"/>
  <c r="D113" i="7"/>
  <c r="G113" i="7" s="1"/>
  <c r="B161" i="7"/>
  <c r="D116" i="7"/>
  <c r="G116" i="7" s="1"/>
  <c r="G5" i="8"/>
  <c r="B51" i="7"/>
  <c r="C60" i="7" s="1"/>
  <c r="D5" i="7"/>
  <c r="G5" i="7" s="1"/>
  <c r="S58" i="7"/>
  <c r="S59" i="7"/>
  <c r="S60" i="7"/>
  <c r="D3" i="7"/>
  <c r="G3" i="7" s="1"/>
  <c r="D7" i="7"/>
  <c r="G7" i="7" s="1"/>
  <c r="S56" i="7"/>
  <c r="O57" i="7"/>
  <c r="AA59" i="7"/>
  <c r="O59" i="7"/>
  <c r="AA57" i="7"/>
  <c r="D4" i="7"/>
  <c r="G4" i="7" s="1"/>
  <c r="D6" i="7"/>
  <c r="G6" i="7" s="1"/>
  <c r="O60" i="7"/>
  <c r="O56" i="7"/>
  <c r="AA56" i="7"/>
  <c r="AA58" i="7"/>
  <c r="S57" i="6"/>
  <c r="S58" i="6"/>
  <c r="S59" i="6"/>
  <c r="S60" i="6"/>
  <c r="B51" i="6"/>
  <c r="O56" i="6"/>
  <c r="O57" i="6"/>
  <c r="O58" i="6"/>
  <c r="O59" i="6"/>
  <c r="D3" i="6"/>
  <c r="G3" i="6" s="1"/>
  <c r="D7" i="6"/>
  <c r="E5" i="6"/>
  <c r="G5" i="6" s="1"/>
  <c r="E7" i="6"/>
  <c r="AA57" i="6"/>
  <c r="AA60" i="6"/>
  <c r="AA58" i="6"/>
  <c r="D4" i="6"/>
  <c r="D6" i="6"/>
  <c r="E4" i="6"/>
  <c r="E6" i="6"/>
  <c r="AA56" i="6"/>
  <c r="B45" i="3"/>
  <c r="B49" i="3" s="1"/>
  <c r="C49" i="3" s="1"/>
  <c r="H33" i="5"/>
  <c r="S60" i="5" s="1"/>
  <c r="B49" i="5"/>
  <c r="C49" i="5" s="1"/>
  <c r="O57" i="5"/>
  <c r="E4" i="5"/>
  <c r="O58" i="5"/>
  <c r="E5" i="5"/>
  <c r="G5" i="5" s="1"/>
  <c r="D4" i="5"/>
  <c r="O59" i="5"/>
  <c r="D7" i="5"/>
  <c r="E7" i="5"/>
  <c r="D3" i="5"/>
  <c r="E3" i="5"/>
  <c r="D6" i="5"/>
  <c r="G6" i="5" s="1"/>
  <c r="O56" i="5"/>
  <c r="O57" i="3"/>
  <c r="S57" i="3"/>
  <c r="O58" i="3"/>
  <c r="D7" i="3"/>
  <c r="S58" i="3"/>
  <c r="O59" i="3"/>
  <c r="E7" i="3"/>
  <c r="S59" i="3"/>
  <c r="D5" i="3"/>
  <c r="G5" i="3" s="1"/>
  <c r="D3" i="3"/>
  <c r="E4" i="3"/>
  <c r="G4" i="3" s="1"/>
  <c r="D6" i="3"/>
  <c r="G6" i="3" s="1"/>
  <c r="O56" i="3"/>
  <c r="E3" i="3"/>
  <c r="S56" i="3"/>
  <c r="S56" i="2"/>
  <c r="S59" i="2"/>
  <c r="S58" i="2"/>
  <c r="S60" i="2"/>
  <c r="O60" i="2"/>
  <c r="O59" i="2"/>
  <c r="O57" i="2"/>
  <c r="O56" i="2"/>
  <c r="B49" i="2"/>
  <c r="C49" i="2" s="1"/>
  <c r="D6" i="2"/>
  <c r="G6" i="2" s="1"/>
  <c r="E3" i="2"/>
  <c r="G3" i="2" s="1"/>
  <c r="E7" i="2"/>
  <c r="G7" i="2" s="1"/>
  <c r="D4" i="2"/>
  <c r="G4" i="2" s="1"/>
  <c r="D5" i="2"/>
  <c r="G5" i="2" s="1"/>
  <c r="X119" i="6" l="1"/>
  <c r="V119" i="6"/>
  <c r="T119" i="6"/>
  <c r="R119" i="6"/>
  <c r="P119" i="6"/>
  <c r="N119" i="6"/>
  <c r="L119" i="6"/>
  <c r="J119" i="6"/>
  <c r="H119" i="6"/>
  <c r="F119" i="6"/>
  <c r="D119" i="6"/>
  <c r="B119" i="6"/>
  <c r="N114" i="6"/>
  <c r="K104" i="6"/>
  <c r="W104" i="6"/>
  <c r="G104" i="6"/>
  <c r="S104" i="6"/>
  <c r="C104" i="6"/>
  <c r="R120" i="6" s="1"/>
  <c r="O104" i="6"/>
  <c r="T114" i="6"/>
  <c r="R114" i="6"/>
  <c r="F114" i="6"/>
  <c r="L115" i="6"/>
  <c r="P114" i="6"/>
  <c r="X115" i="6"/>
  <c r="V115" i="6"/>
  <c r="B115" i="6"/>
  <c r="D115" i="6"/>
  <c r="N115" i="6"/>
  <c r="J115" i="6"/>
  <c r="R115" i="6"/>
  <c r="H115" i="6"/>
  <c r="B114" i="6"/>
  <c r="X114" i="6"/>
  <c r="V114" i="6"/>
  <c r="D114" i="6"/>
  <c r="L114" i="6"/>
  <c r="F115" i="6"/>
  <c r="P115" i="6"/>
  <c r="J114" i="6"/>
  <c r="G60" i="10"/>
  <c r="G59" i="10"/>
  <c r="G7" i="10"/>
  <c r="G3" i="10"/>
  <c r="G4" i="10"/>
  <c r="E2" i="8"/>
  <c r="G118" i="7"/>
  <c r="G119" i="7" s="1"/>
  <c r="C59" i="7"/>
  <c r="C58" i="7"/>
  <c r="C56" i="7"/>
  <c r="C57" i="7"/>
  <c r="G8" i="7"/>
  <c r="C125" i="7" s="1"/>
  <c r="G6" i="6"/>
  <c r="C58" i="6"/>
  <c r="C57" i="6"/>
  <c r="C56" i="6"/>
  <c r="C59" i="6"/>
  <c r="C60" i="6"/>
  <c r="G4" i="6"/>
  <c r="G7" i="6"/>
  <c r="G4" i="5"/>
  <c r="S58" i="5"/>
  <c r="S57" i="5"/>
  <c r="S59" i="5"/>
  <c r="S56" i="5"/>
  <c r="G7" i="5"/>
  <c r="G3" i="5"/>
  <c r="G7" i="3"/>
  <c r="G3" i="3"/>
  <c r="G8" i="2"/>
  <c r="E5" i="8" l="1"/>
  <c r="D120" i="6"/>
  <c r="B120" i="6"/>
  <c r="X120" i="6"/>
  <c r="V120" i="6"/>
  <c r="L120" i="6"/>
  <c r="J120" i="6"/>
  <c r="F120" i="6"/>
  <c r="H120" i="6"/>
  <c r="N120" i="6"/>
  <c r="P120" i="6"/>
  <c r="T120" i="6"/>
  <c r="G64" i="10"/>
  <c r="H60" i="10" s="1"/>
  <c r="G8" i="10"/>
  <c r="C3" i="8" s="1"/>
  <c r="B2" i="8"/>
  <c r="C126" i="7"/>
  <c r="E126" i="7" s="1"/>
  <c r="C124" i="7"/>
  <c r="E124" i="7" s="1"/>
  <c r="C123" i="7"/>
  <c r="E123" i="7" s="1"/>
  <c r="H128" i="7"/>
  <c r="H129" i="7" s="1"/>
  <c r="E125" i="7"/>
  <c r="H116" i="7"/>
  <c r="C127" i="7"/>
  <c r="E127" i="7" s="1"/>
  <c r="H117" i="7"/>
  <c r="H114" i="7"/>
  <c r="H113" i="7"/>
  <c r="C15" i="7"/>
  <c r="H18" i="7" s="1"/>
  <c r="H19" i="7" s="1"/>
  <c r="G9" i="7"/>
  <c r="H115" i="7"/>
  <c r="G57" i="7"/>
  <c r="G56" i="7"/>
  <c r="G58" i="7"/>
  <c r="G60" i="7"/>
  <c r="G59" i="7"/>
  <c r="H4" i="7"/>
  <c r="C14" i="7"/>
  <c r="E14" i="7" s="1"/>
  <c r="C16" i="7"/>
  <c r="E16" i="7" s="1"/>
  <c r="H6" i="7"/>
  <c r="C17" i="7"/>
  <c r="E17" i="7" s="1"/>
  <c r="H7" i="7"/>
  <c r="C13" i="7"/>
  <c r="E13" i="7" s="1"/>
  <c r="H3" i="7"/>
  <c r="H5" i="7"/>
  <c r="G8" i="6"/>
  <c r="G8" i="5"/>
  <c r="C14" i="5" s="1"/>
  <c r="E14" i="5" s="1"/>
  <c r="G8" i="3"/>
  <c r="C15" i="3" s="1"/>
  <c r="E15" i="3" s="1"/>
  <c r="H5" i="2"/>
  <c r="G56" i="2"/>
  <c r="G60" i="2"/>
  <c r="G57" i="2"/>
  <c r="G58" i="2"/>
  <c r="G59" i="2"/>
  <c r="C16" i="2"/>
  <c r="E16" i="2" s="1"/>
  <c r="C13" i="2"/>
  <c r="E13" i="2" s="1"/>
  <c r="C17" i="2"/>
  <c r="E17" i="2" s="1"/>
  <c r="C14" i="2"/>
  <c r="E14" i="2" s="1"/>
  <c r="C15" i="2"/>
  <c r="H3" i="2"/>
  <c r="H7" i="2"/>
  <c r="H4" i="2"/>
  <c r="H6" i="2"/>
  <c r="B5" i="8" l="1"/>
  <c r="K106" i="6"/>
  <c r="W106" i="6"/>
  <c r="G106" i="6"/>
  <c r="S106" i="6"/>
  <c r="C106" i="6"/>
  <c r="P117" i="6" s="1"/>
  <c r="O106" i="6"/>
  <c r="H59" i="10"/>
  <c r="H62" i="10"/>
  <c r="G65" i="10"/>
  <c r="C71" i="10"/>
  <c r="C72" i="10"/>
  <c r="E72" i="10" s="1"/>
  <c r="C73" i="10"/>
  <c r="E73" i="10" s="1"/>
  <c r="C70" i="10"/>
  <c r="E70" i="10" s="1"/>
  <c r="C69" i="10"/>
  <c r="E69" i="10" s="1"/>
  <c r="H61" i="10"/>
  <c r="H63" i="10"/>
  <c r="C16" i="10"/>
  <c r="E16" i="10" s="1"/>
  <c r="E13" i="8" s="1"/>
  <c r="C14" i="10"/>
  <c r="E14" i="10" s="1"/>
  <c r="E11" i="8" s="1"/>
  <c r="H3" i="10"/>
  <c r="C15" i="10"/>
  <c r="H18" i="10" s="1"/>
  <c r="H19" i="10" s="1"/>
  <c r="C17" i="10"/>
  <c r="E17" i="10" s="1"/>
  <c r="E14" i="8" s="1"/>
  <c r="C13" i="10"/>
  <c r="E13" i="10" s="1"/>
  <c r="E10" i="8" s="1"/>
  <c r="G9" i="10"/>
  <c r="H4" i="10"/>
  <c r="H6" i="10"/>
  <c r="H7" i="10"/>
  <c r="H5" i="10"/>
  <c r="J4" i="6"/>
  <c r="H118" i="7"/>
  <c r="E128" i="7"/>
  <c r="E161" i="7" s="1"/>
  <c r="H6" i="6"/>
  <c r="G9" i="6"/>
  <c r="E15" i="7"/>
  <c r="E18" i="7" s="1"/>
  <c r="H8" i="7"/>
  <c r="C16" i="6"/>
  <c r="E16" i="6" s="1"/>
  <c r="D13" i="8" s="1"/>
  <c r="H7" i="6"/>
  <c r="C15" i="6"/>
  <c r="H18" i="6" s="1"/>
  <c r="H19" i="6" s="1"/>
  <c r="H5" i="6"/>
  <c r="H4" i="6"/>
  <c r="C17" i="6"/>
  <c r="E17" i="6" s="1"/>
  <c r="D14" i="8" s="1"/>
  <c r="G58" i="6"/>
  <c r="G60" i="6"/>
  <c r="G56" i="6"/>
  <c r="G59" i="6"/>
  <c r="G57" i="6"/>
  <c r="C13" i="6"/>
  <c r="E13" i="6" s="1"/>
  <c r="D10" i="8" s="1"/>
  <c r="H3" i="6"/>
  <c r="C14" i="6"/>
  <c r="E14" i="6" s="1"/>
  <c r="D11" i="8" s="1"/>
  <c r="C17" i="5"/>
  <c r="E17" i="5" s="1"/>
  <c r="H7" i="5"/>
  <c r="H4" i="5"/>
  <c r="G59" i="5"/>
  <c r="G58" i="5"/>
  <c r="G56" i="5"/>
  <c r="G60" i="5"/>
  <c r="G57" i="5"/>
  <c r="C13" i="5"/>
  <c r="E13" i="5" s="1"/>
  <c r="H3" i="5"/>
  <c r="H6" i="5"/>
  <c r="C16" i="5"/>
  <c r="E16" i="5" s="1"/>
  <c r="C15" i="5"/>
  <c r="E15" i="5" s="1"/>
  <c r="H5" i="5"/>
  <c r="C14" i="3"/>
  <c r="E14" i="3" s="1"/>
  <c r="G57" i="3"/>
  <c r="G56" i="3"/>
  <c r="G60" i="3"/>
  <c r="H18" i="3"/>
  <c r="H19" i="3" s="1"/>
  <c r="H3" i="3"/>
  <c r="H4" i="3"/>
  <c r="G58" i="3"/>
  <c r="H5" i="3"/>
  <c r="G59" i="3"/>
  <c r="C13" i="3"/>
  <c r="E13" i="3" s="1"/>
  <c r="H7" i="3"/>
  <c r="C17" i="3"/>
  <c r="E17" i="3" s="1"/>
  <c r="H6" i="3"/>
  <c r="C16" i="3"/>
  <c r="E16" i="3" s="1"/>
  <c r="E15" i="2"/>
  <c r="E18" i="2" s="1"/>
  <c r="H18" i="2"/>
  <c r="H19" i="2" s="1"/>
  <c r="H8" i="2"/>
  <c r="C12" i="8" l="1"/>
  <c r="C14" i="8"/>
  <c r="G14" i="8" s="1"/>
  <c r="C13" i="8"/>
  <c r="G13" i="8" s="1"/>
  <c r="C11" i="8"/>
  <c r="G11" i="8" s="1"/>
  <c r="C10" i="8"/>
  <c r="G10" i="8" s="1"/>
  <c r="N117" i="6"/>
  <c r="J117" i="6"/>
  <c r="H117" i="6"/>
  <c r="F117" i="6"/>
  <c r="L117" i="6"/>
  <c r="D117" i="6"/>
  <c r="T117" i="6"/>
  <c r="B117" i="6"/>
  <c r="V117" i="6"/>
  <c r="X117" i="6"/>
  <c r="R117" i="6"/>
  <c r="E15" i="10"/>
  <c r="H64" i="10"/>
  <c r="H74" i="10"/>
  <c r="H75" i="10" s="1"/>
  <c r="E71" i="10"/>
  <c r="H8" i="10"/>
  <c r="C2" i="8"/>
  <c r="I7" i="6"/>
  <c r="E51" i="7"/>
  <c r="F127" i="7"/>
  <c r="F124" i="7"/>
  <c r="F126" i="7"/>
  <c r="F123" i="7"/>
  <c r="F125" i="7"/>
  <c r="B14" i="8"/>
  <c r="F14" i="8" s="1"/>
  <c r="B10" i="8"/>
  <c r="F10" i="8" s="1"/>
  <c r="B12" i="8"/>
  <c r="B11" i="8"/>
  <c r="F11" i="8" s="1"/>
  <c r="B13" i="8"/>
  <c r="F13" i="8" s="1"/>
  <c r="K60" i="7"/>
  <c r="K58" i="7"/>
  <c r="K56" i="7"/>
  <c r="K57" i="7"/>
  <c r="K59" i="7"/>
  <c r="F13" i="7"/>
  <c r="F16" i="7"/>
  <c r="F14" i="7"/>
  <c r="F17" i="7"/>
  <c r="F15" i="7"/>
  <c r="E15" i="6"/>
  <c r="H8" i="6"/>
  <c r="H8" i="5"/>
  <c r="H18" i="5"/>
  <c r="H19" i="5" s="1"/>
  <c r="E18" i="5"/>
  <c r="F13" i="5" s="1"/>
  <c r="E18" i="3"/>
  <c r="F16" i="3" s="1"/>
  <c r="H8" i="3"/>
  <c r="F15" i="2"/>
  <c r="K57" i="2"/>
  <c r="K58" i="2"/>
  <c r="K56" i="2"/>
  <c r="K59" i="2"/>
  <c r="K60" i="2"/>
  <c r="F16" i="2"/>
  <c r="F17" i="2"/>
  <c r="F13" i="2"/>
  <c r="F14" i="2"/>
  <c r="C5" i="8" l="1"/>
  <c r="E18" i="10"/>
  <c r="D3" i="8" s="1"/>
  <c r="E12" i="8"/>
  <c r="G12" i="8" s="1"/>
  <c r="E74" i="10"/>
  <c r="F128" i="7"/>
  <c r="E18" i="6"/>
  <c r="O108" i="6" s="1"/>
  <c r="D12" i="8"/>
  <c r="F12" i="8" s="1"/>
  <c r="F18" i="7"/>
  <c r="K59" i="3"/>
  <c r="K57" i="3"/>
  <c r="F17" i="5"/>
  <c r="K56" i="3"/>
  <c r="F16" i="5"/>
  <c r="F15" i="5"/>
  <c r="F14" i="5"/>
  <c r="K58" i="5"/>
  <c r="K57" i="5"/>
  <c r="K60" i="3"/>
  <c r="K59" i="5"/>
  <c r="F17" i="3"/>
  <c r="K58" i="3"/>
  <c r="K56" i="5"/>
  <c r="K60" i="5"/>
  <c r="F14" i="3"/>
  <c r="F15" i="3"/>
  <c r="F13" i="3"/>
  <c r="F18" i="2"/>
  <c r="G16" i="8" l="1"/>
  <c r="G17" i="8" s="1"/>
  <c r="F16" i="8"/>
  <c r="F17" i="8" s="1"/>
  <c r="P118" i="6"/>
  <c r="N118" i="6"/>
  <c r="W108" i="6"/>
  <c r="S108" i="6"/>
  <c r="K108" i="6"/>
  <c r="G108" i="6"/>
  <c r="C108" i="6"/>
  <c r="F15" i="10"/>
  <c r="F16" i="10"/>
  <c r="F14" i="10"/>
  <c r="E51" i="10"/>
  <c r="C17" i="8" s="1"/>
  <c r="C27" i="8" s="1"/>
  <c r="E27" i="8" s="1"/>
  <c r="F13" i="10"/>
  <c r="F17" i="10"/>
  <c r="K107" i="6"/>
  <c r="W107" i="6"/>
  <c r="G107" i="6"/>
  <c r="S107" i="6"/>
  <c r="C107" i="6"/>
  <c r="F116" i="6" s="1"/>
  <c r="O107" i="6"/>
  <c r="E107" i="10"/>
  <c r="F70" i="10"/>
  <c r="F69" i="10"/>
  <c r="F73" i="10"/>
  <c r="F72" i="10"/>
  <c r="F71" i="10"/>
  <c r="K60" i="6"/>
  <c r="F16" i="6"/>
  <c r="F14" i="6"/>
  <c r="K57" i="6"/>
  <c r="K58" i="6"/>
  <c r="K59" i="6"/>
  <c r="K56" i="6"/>
  <c r="F15" i="6"/>
  <c r="F17" i="6"/>
  <c r="F13" i="6"/>
  <c r="E51" i="6"/>
  <c r="B17" i="8" s="1"/>
  <c r="B24" i="8" s="1"/>
  <c r="D24" i="8" s="1"/>
  <c r="F18" i="5"/>
  <c r="F18" i="3"/>
  <c r="C17" i="1"/>
  <c r="D17" i="1"/>
  <c r="E17" i="1"/>
  <c r="F17" i="1"/>
  <c r="G17" i="1"/>
  <c r="H17" i="1"/>
  <c r="I17" i="1"/>
  <c r="B17" i="1"/>
  <c r="J15" i="1"/>
  <c r="J14" i="1"/>
  <c r="J13" i="1"/>
  <c r="C7" i="1"/>
  <c r="E7" i="1"/>
  <c r="F7" i="1"/>
  <c r="G7" i="1"/>
  <c r="H7" i="1"/>
  <c r="I7" i="1"/>
  <c r="B7" i="1"/>
  <c r="J5" i="1"/>
  <c r="J4" i="1"/>
  <c r="J3" i="1"/>
  <c r="I12" i="8" l="1"/>
  <c r="H12" i="8"/>
  <c r="H16" i="8"/>
  <c r="I16" i="8" s="1"/>
  <c r="I13" i="8"/>
  <c r="I14" i="8"/>
  <c r="I10" i="8"/>
  <c r="I11" i="8"/>
  <c r="H13" i="8"/>
  <c r="H11" i="8"/>
  <c r="H14" i="8"/>
  <c r="H10" i="8"/>
  <c r="H118" i="6"/>
  <c r="F118" i="6"/>
  <c r="W129" i="6" s="1"/>
  <c r="X118" i="6"/>
  <c r="V118" i="6"/>
  <c r="L118" i="6"/>
  <c r="J118" i="6"/>
  <c r="T118" i="6"/>
  <c r="R118" i="6"/>
  <c r="D118" i="6"/>
  <c r="B118" i="6"/>
  <c r="F18" i="10"/>
  <c r="C24" i="8"/>
  <c r="E24" i="8" s="1"/>
  <c r="C23" i="8"/>
  <c r="E23" i="8" s="1"/>
  <c r="C26" i="8"/>
  <c r="E26" i="8" s="1"/>
  <c r="C22" i="8"/>
  <c r="E22" i="8" s="1"/>
  <c r="C25" i="8"/>
  <c r="E25" i="8" s="1"/>
  <c r="R116" i="6"/>
  <c r="T116" i="6"/>
  <c r="J116" i="6"/>
  <c r="L116" i="6"/>
  <c r="P116" i="6"/>
  <c r="Y127" i="6" s="1"/>
  <c r="D116" i="6"/>
  <c r="B116" i="6"/>
  <c r="V116" i="6"/>
  <c r="X116" i="6"/>
  <c r="H116" i="6"/>
  <c r="N116" i="6"/>
  <c r="W127" i="6" s="1"/>
  <c r="F74" i="10"/>
  <c r="D2" i="8"/>
  <c r="I18" i="6"/>
  <c r="F18" i="6"/>
  <c r="B27" i="8"/>
  <c r="D27" i="8" s="1"/>
  <c r="B25" i="8"/>
  <c r="D25" i="8" s="1"/>
  <c r="B22" i="8"/>
  <c r="D22" i="8" s="1"/>
  <c r="B26" i="8"/>
  <c r="D26" i="8" s="1"/>
  <c r="B23" i="8"/>
  <c r="D23" i="8" s="1"/>
  <c r="J7" i="1"/>
  <c r="J17" i="1"/>
  <c r="L12" i="8" l="1"/>
  <c r="K12" i="8"/>
  <c r="J14" i="8"/>
  <c r="K14" i="8"/>
  <c r="Y129" i="6"/>
  <c r="W126" i="6"/>
  <c r="W128" i="6"/>
  <c r="Y128" i="6"/>
  <c r="Y126" i="6"/>
  <c r="W130" i="6"/>
  <c r="Y130" i="6"/>
  <c r="D5" i="8"/>
  <c r="G24" i="8"/>
  <c r="F22" i="8"/>
  <c r="F24" i="8"/>
  <c r="G25" i="8" l="1"/>
</calcChain>
</file>

<file path=xl/sharedStrings.xml><?xml version="1.0" encoding="utf-8"?>
<sst xmlns="http://schemas.openxmlformats.org/spreadsheetml/2006/main" count="1214" uniqueCount="150">
  <si>
    <t>Wild Types</t>
  </si>
  <si>
    <t>C</t>
  </si>
  <si>
    <t>N</t>
  </si>
  <si>
    <t>P</t>
  </si>
  <si>
    <t>K</t>
  </si>
  <si>
    <t>Mg</t>
  </si>
  <si>
    <t>Ca</t>
  </si>
  <si>
    <t>S</t>
  </si>
  <si>
    <t>Na</t>
  </si>
  <si>
    <t>Fe</t>
  </si>
  <si>
    <t>WT 1</t>
  </si>
  <si>
    <t>WT 2</t>
  </si>
  <si>
    <t>WT 3</t>
  </si>
  <si>
    <t>average</t>
  </si>
  <si>
    <t>LGR (g/L/hr)</t>
  </si>
  <si>
    <t>Mutants</t>
  </si>
  <si>
    <t>pstSCAB 1</t>
  </si>
  <si>
    <t>--&gt; would probably use this one because it performs the best but not sure if that is feasible</t>
  </si>
  <si>
    <t>pstSCAB 2</t>
  </si>
  <si>
    <t>pstSCAB 3</t>
  </si>
  <si>
    <t>TCI (MMUSD)</t>
  </si>
  <si>
    <t>ISBL</t>
  </si>
  <si>
    <t>OSBL</t>
  </si>
  <si>
    <t>ENG</t>
  </si>
  <si>
    <t>CONT</t>
  </si>
  <si>
    <t>LAND</t>
  </si>
  <si>
    <t>TOTAL</t>
  </si>
  <si>
    <t>FRAC of TOTAL</t>
  </si>
  <si>
    <t>Ct_AD</t>
  </si>
  <si>
    <t>Ct_CGA</t>
  </si>
  <si>
    <t>Ct_PBR</t>
  </si>
  <si>
    <t>Ct_Floc+Ct_Lam+Ct_PF</t>
  </si>
  <si>
    <t>Ct_TD</t>
  </si>
  <si>
    <t>LAND TOTAL</t>
  </si>
  <si>
    <t>TOC (MMUSD)</t>
  </si>
  <si>
    <t>PBR TOC BREAKDOWN</t>
  </si>
  <si>
    <t>VOC</t>
  </si>
  <si>
    <t>FOC</t>
  </si>
  <si>
    <t>LABOR</t>
  </si>
  <si>
    <t>bag replacements</t>
  </si>
  <si>
    <t>AD</t>
  </si>
  <si>
    <t>inoculum</t>
  </si>
  <si>
    <t>CGA</t>
  </si>
  <si>
    <t>mixing</t>
  </si>
  <si>
    <t>PBR</t>
  </si>
  <si>
    <t>water delivery</t>
  </si>
  <si>
    <t>Floc+Lam+PF</t>
  </si>
  <si>
    <t>urea</t>
  </si>
  <si>
    <t>TD</t>
  </si>
  <si>
    <t>labor</t>
  </si>
  <si>
    <t>foc</t>
  </si>
  <si>
    <t>maintenance</t>
  </si>
  <si>
    <t>operations</t>
  </si>
  <si>
    <t>overhead</t>
  </si>
  <si>
    <t>depreciation</t>
  </si>
  <si>
    <t>Energy Use (MWhr/yr)</t>
  </si>
  <si>
    <t>GWP (tonnes CO2-eq/yr)</t>
  </si>
  <si>
    <t>load</t>
  </si>
  <si>
    <t>source</t>
  </si>
  <si>
    <t xml:space="preserve">emissions </t>
  </si>
  <si>
    <t>AD+SLS</t>
  </si>
  <si>
    <t>elec.</t>
  </si>
  <si>
    <t>&lt;- negative because a producer</t>
  </si>
  <si>
    <t>Mixing represents 99.7% of this load</t>
  </si>
  <si>
    <t>nat gas</t>
  </si>
  <si>
    <t>GWP electricity is</t>
  </si>
  <si>
    <t>tonnes CO2-eq/MWhr</t>
  </si>
  <si>
    <t>Nat gas CO2 assumes complete combusition of CH4</t>
  </si>
  <si>
    <t>DAP Price (USD/tonne)</t>
  </si>
  <si>
    <t>&lt;-- 12 month average (2020)</t>
  </si>
  <si>
    <t>N fraction</t>
  </si>
  <si>
    <t>N value (USD/tonne)</t>
  </si>
  <si>
    <t>P fraction</t>
  </si>
  <si>
    <t>P value (USD/tonne)</t>
  </si>
  <si>
    <t>N content (tonnes/yr)</t>
  </si>
  <si>
    <t>N value(USD/tonne)</t>
  </si>
  <si>
    <t>P content (tonnes/yr)</t>
  </si>
  <si>
    <t>CB output (tonnes/yr)</t>
  </si>
  <si>
    <t xml:space="preserve"> </t>
  </si>
  <si>
    <t>CB value (USD/tonne)</t>
  </si>
  <si>
    <t>MSP (USD/tonne)</t>
  </si>
  <si>
    <t>Sensitivity Analysis</t>
  </si>
  <si>
    <t>MSP (USD/kg CB)</t>
  </si>
  <si>
    <t>TOC (MMUSD/yr)</t>
  </si>
  <si>
    <t>GWP</t>
  </si>
  <si>
    <t>-25%</t>
  </si>
  <si>
    <t>Base Case</t>
  </si>
  <si>
    <t>+25%</t>
  </si>
  <si>
    <t>Batch Time</t>
  </si>
  <si>
    <t>Reactor SA:V</t>
  </si>
  <si>
    <t>Biogas to Market</t>
  </si>
  <si>
    <t>Light Intensity</t>
  </si>
  <si>
    <t>P uptake</t>
  </si>
  <si>
    <t>Energy Use (MW-hr/yr)</t>
  </si>
  <si>
    <t>Annualized TCI</t>
  </si>
  <si>
    <t>N value(USD/yr)</t>
  </si>
  <si>
    <t>P value (USD/yr)</t>
  </si>
  <si>
    <t>REV</t>
  </si>
  <si>
    <t>MSP:NV</t>
  </si>
  <si>
    <t>TAX</t>
  </si>
  <si>
    <t>Land Use (acres)</t>
  </si>
  <si>
    <t>Water Use (m3/yr)</t>
  </si>
  <si>
    <t>NO BIOGAS EXPORT</t>
  </si>
  <si>
    <t>Cost to society of P ($/kg P)</t>
  </si>
  <si>
    <t>Required fraction of P impact</t>
  </si>
  <si>
    <t>P-credit ($/kg P)</t>
  </si>
  <si>
    <t xml:space="preserve">P Density </t>
  </si>
  <si>
    <t>Light Inensity</t>
  </si>
  <si>
    <t>photon efficiency</t>
  </si>
  <si>
    <t>Raw Value</t>
  </si>
  <si>
    <t>PRC</t>
  </si>
  <si>
    <t>TCI</t>
  </si>
  <si>
    <t>TOC</t>
  </si>
  <si>
    <t>TAC</t>
  </si>
  <si>
    <t>Energy Use</t>
  </si>
  <si>
    <t>Land Use</t>
  </si>
  <si>
    <t>Water Use</t>
  </si>
  <si>
    <t>Percent Change</t>
  </si>
  <si>
    <t>Fresh Water</t>
  </si>
  <si>
    <t>Land</t>
  </si>
  <si>
    <t>Energy</t>
  </si>
  <si>
    <t>Average</t>
  </si>
  <si>
    <t>CB HARVESTING SECTION</t>
  </si>
  <si>
    <t>Economic impact of P (USD/kg)</t>
  </si>
  <si>
    <t>&lt;-- to reach MSP:NV parity</t>
  </si>
  <si>
    <t>P-credit (USD/kg P)</t>
  </si>
  <si>
    <t>density of manure (kg/m3)</t>
  </si>
  <si>
    <t>Manure feed (tonnes/yr)</t>
  </si>
  <si>
    <t>Manure feed (m3/yr)</t>
  </si>
  <si>
    <t>Manure feed(gal/yr)</t>
  </si>
  <si>
    <t>P Credit Revenue (USD/yr)</t>
  </si>
  <si>
    <t>Manure processing fee (USD/gal)</t>
  </si>
  <si>
    <t>City of Madison sewage (UDS/gal)</t>
  </si>
  <si>
    <t>Relative comparison</t>
  </si>
  <si>
    <t>Wild Type</t>
  </si>
  <si>
    <t>Mutant</t>
  </si>
  <si>
    <t>Annualized TCI (MMUSD/yr)</t>
  </si>
  <si>
    <t>TOTAL (MMUSD/yr)</t>
  </si>
  <si>
    <t>Fraction TAC</t>
  </si>
  <si>
    <t>wild type</t>
  </si>
  <si>
    <t>mutant</t>
  </si>
  <si>
    <t>Dewatering</t>
  </si>
  <si>
    <t>Dryer</t>
  </si>
  <si>
    <t>MSP (USD/kg)</t>
  </si>
  <si>
    <t>Total P load (kg/yr)</t>
  </si>
  <si>
    <t>Fraction total annual cost</t>
  </si>
  <si>
    <t>MSP destination (USD)</t>
  </si>
  <si>
    <t>Tax</t>
  </si>
  <si>
    <t> </t>
  </si>
  <si>
    <t>emissions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</si>
</sst>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ADADAD"/>
      <name val="Aptos Narrow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ADADAD"/>
      </left>
      <right/>
      <top/>
      <bottom/>
      <diagonal/>
    </border>
    <border>
      <left style="thin">
        <color rgb="FFADADAD"/>
      </left>
      <right style="medium">
        <color rgb="FFADADAD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2" xfId="0" applyBorder="1"/>
    <xf numFmtId="0" fontId="0" fillId="0" borderId="3" xfId="0" applyBorder="1"/>
    <xf numFmtId="165" fontId="0" fillId="0" borderId="0" xfId="0" applyNumberFormat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164" fontId="0" fillId="0" borderId="3" xfId="0" applyNumberFormat="1" applyBorder="1"/>
    <xf numFmtId="0" fontId="0" fillId="0" borderId="1" xfId="0" applyBorder="1"/>
    <xf numFmtId="0" fontId="0" fillId="0" borderId="0" xfId="0" quotePrefix="1"/>
    <xf numFmtId="0" fontId="0" fillId="2" borderId="0" xfId="0" applyFill="1"/>
    <xf numFmtId="0" fontId="1" fillId="2" borderId="2" xfId="0" applyFont="1" applyFill="1" applyBorder="1"/>
    <xf numFmtId="0" fontId="1" fillId="2" borderId="0" xfId="0" applyFont="1" applyFill="1"/>
    <xf numFmtId="0" fontId="0" fillId="2" borderId="1" xfId="0" applyFill="1" applyBorder="1"/>
    <xf numFmtId="165" fontId="0" fillId="2" borderId="0" xfId="0" applyNumberFormat="1" applyFill="1"/>
    <xf numFmtId="0" fontId="0" fillId="2" borderId="3" xfId="0" applyFill="1" applyBorder="1"/>
    <xf numFmtId="0" fontId="1" fillId="3" borderId="2" xfId="0" applyFont="1" applyFill="1" applyBorder="1"/>
    <xf numFmtId="0" fontId="1" fillId="3" borderId="0" xfId="0" applyFont="1" applyFill="1"/>
    <xf numFmtId="165" fontId="1" fillId="0" borderId="5" xfId="0" applyNumberFormat="1" applyFont="1" applyBorder="1"/>
    <xf numFmtId="0" fontId="0" fillId="0" borderId="11" xfId="0" applyBorder="1"/>
    <xf numFmtId="0" fontId="0" fillId="0" borderId="12" xfId="0" applyBorder="1"/>
    <xf numFmtId="165" fontId="1" fillId="0" borderId="12" xfId="0" applyNumberFormat="1" applyFont="1" applyBorder="1"/>
    <xf numFmtId="165" fontId="1" fillId="0" borderId="0" xfId="0" applyNumberFormat="1" applyFont="1"/>
    <xf numFmtId="2" fontId="0" fillId="0" borderId="12" xfId="0" applyNumberFormat="1" applyBorder="1"/>
    <xf numFmtId="0" fontId="0" fillId="0" borderId="13" xfId="0" applyBorder="1"/>
    <xf numFmtId="0" fontId="1" fillId="0" borderId="14" xfId="0" applyFont="1" applyBorder="1"/>
    <xf numFmtId="0" fontId="0" fillId="0" borderId="14" xfId="0" applyBorder="1"/>
    <xf numFmtId="0" fontId="0" fillId="0" borderId="15" xfId="0" applyBorder="1"/>
    <xf numFmtId="165" fontId="1" fillId="2" borderId="17" xfId="0" applyNumberFormat="1" applyFont="1" applyFill="1" applyBorder="1"/>
    <xf numFmtId="165" fontId="1" fillId="0" borderId="18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5" fontId="0" fillId="0" borderId="12" xfId="0" applyNumberFormat="1" applyBorder="1"/>
    <xf numFmtId="165" fontId="0" fillId="0" borderId="15" xfId="0" applyNumberFormat="1" applyBorder="1"/>
    <xf numFmtId="2" fontId="0" fillId="0" borderId="0" xfId="0" applyNumberFormat="1"/>
    <xf numFmtId="0" fontId="0" fillId="0" borderId="26" xfId="0" applyBorder="1"/>
    <xf numFmtId="0" fontId="0" fillId="0" borderId="27" xfId="0" applyBorder="1"/>
    <xf numFmtId="165" fontId="0" fillId="0" borderId="28" xfId="0" applyNumberFormat="1" applyBorder="1"/>
    <xf numFmtId="165" fontId="0" fillId="0" borderId="29" xfId="0" applyNumberFormat="1" applyBorder="1"/>
    <xf numFmtId="164" fontId="0" fillId="0" borderId="29" xfId="0" applyNumberFormat="1" applyBorder="1"/>
    <xf numFmtId="2" fontId="0" fillId="0" borderId="29" xfId="0" applyNumberFormat="1" applyBorder="1"/>
    <xf numFmtId="166" fontId="0" fillId="0" borderId="29" xfId="0" applyNumberFormat="1" applyBorder="1"/>
    <xf numFmtId="165" fontId="0" fillId="0" borderId="30" xfId="0" applyNumberFormat="1" applyBorder="1"/>
    <xf numFmtId="0" fontId="0" fillId="0" borderId="32" xfId="0" applyBorder="1"/>
    <xf numFmtId="1" fontId="1" fillId="2" borderId="16" xfId="0" applyNumberFormat="1" applyFont="1" applyFill="1" applyBorder="1"/>
    <xf numFmtId="1" fontId="1" fillId="2" borderId="17" xfId="0" applyNumberFormat="1" applyFont="1" applyFill="1" applyBorder="1"/>
    <xf numFmtId="1" fontId="1" fillId="0" borderId="31" xfId="0" applyNumberFormat="1" applyFont="1" applyBorder="1"/>
    <xf numFmtId="0" fontId="0" fillId="0" borderId="10" xfId="0" applyBorder="1"/>
    <xf numFmtId="165" fontId="0" fillId="0" borderId="10" xfId="0" applyNumberFormat="1" applyBorder="1"/>
    <xf numFmtId="1" fontId="0" fillId="0" borderId="12" xfId="0" applyNumberFormat="1" applyBorder="1"/>
    <xf numFmtId="167" fontId="0" fillId="0" borderId="12" xfId="0" applyNumberFormat="1" applyBorder="1"/>
    <xf numFmtId="2" fontId="0" fillId="0" borderId="15" xfId="0" applyNumberFormat="1" applyBorder="1"/>
    <xf numFmtId="0" fontId="0" fillId="0" borderId="33" xfId="0" applyBorder="1"/>
    <xf numFmtId="0" fontId="0" fillId="0" borderId="34" xfId="0" applyBorder="1"/>
    <xf numFmtId="1" fontId="0" fillId="0" borderId="15" xfId="0" applyNumberFormat="1" applyBorder="1"/>
    <xf numFmtId="9" fontId="0" fillId="0" borderId="35" xfId="0" quotePrefix="1" applyNumberFormat="1" applyBorder="1"/>
    <xf numFmtId="9" fontId="0" fillId="0" borderId="36" xfId="0" quotePrefix="1" applyNumberFormat="1" applyBorder="1"/>
    <xf numFmtId="165" fontId="0" fillId="0" borderId="14" xfId="0" applyNumberFormat="1" applyBorder="1"/>
    <xf numFmtId="0" fontId="0" fillId="0" borderId="35" xfId="0" applyBorder="1"/>
    <xf numFmtId="0" fontId="0" fillId="0" borderId="37" xfId="0" applyBorder="1"/>
    <xf numFmtId="2" fontId="0" fillId="0" borderId="14" xfId="0" applyNumberFormat="1" applyBorder="1"/>
    <xf numFmtId="9" fontId="0" fillId="0" borderId="18" xfId="0" quotePrefix="1" applyNumberFormat="1" applyBorder="1"/>
    <xf numFmtId="9" fontId="0" fillId="0" borderId="41" xfId="0" quotePrefix="1" applyNumberFormat="1" applyBorder="1"/>
    <xf numFmtId="165" fontId="0" fillId="0" borderId="11" xfId="0" applyNumberFormat="1" applyBorder="1"/>
    <xf numFmtId="165" fontId="0" fillId="0" borderId="13" xfId="0" applyNumberFormat="1" applyBorder="1"/>
    <xf numFmtId="1" fontId="0" fillId="0" borderId="0" xfId="0" applyNumberFormat="1"/>
    <xf numFmtId="1" fontId="0" fillId="0" borderId="14" xfId="0" applyNumberFormat="1" applyBorder="1"/>
    <xf numFmtId="9" fontId="0" fillId="0" borderId="25" xfId="0" quotePrefix="1" applyNumberFormat="1" applyBorder="1"/>
    <xf numFmtId="1" fontId="0" fillId="0" borderId="11" xfId="0" applyNumberFormat="1" applyBorder="1"/>
    <xf numFmtId="1" fontId="0" fillId="0" borderId="13" xfId="0" applyNumberFormat="1" applyBorder="1"/>
    <xf numFmtId="167" fontId="1" fillId="2" borderId="17" xfId="0" applyNumberFormat="1" applyFont="1" applyFill="1" applyBorder="1"/>
    <xf numFmtId="2" fontId="1" fillId="2" borderId="17" xfId="0" applyNumberFormat="1" applyFont="1" applyFill="1" applyBorder="1"/>
    <xf numFmtId="2" fontId="1" fillId="2" borderId="0" xfId="0" applyNumberFormat="1" applyFont="1" applyFill="1"/>
    <xf numFmtId="1" fontId="1" fillId="2" borderId="0" xfId="0" applyNumberFormat="1" applyFont="1" applyFill="1"/>
    <xf numFmtId="0" fontId="0" fillId="0" borderId="7" xfId="0" applyBorder="1" applyAlignment="1">
      <alignment horizontal="center"/>
    </xf>
    <xf numFmtId="167" fontId="0" fillId="0" borderId="13" xfId="0" applyNumberFormat="1" applyBorder="1"/>
    <xf numFmtId="167" fontId="0" fillId="0" borderId="14" xfId="0" applyNumberFormat="1" applyBorder="1"/>
    <xf numFmtId="167" fontId="0" fillId="0" borderId="0" xfId="0" applyNumberFormat="1"/>
    <xf numFmtId="167" fontId="0" fillId="0" borderId="15" xfId="0" applyNumberFormat="1" applyBorder="1"/>
    <xf numFmtId="167" fontId="0" fillId="0" borderId="11" xfId="0" applyNumberFormat="1" applyBorder="1"/>
    <xf numFmtId="164" fontId="0" fillId="0" borderId="0" xfId="0" applyNumberFormat="1"/>
    <xf numFmtId="167" fontId="1" fillId="0" borderId="31" xfId="0" applyNumberFormat="1" applyFont="1" applyBorder="1"/>
    <xf numFmtId="2" fontId="0" fillId="0" borderId="11" xfId="0" applyNumberFormat="1" applyBorder="1"/>
    <xf numFmtId="2" fontId="0" fillId="0" borderId="13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165" fontId="1" fillId="0" borderId="14" xfId="0" applyNumberFormat="1" applyFont="1" applyBorder="1"/>
    <xf numFmtId="0" fontId="0" fillId="0" borderId="42" xfId="0" applyBorder="1"/>
    <xf numFmtId="0" fontId="0" fillId="0" borderId="36" xfId="0" applyBorder="1" applyAlignment="1">
      <alignment horizont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49" xfId="0" applyNumberFormat="1" applyBorder="1"/>
    <xf numFmtId="165" fontId="0" fillId="0" borderId="50" xfId="0" applyNumberFormat="1" applyBorder="1"/>
    <xf numFmtId="0" fontId="3" fillId="0" borderId="0" xfId="0" applyFont="1"/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/>
    <xf numFmtId="0" fontId="2" fillId="2" borderId="58" xfId="0" applyFont="1" applyFill="1" applyBorder="1"/>
    <xf numFmtId="0" fontId="2" fillId="0" borderId="59" xfId="0" applyFont="1" applyBorder="1"/>
    <xf numFmtId="0" fontId="3" fillId="0" borderId="60" xfId="0" applyFont="1" applyBorder="1"/>
    <xf numFmtId="0" fontId="3" fillId="0" borderId="61" xfId="0" applyFont="1" applyBorder="1"/>
    <xf numFmtId="0" fontId="2" fillId="0" borderId="55" xfId="0" applyFont="1" applyBorder="1"/>
    <xf numFmtId="0" fontId="3" fillId="0" borderId="59" xfId="0" applyFont="1" applyBorder="1"/>
    <xf numFmtId="0" fontId="3" fillId="0" borderId="62" xfId="0" applyFont="1" applyBorder="1"/>
    <xf numFmtId="0" fontId="2" fillId="0" borderId="63" xfId="0" applyFont="1" applyBorder="1"/>
    <xf numFmtId="0" fontId="3" fillId="0" borderId="63" xfId="0" applyFont="1" applyBorder="1"/>
    <xf numFmtId="0" fontId="3" fillId="0" borderId="64" xfId="0" applyFont="1" applyBorder="1"/>
    <xf numFmtId="0" fontId="3" fillId="0" borderId="67" xfId="0" applyFont="1" applyBorder="1"/>
    <xf numFmtId="0" fontId="2" fillId="0" borderId="0" xfId="0" applyFont="1"/>
    <xf numFmtId="0" fontId="4" fillId="0" borderId="68" xfId="0" applyFont="1" applyBorder="1"/>
    <xf numFmtId="0" fontId="4" fillId="0" borderId="69" xfId="0" applyFont="1" applyBorder="1"/>
    <xf numFmtId="0" fontId="3" fillId="0" borderId="70" xfId="0" applyFont="1" applyBorder="1"/>
    <xf numFmtId="0" fontId="3" fillId="0" borderId="71" xfId="0" applyFont="1" applyBorder="1"/>
    <xf numFmtId="0" fontId="3" fillId="0" borderId="72" xfId="0" applyFont="1" applyBorder="1"/>
    <xf numFmtId="0" fontId="2" fillId="0" borderId="73" xfId="0" applyFont="1" applyBorder="1"/>
    <xf numFmtId="0" fontId="3" fillId="0" borderId="74" xfId="0" applyFont="1" applyBorder="1"/>
    <xf numFmtId="0" fontId="3" fillId="0" borderId="75" xfId="0" applyFont="1" applyBorder="1"/>
    <xf numFmtId="0" fontId="3" fillId="0" borderId="76" xfId="0" applyFont="1" applyBorder="1"/>
    <xf numFmtId="0" fontId="3" fillId="4" borderId="75" xfId="0" applyFont="1" applyFill="1" applyBorder="1"/>
    <xf numFmtId="0" fontId="2" fillId="2" borderId="0" xfId="0" applyFont="1" applyFill="1"/>
    <xf numFmtId="9" fontId="3" fillId="0" borderId="55" xfId="0" applyNumberFormat="1" applyFont="1" applyBorder="1"/>
    <xf numFmtId="0" fontId="3" fillId="0" borderId="78" xfId="0" applyFont="1" applyBorder="1"/>
    <xf numFmtId="9" fontId="3" fillId="0" borderId="56" xfId="0" applyNumberFormat="1" applyFont="1" applyBorder="1"/>
    <xf numFmtId="0" fontId="3" fillId="0" borderId="35" xfId="0" applyFont="1" applyBorder="1"/>
    <xf numFmtId="9" fontId="3" fillId="0" borderId="35" xfId="0" applyNumberFormat="1" applyFont="1" applyBorder="1"/>
    <xf numFmtId="0" fontId="3" fillId="0" borderId="79" xfId="0" applyFont="1" applyBorder="1"/>
    <xf numFmtId="9" fontId="3" fillId="0" borderId="80" xfId="0" applyNumberFormat="1" applyFont="1" applyBorder="1"/>
    <xf numFmtId="9" fontId="3" fillId="0" borderId="61" xfId="0" applyNumberFormat="1" applyFont="1" applyBorder="1"/>
    <xf numFmtId="0" fontId="1" fillId="0" borderId="0" xfId="0" applyFont="1"/>
    <xf numFmtId="0" fontId="1" fillId="4" borderId="0" xfId="0" applyFont="1" applyFill="1"/>
    <xf numFmtId="165" fontId="1" fillId="4" borderId="0" xfId="0" applyNumberFormat="1" applyFont="1" applyFill="1"/>
    <xf numFmtId="2" fontId="1" fillId="0" borderId="0" xfId="0" applyNumberFormat="1" applyFont="1"/>
    <xf numFmtId="2" fontId="0" fillId="0" borderId="2" xfId="0" applyNumberFormat="1" applyBorder="1"/>
    <xf numFmtId="2" fontId="0" fillId="0" borderId="49" xfId="0" applyNumberFormat="1" applyBorder="1"/>
    <xf numFmtId="11" fontId="0" fillId="0" borderId="0" xfId="0" applyNumberFormat="1"/>
    <xf numFmtId="9" fontId="0" fillId="0" borderId="5" xfId="0" quotePrefix="1" applyNumberFormat="1" applyBorder="1"/>
    <xf numFmtId="0" fontId="0" fillId="0" borderId="5" xfId="0" applyBorder="1"/>
    <xf numFmtId="9" fontId="0" fillId="0" borderId="32" xfId="0" quotePrefix="1" applyNumberFormat="1" applyBorder="1"/>
    <xf numFmtId="0" fontId="1" fillId="0" borderId="25" xfId="0" applyFont="1" applyBorder="1"/>
    <xf numFmtId="0" fontId="0" fillId="0" borderId="4" xfId="0" quotePrefix="1" applyBorder="1"/>
    <xf numFmtId="0" fontId="0" fillId="0" borderId="32" xfId="0" quotePrefix="1" applyBorder="1"/>
    <xf numFmtId="9" fontId="0" fillId="0" borderId="0" xfId="0" quotePrefix="1" applyNumberFormat="1"/>
    <xf numFmtId="164" fontId="0" fillId="0" borderId="14" xfId="0" applyNumberFormat="1" applyBorder="1"/>
    <xf numFmtId="0" fontId="1" fillId="3" borderId="15" xfId="0" applyFont="1" applyFill="1" applyBorder="1"/>
    <xf numFmtId="0" fontId="1" fillId="3" borderId="12" xfId="0" applyFont="1" applyFill="1" applyBorder="1"/>
    <xf numFmtId="0" fontId="1" fillId="3" borderId="24" xfId="0" applyFont="1" applyFill="1" applyBorder="1"/>
    <xf numFmtId="0" fontId="1" fillId="3" borderId="34" xfId="0" applyFont="1" applyFill="1" applyBorder="1"/>
    <xf numFmtId="164" fontId="0" fillId="0" borderId="12" xfId="0" applyNumberFormat="1" applyBorder="1"/>
    <xf numFmtId="0" fontId="1" fillId="2" borderId="11" xfId="0" applyFont="1" applyFill="1" applyBorder="1"/>
    <xf numFmtId="0" fontId="0" fillId="3" borderId="12" xfId="0" applyFill="1" applyBorder="1"/>
    <xf numFmtId="167" fontId="1" fillId="3" borderId="15" xfId="0" applyNumberFormat="1" applyFont="1" applyFill="1" applyBorder="1"/>
    <xf numFmtId="0" fontId="1" fillId="0" borderId="24" xfId="0" applyFont="1" applyBorder="1"/>
    <xf numFmtId="0" fontId="1" fillId="2" borderId="33" xfId="0" applyFont="1" applyFill="1" applyBorder="1"/>
    <xf numFmtId="1" fontId="1" fillId="2" borderId="10" xfId="0" applyNumberFormat="1" applyFont="1" applyFill="1" applyBorder="1"/>
    <xf numFmtId="0" fontId="1" fillId="2" borderId="24" xfId="0" applyFont="1" applyFill="1" applyBorder="1"/>
    <xf numFmtId="2" fontId="1" fillId="2" borderId="12" xfId="0" applyNumberFormat="1" applyFont="1" applyFill="1" applyBorder="1"/>
    <xf numFmtId="0" fontId="0" fillId="0" borderId="3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14" xfId="0" applyBorder="1"/>
    <xf numFmtId="0" fontId="0" fillId="0" borderId="0" xfId="0"/>
    <xf numFmtId="0" fontId="1" fillId="0" borderId="3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1" xfId="0" applyBorder="1" applyAlignment="1">
      <alignment horizontal="center"/>
    </xf>
    <xf numFmtId="0" fontId="3" fillId="0" borderId="0" xfId="0" applyFont="1"/>
    <xf numFmtId="0" fontId="3" fillId="0" borderId="52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77" xfId="0" applyFont="1" applyBorder="1"/>
    <xf numFmtId="0" fontId="2" fillId="0" borderId="70" xfId="0" applyFont="1" applyBorder="1"/>
    <xf numFmtId="0" fontId="2" fillId="0" borderId="54" xfId="0" applyFont="1" applyBorder="1"/>
    <xf numFmtId="0" fontId="2" fillId="0" borderId="78" xfId="0" applyFont="1" applyBorder="1"/>
    <xf numFmtId="0" fontId="2" fillId="0" borderId="52" xfId="0" applyFont="1" applyBorder="1"/>
    <xf numFmtId="0" fontId="2" fillId="0" borderId="0" xfId="0" applyFont="1"/>
    <xf numFmtId="0" fontId="2" fillId="0" borderId="59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51" xfId="0" applyFont="1" applyBorder="1"/>
    <xf numFmtId="0" fontId="2" fillId="0" borderId="65" xfId="0" applyFont="1" applyBorder="1"/>
    <xf numFmtId="0" fontId="2" fillId="0" borderId="6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9B90AA"/>
      <color rgb="FF909090"/>
      <color rgb="FF00A0FF"/>
      <color rgb="FF53A61C"/>
      <color rgb="FF53A6FF"/>
      <color rgb="FF9B9090"/>
      <color rgb="FF1350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79754500856581E-3"/>
          <c:y val="6.3613231552162846E-3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2-4A57-84A0-B06DD70D661D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2-4A57-84A0-B06DD70D661D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72-4A57-84A0-B06DD70D661D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72-4A57-84A0-B06DD70D661D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72-4A57-84A0-B06DD70D661D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72-4A57-84A0-B06DD70D661D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72-4A57-84A0-B06DD70D661D}"/>
              </c:ext>
            </c:extLst>
          </c:dPt>
          <c:dLbls>
            <c:delete val="1"/>
          </c:dLbls>
          <c:val>
            <c:numRef>
              <c:f>wild_type_30_days!$E$13:$E$17</c:f>
              <c:numCache>
                <c:formatCode>0.000</c:formatCode>
                <c:ptCount val="5"/>
                <c:pt idx="0">
                  <c:v>0.19656988693847621</c:v>
                </c:pt>
                <c:pt idx="1">
                  <c:v>0.15045001772533315</c:v>
                </c:pt>
                <c:pt idx="2">
                  <c:v>0.51126569758315232</c:v>
                </c:pt>
                <c:pt idx="3">
                  <c:v>9.0673218965395722E-2</c:v>
                </c:pt>
                <c:pt idx="4">
                  <c:v>0.17717806474370776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72-4A57-84A0-B06DD70D661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0443153445469E-2"/>
          <c:y val="3.0725919534030848E-2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13-46C3-8C3F-04397019B009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13-46C3-8C3F-04397019B009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13-46C3-8C3F-04397019B009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13-46C3-8C3F-04397019B009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13-46C3-8C3F-04397019B009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13-46C3-8C3F-04397019B009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13-46C3-8C3F-04397019B009}"/>
              </c:ext>
            </c:extLst>
          </c:dPt>
          <c:dLbls>
            <c:delete val="1"/>
          </c:dLbls>
          <c:val>
            <c:numRef>
              <c:f>wild_type_3_days!$G$3:$G$7</c:f>
              <c:numCache>
                <c:formatCode>0.000</c:formatCode>
                <c:ptCount val="5"/>
                <c:pt idx="0">
                  <c:v>1.2263228246520081</c:v>
                </c:pt>
                <c:pt idx="1">
                  <c:v>0.64268168458943287</c:v>
                </c:pt>
                <c:pt idx="2">
                  <c:v>0.2125104364440773</c:v>
                </c:pt>
                <c:pt idx="3">
                  <c:v>0.32803928764857698</c:v>
                </c:pt>
                <c:pt idx="4">
                  <c:v>1.475890637079641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13-46C3-8C3F-04397019B0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4B-481A-B5CD-A1FDA4242AD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4B-481A-B5CD-A1FDA4242AD9}"/>
              </c:ext>
            </c:extLst>
          </c:dPt>
          <c:dPt>
            <c:idx val="2"/>
            <c:bubble3D val="0"/>
            <c:spPr>
              <a:solidFill>
                <a:srgbClr val="13501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4B-481A-B5CD-A1FDA4242AD9}"/>
              </c:ext>
            </c:extLst>
          </c:dPt>
          <c:dPt>
            <c:idx val="3"/>
            <c:bubble3D val="0"/>
            <c:spPr>
              <a:solidFill>
                <a:srgbClr val="13501B">
                  <a:alpha val="83922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B-481A-B5CD-A1FDA4242AD9}"/>
              </c:ext>
            </c:extLst>
          </c:dPt>
          <c:dPt>
            <c:idx val="4"/>
            <c:bubble3D val="0"/>
            <c:spPr>
              <a:solidFill>
                <a:srgbClr val="13501B">
                  <a:alpha val="67843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4B-481A-B5CD-A1FDA4242A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4B-481A-B5CD-A1FDA4242A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4B-481A-B5CD-A1FDA4242AD9}"/>
              </c:ext>
            </c:extLst>
          </c:dPt>
          <c:dPt>
            <c:idx val="7"/>
            <c:bubble3D val="0"/>
            <c:spPr>
              <a:solidFill>
                <a:srgbClr val="13501B">
                  <a:alpha val="52157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84B-481A-B5CD-A1FDA4242AD9}"/>
              </c:ext>
            </c:extLst>
          </c:dPt>
          <c:dPt>
            <c:idx val="8"/>
            <c:bubble3D val="0"/>
            <c:spPr>
              <a:solidFill>
                <a:srgbClr val="13501B">
                  <a:alpha val="36078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84B-481A-B5CD-A1FDA4242AD9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84B-481A-B5CD-A1FDA4242AD9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84B-481A-B5CD-A1FDA4242AD9}"/>
              </c:ext>
            </c:extLst>
          </c:dPt>
          <c:val>
            <c:numRef>
              <c:f>(wild_type_3_days!$E$13:$E$14,wild_type_3_days!$H$12:$H$18,wild_type_3_days!$E$16:$E$17)</c:f>
              <c:numCache>
                <c:formatCode>0.000</c:formatCode>
                <c:ptCount val="11"/>
                <c:pt idx="0">
                  <c:v>0.1919362486332038</c:v>
                </c:pt>
                <c:pt idx="1">
                  <c:v>0.1487116766166923</c:v>
                </c:pt>
                <c:pt idx="2">
                  <c:v>9.6407271663065203E-2</c:v>
                </c:pt>
                <c:pt idx="3">
                  <c:v>2.9781923828302598E-2</c:v>
                </c:pt>
                <c:pt idx="4">
                  <c:v>9.1708649953829602E-2</c:v>
                </c:pt>
                <c:pt idx="5" formatCode="0.000000">
                  <c:v>2.4342043783365499E-4</c:v>
                </c:pt>
                <c:pt idx="6" formatCode="0.00">
                  <c:v>0</c:v>
                </c:pt>
                <c:pt idx="7" formatCode="0.0000">
                  <c:v>5.4039967780832622E-2</c:v>
                </c:pt>
                <c:pt idx="8" formatCode="0.0000">
                  <c:v>2.2122467703871013E-2</c:v>
                </c:pt>
                <c:pt idx="9">
                  <c:v>8.4145315957917535E-2</c:v>
                </c:pt>
                <c:pt idx="10">
                  <c:v>0.17719676163392542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4B-481A-B5CD-A1FDA424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A3-4C9F-AAD2-06CFFE70331B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A3-4C9F-AAD2-06CFFE70331B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A3-4C9F-AAD2-06CFFE70331B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A3-4C9F-AAD2-06CFFE70331B}"/>
                </c:ext>
              </c:extLst>
            </c:dLbl>
            <c:dLbl>
              <c:idx val="4"/>
              <c:layout>
                <c:manualLayout>
                  <c:x val="-6.99333056924999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A3-4C9F-AAD2-06CFFE7033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wild_type_3_days!$B$56:$B$60</c:f>
              <c:numCache>
                <c:formatCode>0.00</c:formatCode>
                <c:ptCount val="5"/>
                <c:pt idx="0">
                  <c:v>1.68242995</c:v>
                </c:pt>
                <c:pt idx="1">
                  <c:v>1.97271328</c:v>
                </c:pt>
                <c:pt idx="2">
                  <c:v>2.1954937800000001</c:v>
                </c:pt>
                <c:pt idx="3">
                  <c:v>1.97271328</c:v>
                </c:pt>
                <c:pt idx="4">
                  <c:v>1.7074417099999999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3-4C9F-AAD2-06CFFE70331B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A3-4C9F-AAD2-06CFFE70331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A3-4C9F-AAD2-06CFFE70331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A3-4C9F-AAD2-06CFFE70331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A3-4C9F-AAD2-06CFFE70331B}"/>
                </c:ext>
              </c:extLst>
            </c:dLbl>
            <c:dLbl>
              <c:idx val="4"/>
              <c:layout>
                <c:manualLayout>
                  <c:x val="2.057028653610767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A3-4C9F-AAD2-06CFFE7033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wild_type_3_days!$D$56:$D$60</c:f>
              <c:numCache>
                <c:formatCode>0.00</c:formatCode>
                <c:ptCount val="5"/>
                <c:pt idx="0">
                  <c:v>1.72924112</c:v>
                </c:pt>
                <c:pt idx="1">
                  <c:v>1.5440588799999999</c:v>
                </c:pt>
                <c:pt idx="2">
                  <c:v>1.26730013</c:v>
                </c:pt>
                <c:pt idx="3">
                  <c:v>1.5440588799999999</c:v>
                </c:pt>
                <c:pt idx="4">
                  <c:v>1.6870048200000001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A3-4C9F-AAD2-06CFFE703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1.7100000000000002"/>
        <c:auto val="1"/>
        <c:lblAlgn val="ctr"/>
        <c:lblOffset val="100"/>
        <c:noMultiLvlLbl val="0"/>
      </c:catAx>
      <c:valAx>
        <c:axId val="487846863"/>
        <c:scaling>
          <c:orientation val="minMax"/>
          <c:max val="2.2999999999999998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Minimum Selling Price of Algae Product (USD/kg)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F-4E9A-A871-9AB7C46DF92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F-4E9A-A871-9AB7C46DF92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F-4E9A-A871-9AB7C46DF9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wild_type_3_days!$F$56:$F$60</c:f>
              <c:numCache>
                <c:formatCode>0.000</c:formatCode>
                <c:ptCount val="5"/>
                <c:pt idx="0">
                  <c:v>3.8786369237396801</c:v>
                </c:pt>
                <c:pt idx="1">
                  <c:v>3.9543253463376802</c:v>
                </c:pt>
                <c:pt idx="2">
                  <c:v>4.0401908298550797</c:v>
                </c:pt>
                <c:pt idx="3">
                  <c:v>3.9543253463376802</c:v>
                </c:pt>
                <c:pt idx="4">
                  <c:v>4.2896491233739704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F-4E9A-A871-9AB7C46DF92A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F-4E9A-A871-9AB7C46DF92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F-4E9A-A871-9AB7C46DF9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23F-4E9A-A871-9AB7C46DF92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F-4E9A-A871-9AB7C46DF9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23F-4E9A-A871-9AB7C46DF9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wild_type_3_days!$H$56:$H$60</c:f>
              <c:numCache>
                <c:formatCode>0.000</c:formatCode>
                <c:ptCount val="5"/>
                <c:pt idx="0">
                  <c:v>3.8911052563280499</c:v>
                </c:pt>
                <c:pt idx="1">
                  <c:v>3.8410514392634001</c:v>
                </c:pt>
                <c:pt idx="2">
                  <c:v>3.74559109905152</c:v>
                </c:pt>
                <c:pt idx="3">
                  <c:v>3.8410514392634001</c:v>
                </c:pt>
                <c:pt idx="4">
                  <c:v>3.6189940551363202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3F-4E9A-A871-9AB7C46D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3.8849999999999998"/>
        <c:auto val="1"/>
        <c:lblAlgn val="ctr"/>
        <c:lblOffset val="100"/>
        <c:noMultiLvlLbl val="0"/>
      </c:catAx>
      <c:valAx>
        <c:axId val="487846863"/>
        <c:scaling>
          <c:orientation val="minMax"/>
          <c:max val="4.4000000000000004"/>
          <c:min val="3.5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Capital Investment (MMUSD)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179682441477991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6D-4557-B1E5-AAF42F44AC55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557-B1E5-AAF42F44AC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wild_type_3_days!$J$56:$J$60</c:f>
              <c:numCache>
                <c:formatCode>0.000</c:formatCode>
                <c:ptCount val="5"/>
                <c:pt idx="0">
                  <c:v>0.88715228621468101</c:v>
                </c:pt>
                <c:pt idx="1">
                  <c:v>0.99151920122798498</c:v>
                </c:pt>
                <c:pt idx="2">
                  <c:v>0.91287362843533304</c:v>
                </c:pt>
                <c:pt idx="3">
                  <c:v>0.99151920122798498</c:v>
                </c:pt>
                <c:pt idx="4">
                  <c:v>1.0539077359029101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D-4557-B1E5-AAF42F44AC55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6D-4557-B1E5-AAF42F44AC5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6D-4557-B1E5-AAF42F44AC5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6D-4557-B1E5-AAF42F44AC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wild_type_3_days!$L$56:$L$60</c:f>
              <c:numCache>
                <c:formatCode>0.000</c:formatCode>
                <c:ptCount val="5"/>
                <c:pt idx="0">
                  <c:v>0.90393391604719797</c:v>
                </c:pt>
                <c:pt idx="1">
                  <c:v>0.83768176540488204</c:v>
                </c:pt>
                <c:pt idx="2">
                  <c:v>0.88130937156352396</c:v>
                </c:pt>
                <c:pt idx="3">
                  <c:v>0.83768176540488204</c:v>
                </c:pt>
                <c:pt idx="4">
                  <c:v>0.79916154267541895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6D-4557-B1E5-AAF42F44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.89600000000000013"/>
        <c:auto val="1"/>
        <c:lblAlgn val="ctr"/>
        <c:lblOffset val="100"/>
        <c:noMultiLvlLbl val="0"/>
      </c:catAx>
      <c:valAx>
        <c:axId val="487846863"/>
        <c:scaling>
          <c:orientation val="minMax"/>
          <c:max val="1.1000000000000001"/>
          <c:min val="0.75000000000000011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Operating Cost</a:t>
                </a:r>
                <a:r>
                  <a:rPr lang="en-US"/>
                  <a:t> (MMUSD/yr)</a:t>
                </a:r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3B-423B-AF7E-8EDF19ADBA2F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wild_type_3_days!$N$56:$N$60</c:f>
              <c:numCache>
                <c:formatCode>0</c:formatCode>
                <c:ptCount val="5"/>
                <c:pt idx="0">
                  <c:v>2251.5741837232999</c:v>
                </c:pt>
                <c:pt idx="1">
                  <c:v>2540.6250727944498</c:v>
                </c:pt>
                <c:pt idx="2">
                  <c:v>1708.52892655293</c:v>
                </c:pt>
                <c:pt idx="3">
                  <c:v>2540.6250727944498</c:v>
                </c:pt>
                <c:pt idx="4">
                  <c:v>3049.0632704203799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B-423B-AF7E-8EDF19ADBA2F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3B-423B-AF7E-8EDF19ADBA2F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wild_type_3_days!$P$56:$P$60</c:f>
              <c:numCache>
                <c:formatCode>0</c:formatCode>
                <c:ptCount val="5"/>
                <c:pt idx="0">
                  <c:v>2297.95609429765</c:v>
                </c:pt>
                <c:pt idx="1">
                  <c:v>2115.1121580039098</c:v>
                </c:pt>
                <c:pt idx="2">
                  <c:v>2790.4484379177602</c:v>
                </c:pt>
                <c:pt idx="3">
                  <c:v>2115.1121580039098</c:v>
                </c:pt>
                <c:pt idx="4">
                  <c:v>1813.4972587812799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B-423B-AF7E-8EDF19AD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2277"/>
        <c:auto val="1"/>
        <c:lblAlgn val="ctr"/>
        <c:lblOffset val="100"/>
        <c:noMultiLvlLbl val="0"/>
      </c:catAx>
      <c:valAx>
        <c:axId val="487846863"/>
        <c:scaling>
          <c:orientation val="minMax"/>
          <c:max val="3150"/>
          <c:min val="1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Process Energy Use (MW-hr/yr)</a:t>
                </a:r>
              </a:p>
            </c:rich>
          </c:tx>
          <c:layout>
            <c:manualLayout>
              <c:xMode val="edge"/>
              <c:yMode val="edge"/>
              <c:x val="0.36018279959498806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0C-4E2B-A82C-51DC57F44C3F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wild_type_3_days!$R$56:$R$60</c:f>
              <c:numCache>
                <c:formatCode>0</c:formatCode>
                <c:ptCount val="5"/>
                <c:pt idx="0">
                  <c:v>764.14754331191102</c:v>
                </c:pt>
                <c:pt idx="1">
                  <c:v>902.74744462152705</c:v>
                </c:pt>
                <c:pt idx="2">
                  <c:v>503.75734249871999</c:v>
                </c:pt>
                <c:pt idx="3">
                  <c:v>902.74744462152705</c:v>
                </c:pt>
                <c:pt idx="4">
                  <c:v>1041.3828011220201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C-4E2B-A82C-51DC57F44C3F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0C-4E2B-A82C-51DC57F44C3F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wild_type_3_days!$T$56:$T$60</c:f>
              <c:numCache>
                <c:formatCode>0</c:formatCode>
                <c:ptCount val="5"/>
                <c:pt idx="0">
                  <c:v>786.38766943231406</c:v>
                </c:pt>
                <c:pt idx="1">
                  <c:v>698.71400197946605</c:v>
                </c:pt>
                <c:pt idx="2">
                  <c:v>1022.53774819815</c:v>
                </c:pt>
                <c:pt idx="3">
                  <c:v>698.71400197946605</c:v>
                </c:pt>
                <c:pt idx="4">
                  <c:v>617.18611335889705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C-4E2B-A82C-51DC57F4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776"/>
        <c:auto val="1"/>
        <c:lblAlgn val="ctr"/>
        <c:lblOffset val="100"/>
        <c:noMultiLvlLbl val="0"/>
      </c:catAx>
      <c:valAx>
        <c:axId val="487846863"/>
        <c:scaling>
          <c:orientation val="minMax"/>
          <c:max val="110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Global</a:t>
                </a:r>
                <a:r>
                  <a:rPr lang="en-US" baseline="0"/>
                  <a:t> Warming Potential </a:t>
                </a:r>
                <a:r>
                  <a:rPr lang="en-US"/>
                  <a:t>(tonnes CO</a:t>
                </a:r>
                <a:r>
                  <a:rPr lang="en-US" baseline="-25000"/>
                  <a:t>2</a:t>
                </a:r>
                <a:r>
                  <a:rPr lang="en-US" baseline="0"/>
                  <a:t>-eq</a:t>
                </a:r>
                <a:r>
                  <a:rPr lang="en-US"/>
                  <a:t>/yr)</a:t>
                </a:r>
              </a:p>
            </c:rich>
          </c:tx>
          <c:layout>
            <c:manualLayout>
              <c:xMode val="edge"/>
              <c:yMode val="edge"/>
              <c:x val="0.32380619576627895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79754500856581E-3"/>
          <c:y val="6.3613231552162846E-3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A-4B3F-907C-95A436EF64F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A-4B3F-907C-95A436EF64F6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A-4B3F-907C-95A436EF64F6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A-4B3F-907C-95A436EF64F6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A-4B3F-907C-95A436EF64F6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A-4B3F-907C-95A436EF64F6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A-4B3F-907C-95A436EF64F6}"/>
              </c:ext>
            </c:extLst>
          </c:dPt>
          <c:dLbls>
            <c:delete val="1"/>
          </c:dLbls>
          <c:val>
            <c:numRef>
              <c:f>pst_SCAB_results_no_elect_gen!$E$13:$E$17</c:f>
              <c:numCache>
                <c:formatCode>0.000</c:formatCode>
                <c:ptCount val="5"/>
                <c:pt idx="0">
                  <c:v>0.18647521066873868</c:v>
                </c:pt>
                <c:pt idx="1">
                  <c:v>0.13170763214226835</c:v>
                </c:pt>
                <c:pt idx="2">
                  <c:v>3.8039253733453737E-2</c:v>
                </c:pt>
                <c:pt idx="3">
                  <c:v>1.5223932594410596E-2</c:v>
                </c:pt>
                <c:pt idx="4">
                  <c:v>4.6031179939725463E-2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4A-4B3F-907C-95A436EF64F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0443153445469E-2"/>
          <c:y val="3.0725919534030848E-2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F-4520-B6AE-366C3647FFEB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CF-4520-B6AE-366C3647FFEB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CF-4520-B6AE-366C3647FFEB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CF-4520-B6AE-366C3647FFEB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CF-4520-B6AE-366C3647FFEB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CF-4520-B6AE-366C3647FFEB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CF-4520-B6AE-366C3647FFEB}"/>
              </c:ext>
            </c:extLst>
          </c:dPt>
          <c:dLbls>
            <c:delete val="1"/>
          </c:dLbls>
          <c:val>
            <c:numRef>
              <c:f>pst_SCAB_results_no_elect_gen!$G$3:$G$7</c:f>
              <c:numCache>
                <c:formatCode>0.000</c:formatCode>
                <c:ptCount val="5"/>
                <c:pt idx="0">
                  <c:v>1.2068628556781391</c:v>
                </c:pt>
                <c:pt idx="1">
                  <c:v>0.48336794425335128</c:v>
                </c:pt>
                <c:pt idx="2">
                  <c:v>5.5452174525409029E-2</c:v>
                </c:pt>
                <c:pt idx="3">
                  <c:v>8.751060914607714E-2</c:v>
                </c:pt>
                <c:pt idx="4">
                  <c:v>0.40603119561710144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CF-4520-B6AE-366C3647FF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C1-4D4D-9E03-6B0BC2A3C147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C1-4D4D-9E03-6B0BC2A3C1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C1-4D4D-9E03-6B0BC2A3C1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C1-4D4D-9E03-6B0BC2A3C1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C1-4D4D-9E03-6B0BC2A3C1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C1-4D4D-9E03-6B0BC2A3C1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C1-4D4D-9E03-6B0BC2A3C1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C1-4D4D-9E03-6B0BC2A3C1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C1-4D4D-9E03-6B0BC2A3C147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C1-4D4D-9E03-6B0BC2A3C147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DC1-4D4D-9E03-6B0BC2A3C147}"/>
              </c:ext>
            </c:extLst>
          </c:dPt>
          <c:val>
            <c:numRef>
              <c:f>(pst_SCAB_results_no_elect_gen!$E$13:$E$14,pst_SCAB_results_no_elect_gen!$H$12:$H$18,pst_SCAB_results_no_elect_gen!$E$16:$E$17)</c:f>
              <c:numCache>
                <c:formatCode>0.000</c:formatCode>
                <c:ptCount val="11"/>
                <c:pt idx="0">
                  <c:v>0.18647521066873868</c:v>
                </c:pt>
                <c:pt idx="1">
                  <c:v>0.13170763214226835</c:v>
                </c:pt>
                <c:pt idx="2">
                  <c:v>1.1381414015778499E-2</c:v>
                </c:pt>
                <c:pt idx="3">
                  <c:v>3.5159215630634999E-3</c:v>
                </c:pt>
                <c:pt idx="4">
                  <c:v>1.08267156195493E-2</c:v>
                </c:pt>
                <c:pt idx="5" formatCode="0.000000">
                  <c:v>2.87371350220287E-5</c:v>
                </c:pt>
                <c:pt idx="6" formatCode="0.00">
                  <c:v>0</c:v>
                </c:pt>
                <c:pt idx="7" formatCode="0.0000">
                  <c:v>6.379718418570518E-3</c:v>
                </c:pt>
                <c:pt idx="8" formatCode="0.0000">
                  <c:v>5.9067469814698204E-3</c:v>
                </c:pt>
                <c:pt idx="9">
                  <c:v>1.5223932594410596E-2</c:v>
                </c:pt>
                <c:pt idx="10">
                  <c:v>4.6031179939725463E-2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DC1-4D4D-9E03-6B0BC2A3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0443153445469E-2"/>
          <c:y val="3.0725919534030848E-2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ED-4D55-B99C-2D0E374C41F3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ED-4D55-B99C-2D0E374C41F3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ED-4D55-B99C-2D0E374C41F3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ED-4D55-B99C-2D0E374C41F3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ED-4D55-B99C-2D0E374C41F3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ED-4D55-B99C-2D0E374C41F3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ED-4D55-B99C-2D0E374C41F3}"/>
              </c:ext>
            </c:extLst>
          </c:dPt>
          <c:dLbls>
            <c:delete val="1"/>
          </c:dLbls>
          <c:val>
            <c:numRef>
              <c:f>wild_type_30_days!$G$3:$G$7</c:f>
              <c:numCache>
                <c:formatCode>0.000</c:formatCode>
                <c:ptCount val="5"/>
                <c:pt idx="0">
                  <c:v>1.2431697636284826</c:v>
                </c:pt>
                <c:pt idx="1">
                  <c:v>0.65952862356590747</c:v>
                </c:pt>
                <c:pt idx="2">
                  <c:v>0.30658139675687329</c:v>
                </c:pt>
                <c:pt idx="3">
                  <c:v>0.34488622662505158</c:v>
                </c:pt>
                <c:pt idx="4">
                  <c:v>1.4927375760561155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ED-4D55-B99C-2D0E374C41F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18-4362-8E7B-3A055FD2EC8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18-4362-8E7B-3A055FD2EC8D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18-4362-8E7B-3A055FD2EC8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18-4362-8E7B-3A055FD2EC8D}"/>
                </c:ext>
              </c:extLst>
            </c:dLbl>
            <c:dLbl>
              <c:idx val="4"/>
              <c:layout>
                <c:manualLayout>
                  <c:x val="-6.99333056924999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18-4362-8E7B-3A055FD2EC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pst_SCAB_results_no_elect_gen!$B$56:$B$60</c:f>
              <c:numCache>
                <c:formatCode>0.00</c:formatCode>
                <c:ptCount val="5"/>
                <c:pt idx="0">
                  <c:v>-4.6897643899999997</c:v>
                </c:pt>
                <c:pt idx="1">
                  <c:v>-4.36316229</c:v>
                </c:pt>
                <c:pt idx="2">
                  <c:v>0.40211203000000001</c:v>
                </c:pt>
                <c:pt idx="3">
                  <c:v>-4.36316229</c:v>
                </c:pt>
                <c:pt idx="4">
                  <c:v>-2.8025759899999998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18-4362-8E7B-3A055FD2EC8D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18-4362-8E7B-3A055FD2EC8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18-4362-8E7B-3A055FD2EC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18-4362-8E7B-3A055FD2EC8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18-4362-8E7B-3A055FD2EC8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18-4362-8E7B-3A055FD2EC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pst_SCAB_results_no_elect_gen!$D$56:$D$60</c:f>
              <c:numCache>
                <c:formatCode>0.00</c:formatCode>
                <c:ptCount val="5"/>
                <c:pt idx="0">
                  <c:v>-4.6368127599999998</c:v>
                </c:pt>
                <c:pt idx="1">
                  <c:v>-4.8470741000000004</c:v>
                </c:pt>
                <c:pt idx="2">
                  <c:v>-4.6608966299999999</c:v>
                </c:pt>
                <c:pt idx="3">
                  <c:v>-4.8470741000000004</c:v>
                </c:pt>
                <c:pt idx="4">
                  <c:v>-6.5695812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18-4362-8E7B-3A055FD2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-4.660896629999999"/>
        <c:auto val="1"/>
        <c:lblAlgn val="ctr"/>
        <c:lblOffset val="100"/>
        <c:noMultiLvlLbl val="0"/>
      </c:catAx>
      <c:valAx>
        <c:axId val="487846863"/>
        <c:scaling>
          <c:orientation val="minMax"/>
          <c:max val="0.5"/>
          <c:min val="-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Minimum Selling Price of Algae Product (USD/kg)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6E-47B7-BFDB-AFCC575C2B2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6E-47B7-BFDB-AFCC575C2B2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6E-47B7-BFDB-AFCC575C2B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pst_SCAB_results_no_elect_gen!$F$56:$F$60</c:f>
              <c:numCache>
                <c:formatCode>0.000</c:formatCode>
                <c:ptCount val="5"/>
                <c:pt idx="0">
                  <c:v>2.2378671565222299</c:v>
                </c:pt>
                <c:pt idx="1">
                  <c:v>2.2527878753490498</c:v>
                </c:pt>
                <c:pt idx="2">
                  <c:v>2.4289341815019698</c:v>
                </c:pt>
                <c:pt idx="3">
                  <c:v>2.2527878753490498</c:v>
                </c:pt>
                <c:pt idx="4">
                  <c:v>2.3455253177160098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6E-47B7-BFDB-AFCC575C2B2A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6E-47B7-BFDB-AFCC575C2B2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6E-47B7-BFDB-AFCC575C2B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6E-47B7-BFDB-AFCC575C2B2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6E-47B7-BFDB-AFCC575C2B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16E-47B7-BFDB-AFCC575C2B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pst_SCAB_results_no_elect_gen!$H$56:$H$60</c:f>
              <c:numCache>
                <c:formatCode>0.000</c:formatCode>
                <c:ptCount val="5"/>
                <c:pt idx="0">
                  <c:v>2.2403510505311099</c:v>
                </c:pt>
                <c:pt idx="1">
                  <c:v>2.2303089195123702</c:v>
                </c:pt>
                <c:pt idx="2">
                  <c:v>2.2392247792200779</c:v>
                </c:pt>
                <c:pt idx="3">
                  <c:v>2.2303089195123702</c:v>
                </c:pt>
                <c:pt idx="4">
                  <c:v>2.1688045331678301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6E-47B7-BFDB-AFCC575C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2.2392247792200815"/>
        <c:auto val="1"/>
        <c:lblAlgn val="ctr"/>
        <c:lblOffset val="100"/>
        <c:noMultiLvlLbl val="0"/>
      </c:catAx>
      <c:valAx>
        <c:axId val="487846863"/>
        <c:scaling>
          <c:orientation val="minMax"/>
          <c:max val="2.5"/>
          <c:min val="2.1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Capital Investment (MMUSD)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179682441477991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DF-440D-BC16-3EA94005F4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pst_SCAB_results_no_elect_gen!$J$56:$J$60</c:f>
              <c:numCache>
                <c:formatCode>0.000</c:formatCode>
                <c:ptCount val="5"/>
                <c:pt idx="0">
                  <c:v>0.416338666744616</c:v>
                </c:pt>
                <c:pt idx="1">
                  <c:v>0.42930104088326099</c:v>
                </c:pt>
                <c:pt idx="2">
                  <c:v>0.437803216465943</c:v>
                </c:pt>
                <c:pt idx="3">
                  <c:v>0.42930104088326099</c:v>
                </c:pt>
                <c:pt idx="4">
                  <c:v>0.44236106195938801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F-440D-BC16-3EA94005F482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DF-440D-BC16-3EA94005F4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DF-440D-BC16-3EA94005F48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DF-440D-BC16-3EA94005F48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DF-440D-BC16-3EA94005F4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pst_SCAB_results_no_elect_gen!$L$56:$L$60</c:f>
              <c:numCache>
                <c:formatCode>0.000</c:formatCode>
                <c:ptCount val="5"/>
                <c:pt idx="0">
                  <c:v>0.418428253314583</c:v>
                </c:pt>
                <c:pt idx="1">
                  <c:v>0.41016399745259302</c:v>
                </c:pt>
                <c:pt idx="2">
                  <c:v>0.41747720907859681</c:v>
                </c:pt>
                <c:pt idx="3">
                  <c:v>0.41016399745259302</c:v>
                </c:pt>
                <c:pt idx="4">
                  <c:v>0.40183547703354899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DF-440D-BC16-3EA94005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.4174772090785977"/>
        <c:auto val="1"/>
        <c:lblAlgn val="ctr"/>
        <c:lblOffset val="100"/>
        <c:noMultiLvlLbl val="0"/>
      </c:catAx>
      <c:valAx>
        <c:axId val="487846863"/>
        <c:scaling>
          <c:orientation val="minMax"/>
          <c:max val="0.45"/>
          <c:min val="0.4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Operating Cost</a:t>
                </a:r>
                <a:r>
                  <a:rPr lang="en-US"/>
                  <a:t> (MMUSD/yr)</a:t>
                </a:r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22-4AF6-B34B-F95AC55764FF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pst_SCAB_results_no_elect_gen!$N$56:$N$60</c:f>
              <c:numCache>
                <c:formatCode>0</c:formatCode>
                <c:ptCount val="5"/>
                <c:pt idx="0">
                  <c:v>744.27772873897902</c:v>
                </c:pt>
                <c:pt idx="1">
                  <c:v>778.40179203210005</c:v>
                </c:pt>
                <c:pt idx="2">
                  <c:v>50.550783176520198</c:v>
                </c:pt>
                <c:pt idx="3">
                  <c:v>778.40179203210005</c:v>
                </c:pt>
                <c:pt idx="4">
                  <c:v>838.42574591849495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2-4AF6-B34B-F95AC55764FF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22-4AF6-B34B-F95AC55764FF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pst_SCAB_results_no_elect_gen!$P$56:$P$60</c:f>
              <c:numCache>
                <c:formatCode>0</c:formatCode>
                <c:ptCount val="5"/>
                <c:pt idx="0">
                  <c:v>749.75337095956195</c:v>
                </c:pt>
                <c:pt idx="1">
                  <c:v>728.16762848044004</c:v>
                </c:pt>
                <c:pt idx="2">
                  <c:v>747.25985096248485</c:v>
                </c:pt>
                <c:pt idx="3">
                  <c:v>728.16762848044004</c:v>
                </c:pt>
                <c:pt idx="4">
                  <c:v>692.56031398887899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2-4AF6-B34B-F95AC5576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747.25985096248587"/>
        <c:auto val="1"/>
        <c:lblAlgn val="ctr"/>
        <c:lblOffset val="100"/>
        <c:noMultiLvlLbl val="0"/>
      </c:catAx>
      <c:valAx>
        <c:axId val="48784686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Process Energy Use (MW-hr/yr)</a:t>
                </a:r>
              </a:p>
            </c:rich>
          </c:tx>
          <c:layout>
            <c:manualLayout>
              <c:xMode val="edge"/>
              <c:yMode val="edge"/>
              <c:x val="0.36018279959498806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C2-4CC2-9B26-21068715A8D4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pst_SCAB_results_no_elect_gen!$R$56:$R$60</c:f>
              <c:numCache>
                <c:formatCode>0</c:formatCode>
                <c:ptCount val="5"/>
                <c:pt idx="0">
                  <c:v>319.63673535868702</c:v>
                </c:pt>
                <c:pt idx="1">
                  <c:v>335.99922370773902</c:v>
                </c:pt>
                <c:pt idx="2">
                  <c:v>-13.005335038511401</c:v>
                </c:pt>
                <c:pt idx="3">
                  <c:v>335.99922370773902</c:v>
                </c:pt>
                <c:pt idx="4">
                  <c:v>352.36589773904802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2-4CC2-9B26-21068715A8D4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C2-4CC2-9B26-21068715A8D4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pst_SCAB_results_no_elect_gen!$A$56:$A$60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pst_SCAB_results_no_elect_gen!$T$56:$T$60</c:f>
              <c:numCache>
                <c:formatCode>0</c:formatCode>
                <c:ptCount val="5"/>
                <c:pt idx="0">
                  <c:v>322.26230580345702</c:v>
                </c:pt>
                <c:pt idx="1">
                  <c:v>311.91194228471801</c:v>
                </c:pt>
                <c:pt idx="2">
                  <c:v>321.06666296485866</c:v>
                </c:pt>
                <c:pt idx="3">
                  <c:v>311.91194228471801</c:v>
                </c:pt>
                <c:pt idx="4">
                  <c:v>302.28712210034502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2-4CC2-9B26-21068715A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321.06666296485901"/>
        <c:auto val="1"/>
        <c:lblAlgn val="ctr"/>
        <c:lblOffset val="100"/>
        <c:noMultiLvlLbl val="0"/>
      </c:catAx>
      <c:valAx>
        <c:axId val="487846863"/>
        <c:scaling>
          <c:orientation val="minMax"/>
          <c:max val="45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Global</a:t>
                </a:r>
                <a:r>
                  <a:rPr lang="en-US" baseline="0"/>
                  <a:t> Warming Potential </a:t>
                </a:r>
                <a:r>
                  <a:rPr lang="en-US"/>
                  <a:t>(tonnes CO</a:t>
                </a:r>
                <a:r>
                  <a:rPr lang="en-US" baseline="-25000"/>
                  <a:t>2</a:t>
                </a:r>
                <a:r>
                  <a:rPr lang="en-US" baseline="0"/>
                  <a:t>-eq</a:t>
                </a:r>
                <a:r>
                  <a:rPr lang="en-US"/>
                  <a:t>/yr)</a:t>
                </a:r>
              </a:p>
            </c:rich>
          </c:tx>
          <c:layout>
            <c:manualLayout>
              <c:xMode val="edge"/>
              <c:yMode val="edge"/>
              <c:x val="0.32380619576627895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79754500856581E-3"/>
          <c:y val="6.3613231552162846E-3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8-452A-8381-7474C09FE427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8-452A-8381-7474C09FE427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08-452A-8381-7474C09FE427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08-452A-8381-7474C09FE427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08-452A-8381-7474C09FE427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08-452A-8381-7474C09FE427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08-452A-8381-7474C09FE427}"/>
              </c:ext>
            </c:extLst>
          </c:dPt>
          <c:dLbls>
            <c:delete val="1"/>
          </c:dLbls>
          <c:val>
            <c:numRef>
              <c:f>mutant_3_days_no_credits_15y!$E$13:$E$17</c:f>
              <c:numCache>
                <c:formatCode>0.000</c:formatCode>
                <c:ptCount val="5"/>
                <c:pt idx="0">
                  <c:v>0.16747008103645686</c:v>
                </c:pt>
                <c:pt idx="1">
                  <c:v>0.13763094733998213</c:v>
                </c:pt>
                <c:pt idx="2">
                  <c:v>3.7166018004730329E-2</c:v>
                </c:pt>
                <c:pt idx="3">
                  <c:v>1.3845855157362776E-2</c:v>
                </c:pt>
                <c:pt idx="4">
                  <c:v>3.9637184573021282E-2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08-452A-8381-7474C09FE4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0443153445469E-2"/>
          <c:y val="3.0725919534030848E-2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C-4846-AEF8-E6707615E972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4C-4846-AEF8-E6707615E972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4C-4846-AEF8-E6707615E972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4C-4846-AEF8-E6707615E972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4C-4846-AEF8-E6707615E972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4C-4846-AEF8-E6707615E972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4C-4846-AEF8-E6707615E972}"/>
              </c:ext>
            </c:extLst>
          </c:dPt>
          <c:dLbls>
            <c:delete val="1"/>
          </c:dLbls>
          <c:val>
            <c:numRef>
              <c:f>mutant_3_days_no_credits_15y!$G$3:$G$7</c:f>
              <c:numCache>
                <c:formatCode>0.000</c:formatCode>
                <c:ptCount val="5"/>
                <c:pt idx="0">
                  <c:v>1.2068628556781391</c:v>
                </c:pt>
                <c:pt idx="1">
                  <c:v>0.63247953444692084</c:v>
                </c:pt>
                <c:pt idx="2">
                  <c:v>5.5452174525409029E-2</c:v>
                </c:pt>
                <c:pt idx="3">
                  <c:v>8.751060914607714E-2</c:v>
                </c:pt>
                <c:pt idx="4">
                  <c:v>0.40603119561710144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4C-4846-AEF8-E6707615E9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62-45A8-B12E-7EEDD37F0132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62-45A8-B12E-7EEDD37F0132}"/>
              </c:ext>
            </c:extLst>
          </c:dPt>
          <c:dPt>
            <c:idx val="2"/>
            <c:bubble3D val="0"/>
            <c:spPr>
              <a:solidFill>
                <a:srgbClr val="13501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62-45A8-B12E-7EEDD37F0132}"/>
              </c:ext>
            </c:extLst>
          </c:dPt>
          <c:dPt>
            <c:idx val="3"/>
            <c:bubble3D val="0"/>
            <c:spPr>
              <a:solidFill>
                <a:srgbClr val="13501B">
                  <a:alpha val="83922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62-45A8-B12E-7EEDD37F0132}"/>
              </c:ext>
            </c:extLst>
          </c:dPt>
          <c:dPt>
            <c:idx val="4"/>
            <c:bubble3D val="0"/>
            <c:spPr>
              <a:solidFill>
                <a:srgbClr val="13501B">
                  <a:alpha val="67843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62-45A8-B12E-7EEDD37F01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62-45A8-B12E-7EEDD37F01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62-45A8-B12E-7EEDD37F0132}"/>
              </c:ext>
            </c:extLst>
          </c:dPt>
          <c:dPt>
            <c:idx val="7"/>
            <c:bubble3D val="0"/>
            <c:spPr>
              <a:solidFill>
                <a:srgbClr val="13501B">
                  <a:alpha val="52157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262-45A8-B12E-7EEDD37F0132}"/>
              </c:ext>
            </c:extLst>
          </c:dPt>
          <c:dPt>
            <c:idx val="8"/>
            <c:bubble3D val="0"/>
            <c:spPr>
              <a:solidFill>
                <a:srgbClr val="13501B">
                  <a:alpha val="36078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262-45A8-B12E-7EEDD37F0132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262-45A8-B12E-7EEDD37F0132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262-45A8-B12E-7EEDD37F0132}"/>
              </c:ext>
            </c:extLst>
          </c:dPt>
          <c:val>
            <c:numRef>
              <c:f>(mutant_3_days_no_credits_15y!$E$13:$E$14,mutant_3_days_no_credits_15y!$H$12:$H$18,mutant_3_days_no_credits_15y!$E$16:$E$17)</c:f>
              <c:numCache>
                <c:formatCode>0.000</c:formatCode>
                <c:ptCount val="11"/>
                <c:pt idx="0">
                  <c:v>0.16747008103645686</c:v>
                </c:pt>
                <c:pt idx="1">
                  <c:v>0.13763094733998213</c:v>
                </c:pt>
                <c:pt idx="2">
                  <c:v>1.1381414015778499E-2</c:v>
                </c:pt>
                <c:pt idx="3">
                  <c:v>3.5159215630634999E-3</c:v>
                </c:pt>
                <c:pt idx="4">
                  <c:v>1.08267156195493E-2</c:v>
                </c:pt>
                <c:pt idx="5" formatCode="0.000000">
                  <c:v>2.87371350220287E-5</c:v>
                </c:pt>
                <c:pt idx="6" formatCode="0.00">
                  <c:v>0</c:v>
                </c:pt>
                <c:pt idx="7" formatCode="0.0000">
                  <c:v>6.379718418570518E-3</c:v>
                </c:pt>
                <c:pt idx="8" formatCode="0.0000">
                  <c:v>5.0335112527464098E-3</c:v>
                </c:pt>
                <c:pt idx="9">
                  <c:v>1.3845855157362776E-2</c:v>
                </c:pt>
                <c:pt idx="10">
                  <c:v>3.9637184573021282E-2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62-45A8-B12E-7EEDD37F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35-4512-A808-6A0265B81785}"/>
                </c:ext>
              </c:extLst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8D-4A1B-950C-81DEDCABB0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mutant_3_days_no_credits_15y!$B$56:$B$60</c:f>
              <c:numCache>
                <c:formatCode>0.0</c:formatCode>
                <c:ptCount val="5"/>
                <c:pt idx="0">
                  <c:v>57.483501300416997</c:v>
                </c:pt>
                <c:pt idx="1">
                  <c:v>58.961697949738998</c:v>
                </c:pt>
                <c:pt idx="2">
                  <c:v>59.166139664275399</c:v>
                </c:pt>
                <c:pt idx="3">
                  <c:v>58.961697949738998</c:v>
                </c:pt>
                <c:pt idx="4">
                  <c:v>61.608695010834303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5-4512-A808-6A0265B81785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35-4512-A808-6A0265B8178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35-4512-A808-6A0265B8178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35-4512-A808-6A0265B81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mutant_3_days_no_credits_15y!$D$56:$D$60</c:f>
              <c:numCache>
                <c:formatCode>0.0</c:formatCode>
                <c:ptCount val="5"/>
                <c:pt idx="0">
                  <c:v>57.722969145129099</c:v>
                </c:pt>
                <c:pt idx="1">
                  <c:v>56.772611760820702</c:v>
                </c:pt>
                <c:pt idx="2">
                  <c:v>56.095749212986199</c:v>
                </c:pt>
                <c:pt idx="3">
                  <c:v>56.772611760820702</c:v>
                </c:pt>
                <c:pt idx="4">
                  <c:v>55.048998241861597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5-4512-A808-6A0265B8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57.614042320701451"/>
        <c:auto val="1"/>
        <c:lblAlgn val="ctr"/>
        <c:lblOffset val="100"/>
        <c:noMultiLvlLbl val="0"/>
      </c:catAx>
      <c:valAx>
        <c:axId val="487846863"/>
        <c:scaling>
          <c:orientation val="minMax"/>
          <c:max val="63"/>
          <c:min val="5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MSP:NV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73-4213-9B5B-B9ED39F3EF7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73-4213-9B5B-B9ED39F3EF7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73-4213-9B5B-B9ED39F3E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mutant_3_days_no_credits_15y!$F$56:$F$60</c:f>
              <c:numCache>
                <c:formatCode>0.000</c:formatCode>
                <c:ptCount val="5"/>
                <c:pt idx="0">
                  <c:v>2.3869787467157999</c:v>
                </c:pt>
                <c:pt idx="1">
                  <c:v>2.4018994655426198</c:v>
                </c:pt>
                <c:pt idx="2">
                  <c:v>2.54076787414715</c:v>
                </c:pt>
                <c:pt idx="3">
                  <c:v>2.4018994655426198</c:v>
                </c:pt>
                <c:pt idx="4">
                  <c:v>2.4946369079095798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3-4213-9B5B-B9ED39F3EF7F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73-4213-9B5B-B9ED39F3EF7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73-4213-9B5B-B9ED39F3EF7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773-4213-9B5B-B9ED39F3EF7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73-4213-9B5B-B9ED39F3EF7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773-4213-9B5B-B9ED39F3E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mutant_3_days_no_credits_15y!$H$56:$H$60</c:f>
              <c:numCache>
                <c:formatCode>0.000</c:formatCode>
                <c:ptCount val="5"/>
                <c:pt idx="0">
                  <c:v>2.38946264072468</c:v>
                </c:pt>
                <c:pt idx="1">
                  <c:v>2.3794205097059402</c:v>
                </c:pt>
                <c:pt idx="2">
                  <c:v>2.2392247792200801</c:v>
                </c:pt>
                <c:pt idx="3">
                  <c:v>2.3794205097059402</c:v>
                </c:pt>
                <c:pt idx="4">
                  <c:v>2.3179161233614001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73-4213-9B5B-B9ED39F3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2.3883363694136501"/>
        <c:auto val="1"/>
        <c:lblAlgn val="ctr"/>
        <c:lblOffset val="100"/>
        <c:noMultiLvlLbl val="0"/>
      </c:catAx>
      <c:valAx>
        <c:axId val="487846863"/>
        <c:scaling>
          <c:orientation val="minMax"/>
          <c:max val="2.6"/>
          <c:min val="2.2000000000000002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Capital Investment (MMUSD)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179682441477991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79-4132-9051-64FDF60ED84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79-4132-9051-64FDF60ED849}"/>
              </c:ext>
            </c:extLst>
          </c:dPt>
          <c:dPt>
            <c:idx val="2"/>
            <c:bubble3D val="0"/>
            <c:spPr>
              <a:solidFill>
                <a:srgbClr val="13501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79-4132-9051-64FDF60ED849}"/>
              </c:ext>
            </c:extLst>
          </c:dPt>
          <c:dPt>
            <c:idx val="3"/>
            <c:bubble3D val="0"/>
            <c:spPr>
              <a:solidFill>
                <a:srgbClr val="13501B">
                  <a:alpha val="83922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79-4132-9051-64FDF60ED849}"/>
              </c:ext>
            </c:extLst>
          </c:dPt>
          <c:dPt>
            <c:idx val="4"/>
            <c:bubble3D val="0"/>
            <c:spPr>
              <a:solidFill>
                <a:srgbClr val="13501B">
                  <a:alpha val="67843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79-4132-9051-64FDF60ED8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79-4132-9051-64FDF60ED8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79-4132-9051-64FDF60ED849}"/>
              </c:ext>
            </c:extLst>
          </c:dPt>
          <c:dPt>
            <c:idx val="7"/>
            <c:bubble3D val="0"/>
            <c:spPr>
              <a:solidFill>
                <a:srgbClr val="13501B">
                  <a:alpha val="52157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79-4132-9051-64FDF60ED849}"/>
              </c:ext>
            </c:extLst>
          </c:dPt>
          <c:dPt>
            <c:idx val="8"/>
            <c:bubble3D val="0"/>
            <c:spPr>
              <a:solidFill>
                <a:srgbClr val="13501B">
                  <a:alpha val="36078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79-4132-9051-64FDF60ED849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79-4132-9051-64FDF60ED849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79-4132-9051-64FDF60ED849}"/>
              </c:ext>
            </c:extLst>
          </c:dPt>
          <c:val>
            <c:numRef>
              <c:f>(wild_type_30_days!$E$13:$E$14,wild_type_30_days!$H$12:$H$18,wild_type_30_days!$E$16:$E$17)</c:f>
              <c:numCache>
                <c:formatCode>0.000</c:formatCode>
                <c:ptCount val="11"/>
                <c:pt idx="0">
                  <c:v>0.19656988693847621</c:v>
                </c:pt>
                <c:pt idx="1">
                  <c:v>0.15045001772533315</c:v>
                </c:pt>
                <c:pt idx="2">
                  <c:v>0.170016095866728</c:v>
                </c:pt>
                <c:pt idx="3">
                  <c:v>5.2521001054613797E-2</c:v>
                </c:pt>
                <c:pt idx="4">
                  <c:v>0.16172998523234799</c:v>
                </c:pt>
                <c:pt idx="5" formatCode="0.000000">
                  <c:v>4.2927666949528303E-4</c:v>
                </c:pt>
                <c:pt idx="6" formatCode="0.00">
                  <c:v>0</c:v>
                </c:pt>
                <c:pt idx="7" formatCode="0.0000">
                  <c:v>9.5300532671134502E-2</c:v>
                </c:pt>
                <c:pt idx="8" formatCode="0.0000">
                  <c:v>3.1268806088832861E-2</c:v>
                </c:pt>
                <c:pt idx="9">
                  <c:v>9.0673218965395722E-2</c:v>
                </c:pt>
                <c:pt idx="10">
                  <c:v>0.17717806474370776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79-4132-9051-64FDF60E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D9-4A7D-86DD-EB47770C34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mutant_3_days_no_credits_15y!$J$56:$J$60</c:f>
              <c:numCache>
                <c:formatCode>0.000</c:formatCode>
                <c:ptCount val="5"/>
                <c:pt idx="0">
                  <c:v>0.39462684612159399</c:v>
                </c:pt>
                <c:pt idx="1">
                  <c:v>0.40742386966489003</c:v>
                </c:pt>
                <c:pt idx="2">
                  <c:v>0.40966248535310301</c:v>
                </c:pt>
                <c:pt idx="3">
                  <c:v>0.40742386966489003</c:v>
                </c:pt>
                <c:pt idx="4">
                  <c:v>0.41901554096692301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9-4A7D-86DD-EB47770C343F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D9-4A7D-86DD-EB47770C34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74-4AA0-8E33-B79C99BA49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D9-4A7D-86DD-EB47770C343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D9-4A7D-86DD-EB47770C34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mutant_3_days_no_credits_15y!$L$56:$L$60</c:f>
              <c:numCache>
                <c:formatCode>0.000</c:formatCode>
                <c:ptCount val="5"/>
                <c:pt idx="0">
                  <c:v>0.39668847667908202</c:v>
                </c:pt>
                <c:pt idx="1">
                  <c:v>0.38853839993289702</c:v>
                </c:pt>
                <c:pt idx="2">
                  <c:v>0.382140694943093</c:v>
                </c:pt>
                <c:pt idx="3">
                  <c:v>0.38853839993289702</c:v>
                </c:pt>
                <c:pt idx="4">
                  <c:v>0.381184788484213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9-4A7D-86DD-EB47770C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.39575008611155382"/>
        <c:auto val="1"/>
        <c:lblAlgn val="ctr"/>
        <c:lblOffset val="100"/>
        <c:noMultiLvlLbl val="0"/>
      </c:catAx>
      <c:valAx>
        <c:axId val="487846863"/>
        <c:scaling>
          <c:orientation val="minMax"/>
          <c:max val="0.43000000000000005"/>
          <c:min val="0.37000000000000005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Operating Cost</a:t>
                </a:r>
                <a:r>
                  <a:rPr lang="en-US"/>
                  <a:t> (MMUSD/yr)</a:t>
                </a:r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ED-41EB-9103-3FE6766AFD9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mutant_3_days_no_credits_15y!$N$56:$N$60</c:f>
              <c:numCache>
                <c:formatCode>0</c:formatCode>
                <c:ptCount val="5"/>
                <c:pt idx="0">
                  <c:v>196.66440145921001</c:v>
                </c:pt>
                <c:pt idx="1">
                  <c:v>230.78846475233101</c:v>
                </c:pt>
                <c:pt idx="2">
                  <c:v>-360.15921228330598</c:v>
                </c:pt>
                <c:pt idx="3">
                  <c:v>230.78846475233101</c:v>
                </c:pt>
                <c:pt idx="4">
                  <c:v>290.812418638726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B-44D3-A603-ABDB3C182455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ED-41EB-9103-3FE6766AFD9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mutant_3_days_no_credits_15y!$P$56:$P$60</c:f>
              <c:numCache>
                <c:formatCode>0</c:formatCode>
                <c:ptCount val="5"/>
                <c:pt idx="0">
                  <c:v>202.140043679793</c:v>
                </c:pt>
                <c:pt idx="1">
                  <c:v>180.55430120067101</c:v>
                </c:pt>
                <c:pt idx="2">
                  <c:v>747.25985096248496</c:v>
                </c:pt>
                <c:pt idx="3">
                  <c:v>180.55430120067101</c:v>
                </c:pt>
                <c:pt idx="4">
                  <c:v>144.946986709111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EB-44D3-A603-ABDB3C18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199.64652368271697"/>
        <c:auto val="1"/>
        <c:lblAlgn val="ctr"/>
        <c:lblOffset val="100"/>
        <c:noMultiLvlLbl val="0"/>
      </c:catAx>
      <c:valAx>
        <c:axId val="487846863"/>
        <c:scaling>
          <c:orientation val="minMax"/>
          <c:max val="800"/>
          <c:min val="-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Process Energy Use (MW-hr/yr)</a:t>
                </a:r>
              </a:p>
            </c:rich>
          </c:tx>
          <c:layout>
            <c:manualLayout>
              <c:xMode val="edge"/>
              <c:yMode val="edge"/>
              <c:x val="0.36018279959498806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E6-46C4-914F-314C6CFFBC2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mutant_3_days_no_credits_15y!$Z$56:$Z$60</c:f>
              <c:numCache>
                <c:formatCode>0.0</c:formatCode>
                <c:ptCount val="5"/>
                <c:pt idx="0">
                  <c:v>57.0561449280384</c:v>
                </c:pt>
                <c:pt idx="1">
                  <c:v>73.418633277090294</c:v>
                </c:pt>
                <c:pt idx="2" formatCode="0">
                  <c:v>-209.94077786149799</c:v>
                </c:pt>
                <c:pt idx="3">
                  <c:v>73.418633277090294</c:v>
                </c:pt>
                <c:pt idx="4">
                  <c:v>89.785307308398899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F-4359-A08C-E2AB5059C1AB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E5F-4359-A08C-E2AB5059C1AB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E5F-4359-A08C-E2AB5059C1AB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E6-46C4-914F-314C6CFFBC2C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E5F-4359-A08C-E2AB5059C1AB}"/>
                </c:ext>
              </c:extLst>
            </c:dLbl>
            <c:dLbl>
              <c:idx val="4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1E6-46C4-914F-314C6CFFBC2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mutant_3_days_no_credits_15y!$AB$56:$AB$60</c:f>
              <c:numCache>
                <c:formatCode>0.0</c:formatCode>
                <c:ptCount val="5"/>
                <c:pt idx="0">
                  <c:v>59.681715372808199</c:v>
                </c:pt>
                <c:pt idx="1">
                  <c:v>49.331351854069197</c:v>
                </c:pt>
                <c:pt idx="2">
                  <c:v>321.06666296485901</c:v>
                </c:pt>
                <c:pt idx="3">
                  <c:v>49.331351854069197</c:v>
                </c:pt>
                <c:pt idx="4">
                  <c:v>39.706531669696403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F-4359-A08C-E2AB5059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58.486072534209931"/>
        <c:auto val="1"/>
        <c:lblAlgn val="ctr"/>
        <c:lblOffset val="100"/>
        <c:noMultiLvlLbl val="0"/>
      </c:catAx>
      <c:valAx>
        <c:axId val="487846863"/>
        <c:scaling>
          <c:orientation val="minMax"/>
          <c:max val="400"/>
          <c:min val="-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Global</a:t>
                </a:r>
                <a:r>
                  <a:rPr lang="en-US" baseline="0"/>
                  <a:t> Warming Potential </a:t>
                </a:r>
                <a:r>
                  <a:rPr lang="en-US"/>
                  <a:t>(tonnes CO</a:t>
                </a:r>
                <a:r>
                  <a:rPr lang="en-US" baseline="-25000"/>
                  <a:t>2</a:t>
                </a:r>
                <a:r>
                  <a:rPr lang="en-US" baseline="0"/>
                  <a:t>-eq</a:t>
                </a:r>
                <a:r>
                  <a:rPr lang="en-US"/>
                  <a:t>/yr)</a:t>
                </a:r>
              </a:p>
            </c:rich>
          </c:tx>
          <c:layout>
            <c:manualLayout>
              <c:xMode val="edge"/>
              <c:yMode val="edge"/>
              <c:x val="0.32380619576627895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BC-4FAD-BB17-E9BDE0B95B1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BC-4FAD-BB17-E9BDE0B95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mutant_3_days_no_credits_15y!$R$56:$R$60</c:f>
              <c:numCache>
                <c:formatCode>0.00</c:formatCode>
                <c:ptCount val="5"/>
                <c:pt idx="0">
                  <c:v>2.1444505363052699</c:v>
                </c:pt>
                <c:pt idx="1">
                  <c:v>2.9090738503636602</c:v>
                </c:pt>
                <c:pt idx="2">
                  <c:v>2.2112714233103801</c:v>
                </c:pt>
                <c:pt idx="3">
                  <c:v>2.9090738503636602</c:v>
                </c:pt>
                <c:pt idx="4">
                  <c:v>2.9483618977471702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C-4FAD-BB17-E9BDE0B95B11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BC-4FAD-BB17-E9BDE0B95B1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BC-4FAD-BB17-E9BDE0B95B1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BC-4FAD-BB17-E9BDE0B95B1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BC-4FAD-BB17-E9BDE0B95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mutant_3_days_no_credits_15y!$T$56:$T$60</c:f>
              <c:numCache>
                <c:formatCode>0.00</c:formatCode>
                <c:ptCount val="5"/>
                <c:pt idx="0">
                  <c:v>2.26714412250971</c:v>
                </c:pt>
                <c:pt idx="1">
                  <c:v>1.7834689573038101</c:v>
                </c:pt>
                <c:pt idx="2">
                  <c:v>2.2112714233103801</c:v>
                </c:pt>
                <c:pt idx="3">
                  <c:v>1.7834689573038101</c:v>
                </c:pt>
                <c:pt idx="4">
                  <c:v>1.7690171386483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BC-4FAD-BB17-E9BDE0B9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2.2112714233103827"/>
        <c:auto val="1"/>
        <c:lblAlgn val="ctr"/>
        <c:lblOffset val="100"/>
        <c:noMultiLvlLbl val="0"/>
      </c:catAx>
      <c:valAx>
        <c:axId val="487846863"/>
        <c:scaling>
          <c:orientation val="minMax"/>
          <c:max val="3.2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Land Use (acres)</a:t>
                </a:r>
              </a:p>
            </c:rich>
          </c:tx>
          <c:layout>
            <c:manualLayout>
              <c:xMode val="edge"/>
              <c:yMode val="edge"/>
              <c:x val="0.36018279959498806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CE-46AC-B593-653C58527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mutant_3_days_no_credits_15y!$V$56:$V$60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E-46AC-B593-653C58527180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CE-46AC-B593-653C58527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mutant_3_days_no_credits_15y!$X$56:$X$60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E-46AC-B593-653C5852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"/>
        <c:auto val="1"/>
        <c:lblAlgn val="ctr"/>
        <c:lblOffset val="100"/>
        <c:noMultiLvlLbl val="0"/>
      </c:catAx>
      <c:valAx>
        <c:axId val="487846863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Use (acres)</a:t>
                </a:r>
              </a:p>
            </c:rich>
          </c:tx>
          <c:layout>
            <c:manualLayout>
              <c:xMode val="edge"/>
              <c:yMode val="edge"/>
              <c:x val="0.36018279959498806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79754500856581E-3"/>
          <c:y val="6.3613231552162846E-3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7E-48AA-83C7-297D08020574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7E-48AA-83C7-297D08020574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7E-48AA-83C7-297D08020574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7E-48AA-83C7-297D08020574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7E-48AA-83C7-297D08020574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7E-48AA-83C7-297D08020574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7E-48AA-83C7-297D08020574}"/>
              </c:ext>
            </c:extLst>
          </c:dPt>
          <c:dLbls>
            <c:delete val="1"/>
          </c:dLbls>
          <c:val>
            <c:numRef>
              <c:f>wild_type_3_days_no_credits_15y!$E$13:$E$17</c:f>
              <c:numCache>
                <c:formatCode>0.000</c:formatCode>
                <c:ptCount val="5"/>
                <c:pt idx="0">
                  <c:v>0.17486048620743377</c:v>
                </c:pt>
                <c:pt idx="1">
                  <c:v>0.14688572973090869</c:v>
                </c:pt>
                <c:pt idx="2">
                  <c:v>0.36188993467839581</c:v>
                </c:pt>
                <c:pt idx="3">
                  <c:v>9.58226582371976E-2</c:v>
                </c:pt>
                <c:pt idx="4">
                  <c:v>0.17866091667842932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7E-48AA-83C7-297D0802057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0443153445469E-2"/>
          <c:y val="3.0725919534030848E-2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12-4A89-B8EB-4F13CB8B02DD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12-4A89-B8EB-4F13CB8B02DD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12-4A89-B8EB-4F13CB8B02DD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12-4A89-B8EB-4F13CB8B02DD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12-4A89-B8EB-4F13CB8B02DD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12-4A89-B8EB-4F13CB8B02DD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12-4A89-B8EB-4F13CB8B02DD}"/>
              </c:ext>
            </c:extLst>
          </c:dPt>
          <c:dLbls>
            <c:delete val="1"/>
          </c:dLbls>
          <c:val>
            <c:numRef>
              <c:f>wild_type_3_days_no_credits_15y!$G$3:$G$7</c:f>
              <c:numCache>
                <c:formatCode>0.000</c:formatCode>
                <c:ptCount val="5"/>
                <c:pt idx="0">
                  <c:v>1.2318390363296401</c:v>
                </c:pt>
                <c:pt idx="1">
                  <c:v>0.73182180079292436</c:v>
                </c:pt>
                <c:pt idx="2">
                  <c:v>0.24531038414423634</c:v>
                </c:pt>
                <c:pt idx="3">
                  <c:v>0.37739020239218246</c:v>
                </c:pt>
                <c:pt idx="4">
                  <c:v>1.6896857547832427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12-4A89-B8EB-4F13CB8B02D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5A-4E12-9F35-097C553D9CD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5A-4E12-9F35-097C553D9CD4}"/>
              </c:ext>
            </c:extLst>
          </c:dPt>
          <c:dPt>
            <c:idx val="2"/>
            <c:bubble3D val="0"/>
            <c:spPr>
              <a:solidFill>
                <a:srgbClr val="13501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5A-4E12-9F35-097C553D9CD4}"/>
              </c:ext>
            </c:extLst>
          </c:dPt>
          <c:dPt>
            <c:idx val="3"/>
            <c:bubble3D val="0"/>
            <c:spPr>
              <a:solidFill>
                <a:srgbClr val="13501B">
                  <a:alpha val="83922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5A-4E12-9F35-097C553D9CD4}"/>
              </c:ext>
            </c:extLst>
          </c:dPt>
          <c:dPt>
            <c:idx val="4"/>
            <c:bubble3D val="0"/>
            <c:spPr>
              <a:solidFill>
                <a:srgbClr val="13501B">
                  <a:alpha val="67843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5A-4E12-9F35-097C553D9C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5A-4E12-9F35-097C553D9C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5A-4E12-9F35-097C553D9CD4}"/>
              </c:ext>
            </c:extLst>
          </c:dPt>
          <c:dPt>
            <c:idx val="7"/>
            <c:bubble3D val="0"/>
            <c:spPr>
              <a:solidFill>
                <a:srgbClr val="13501B">
                  <a:alpha val="52157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5A-4E12-9F35-097C553D9CD4}"/>
              </c:ext>
            </c:extLst>
          </c:dPt>
          <c:dPt>
            <c:idx val="8"/>
            <c:bubble3D val="0"/>
            <c:spPr>
              <a:solidFill>
                <a:srgbClr val="13501B">
                  <a:alpha val="36078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5A-4E12-9F35-097C553D9CD4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5A-4E12-9F35-097C553D9CD4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C5A-4E12-9F35-097C553D9CD4}"/>
              </c:ext>
            </c:extLst>
          </c:dPt>
          <c:val>
            <c:numRef>
              <c:f>(wild_type_3_days_no_credits_15y!$E$13:$E$14,wild_type_3_days_no_credits_15y!$H$12:$H$18,wild_type_3_days_no_credits_15y!$E$16:$E$17)</c:f>
              <c:numCache>
                <c:formatCode>0.000</c:formatCode>
                <c:ptCount val="11"/>
                <c:pt idx="0">
                  <c:v>0.17486048620743377</c:v>
                </c:pt>
                <c:pt idx="1">
                  <c:v>0.14688572973090869</c:v>
                </c:pt>
                <c:pt idx="2">
                  <c:v>9.6407271663065203E-2</c:v>
                </c:pt>
                <c:pt idx="3">
                  <c:v>2.9781923828302598E-2</c:v>
                </c:pt>
                <c:pt idx="4">
                  <c:v>9.1708649953829602E-2</c:v>
                </c:pt>
                <c:pt idx="5" formatCode="0.000000">
                  <c:v>2.4342043783365499E-4</c:v>
                </c:pt>
                <c:pt idx="6" formatCode="0.00">
                  <c:v>0</c:v>
                </c:pt>
                <c:pt idx="7" formatCode="0.0000">
                  <c:v>6.7549959726040804E-2</c:v>
                </c:pt>
                <c:pt idx="8" formatCode="0.0000">
                  <c:v>2.1663392598566002E-2</c:v>
                </c:pt>
                <c:pt idx="9">
                  <c:v>9.58226582371976E-2</c:v>
                </c:pt>
                <c:pt idx="10">
                  <c:v>0.17866091667842932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5A-4E12-9F35-097C553D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EB-452C-9B94-739082703DD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EB-452C-9B94-739082703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wild_type_3_days_no_credits_15y!$B$56:$B$60</c:f>
              <c:numCache>
                <c:formatCode>0.00</c:formatCode>
                <c:ptCount val="5"/>
                <c:pt idx="0">
                  <c:v>123.956556116052</c:v>
                </c:pt>
                <c:pt idx="1">
                  <c:v>135.19306689073301</c:v>
                </c:pt>
                <c:pt idx="2">
                  <c:v>126.495521783428</c:v>
                </c:pt>
                <c:pt idx="3">
                  <c:v>135.19306689073301</c:v>
                </c:pt>
                <c:pt idx="4">
                  <c:v>146.20640834013099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EB-452C-9B94-739082703DDA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EB-452C-9B94-739082703DD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EB-452C-9B94-739082703DD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EB-452C-9B94-739082703DD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EB-452C-9B94-739082703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wild_type_3_days_no_credits_15y!$D$56:$D$60</c:f>
              <c:numCache>
                <c:formatCode>0.00</c:formatCode>
                <c:ptCount val="5"/>
                <c:pt idx="0">
                  <c:v>125.76778658194399</c:v>
                </c:pt>
                <c:pt idx="1">
                  <c:v>118.60481025575299</c:v>
                </c:pt>
                <c:pt idx="2">
                  <c:v>123.425131332139</c:v>
                </c:pt>
                <c:pt idx="3">
                  <c:v>118.60481025575299</c:v>
                </c:pt>
                <c:pt idx="4">
                  <c:v>111.57930337281201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EB-452C-9B94-739082703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124.94342443985481"/>
        <c:auto val="1"/>
        <c:lblAlgn val="ctr"/>
        <c:lblOffset val="100"/>
        <c:noMultiLvlLbl val="0"/>
      </c:catAx>
      <c:valAx>
        <c:axId val="487846863"/>
        <c:scaling>
          <c:orientation val="minMax"/>
          <c:max val="155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MSP:NV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4F-4331-B2E6-844CFCF34E8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4F-4331-B2E6-844CFCF34E8B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4F-4331-B2E6-844CFCF34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wild_type_3_days_no_credits_15y!$F$56:$F$60</c:f>
              <c:numCache>
                <c:formatCode>0.000</c:formatCode>
                <c:ptCount val="5"/>
                <c:pt idx="0">
                  <c:v>3.88789474257104</c:v>
                </c:pt>
                <c:pt idx="1">
                  <c:v>3.9635831651690401</c:v>
                </c:pt>
                <c:pt idx="2">
                  <c:v>4.0471341939785903</c:v>
                </c:pt>
                <c:pt idx="3">
                  <c:v>3.9635831651690401</c:v>
                </c:pt>
                <c:pt idx="4">
                  <c:v>4.2989069422053303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F-4331-B2E6-844CFCF34E8B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4F-4331-B2E6-844CFCF34E8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4F-4331-B2E6-844CFCF34E8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F4F-4331-B2E6-844CFCF34E8B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4F-4331-B2E6-844CFCF34E8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F4F-4331-B2E6-844CFCF34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wild_type_3_days_no_credits_15y!$H$56:$H$60</c:f>
              <c:numCache>
                <c:formatCode>0.000</c:formatCode>
                <c:ptCount val="5"/>
                <c:pt idx="0">
                  <c:v>3.9003630751594098</c:v>
                </c:pt>
                <c:pt idx="1">
                  <c:v>3.85030925809476</c:v>
                </c:pt>
                <c:pt idx="2">
                  <c:v>3.74559109905152</c:v>
                </c:pt>
                <c:pt idx="3">
                  <c:v>3.85030925809476</c:v>
                </c:pt>
                <c:pt idx="4">
                  <c:v>3.6282518739676801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4F-4331-B2E6-844CFCF3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3.8947026892450958"/>
        <c:auto val="1"/>
        <c:lblAlgn val="ctr"/>
        <c:lblOffset val="100"/>
        <c:noMultiLvlLbl val="0"/>
      </c:catAx>
      <c:valAx>
        <c:axId val="487846863"/>
        <c:scaling>
          <c:orientation val="minMax"/>
          <c:max val="4.4000000000000004"/>
          <c:min val="3.5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Capital Investment (MMUSD)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179682441477991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D3-4F62-A4AA-BEA676BB6704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D3-4F62-A4AA-BEA676BB6704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D3-4F62-A4AA-BEA676BB6704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D3-4F62-A4AA-BEA676BB6704}"/>
                </c:ext>
              </c:extLst>
            </c:dLbl>
            <c:dLbl>
              <c:idx val="4"/>
              <c:layout>
                <c:manualLayout>
                  <c:x val="-6.99333056924999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D3-4F62-A4AA-BEA676BB6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wild_type_30_days!$B$56:$B$60</c:f>
              <c:numCache>
                <c:formatCode>0.00</c:formatCode>
                <c:ptCount val="5"/>
                <c:pt idx="0">
                  <c:v>2.1584780800000001</c:v>
                </c:pt>
                <c:pt idx="1">
                  <c:v>2.8273599599999999</c:v>
                </c:pt>
                <c:pt idx="2">
                  <c:v>2.83240246</c:v>
                </c:pt>
                <c:pt idx="3">
                  <c:v>2.8273599599999999</c:v>
                </c:pt>
                <c:pt idx="4">
                  <c:v>2.3383371400000001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3-4F62-A4AA-BEA676BB6704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D3-4F62-A4AA-BEA676BB67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3-4F62-A4AA-BEA676BB67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D3-4F62-A4AA-BEA676BB67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D3-4F62-A4AA-BEA676BB6704}"/>
                </c:ext>
              </c:extLst>
            </c:dLbl>
            <c:dLbl>
              <c:idx val="4"/>
              <c:layout>
                <c:manualLayout>
                  <c:x val="2.057028653610767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D3-4F62-A4AA-BEA676BB6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wild_type_30_days!$D$56:$D$60</c:f>
              <c:numCache>
                <c:formatCode>0.00</c:formatCode>
                <c:ptCount val="5"/>
                <c:pt idx="0">
                  <c:v>2.5424681200000001</c:v>
                </c:pt>
                <c:pt idx="1">
                  <c:v>2.0526610600000001</c:v>
                </c:pt>
                <c:pt idx="2">
                  <c:v>1.90420882</c:v>
                </c:pt>
                <c:pt idx="3">
                  <c:v>2.0526610600000001</c:v>
                </c:pt>
                <c:pt idx="4">
                  <c:v>2.3290783400000001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3-4F62-A4AA-BEA676BB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2.34"/>
        <c:auto val="1"/>
        <c:lblAlgn val="ctr"/>
        <c:lblOffset val="100"/>
        <c:noMultiLvlLbl val="0"/>
      </c:catAx>
      <c:valAx>
        <c:axId val="487846863"/>
        <c:scaling>
          <c:orientation val="minMax"/>
          <c:max val="2.9"/>
          <c:min val="1.8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Minimum Selling Price of Algae Product (USD/kg)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8C-4B67-B831-80F1507363E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8C-4B67-B831-80F150736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wild_type_3_days_no_credits_15y!$J$56:$J$60</c:f>
              <c:numCache>
                <c:formatCode>0.000</c:formatCode>
                <c:ptCount val="5"/>
                <c:pt idx="0">
                  <c:v>0.82812984107375098</c:v>
                </c:pt>
                <c:pt idx="1">
                  <c:v>0.93190088281523897</c:v>
                </c:pt>
                <c:pt idx="2">
                  <c:v>0.85112851331482198</c:v>
                </c:pt>
                <c:pt idx="3">
                  <c:v>0.93190088281523897</c:v>
                </c:pt>
                <c:pt idx="4">
                  <c:v>0.98899793134698399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C-4B67-B831-80F1507363E0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8C-4B67-B831-80F1507363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8C-4B67-B831-80F1507363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8C-4B67-B831-80F150736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wild_type_3_days_no_credits_15y!$L$56:$L$60</c:f>
              <c:numCache>
                <c:formatCode>0.000</c:formatCode>
                <c:ptCount val="5"/>
                <c:pt idx="0">
                  <c:v>0.84481072593714801</c:v>
                </c:pt>
                <c:pt idx="1">
                  <c:v>0.77897004211273801</c:v>
                </c:pt>
                <c:pt idx="2">
                  <c:v>0.82360672290481096</c:v>
                </c:pt>
                <c:pt idx="3">
                  <c:v>0.77897004211273801</c:v>
                </c:pt>
                <c:pt idx="4">
                  <c:v>0.74396309489742096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8C-4B67-B831-80F15073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.83721611407327212"/>
        <c:auto val="1"/>
        <c:lblAlgn val="ctr"/>
        <c:lblOffset val="100"/>
        <c:noMultiLvlLbl val="0"/>
      </c:catAx>
      <c:valAx>
        <c:axId val="487846863"/>
        <c:scaling>
          <c:orientation val="minMax"/>
          <c:max val="1.05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Operating Cost</a:t>
                </a:r>
                <a:r>
                  <a:rPr lang="en-US"/>
                  <a:t> (MMUSD/yr)</a:t>
                </a:r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82-461E-898B-3B21DFD8E7CD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wild_type_3_days_no_credits_15y!$N$56:$N$60</c:f>
              <c:numCache>
                <c:formatCode>0</c:formatCode>
                <c:ptCount val="5"/>
                <c:pt idx="0">
                  <c:v>2217.57478121534</c:v>
                </c:pt>
                <c:pt idx="1">
                  <c:v>2506.6256702864898</c:v>
                </c:pt>
                <c:pt idx="2">
                  <c:v>1683.0293746719699</c:v>
                </c:pt>
                <c:pt idx="3">
                  <c:v>2506.6256702864898</c:v>
                </c:pt>
                <c:pt idx="4">
                  <c:v>3015.0638679124299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2-461E-898B-3B21DFD8E7CD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82-461E-898B-3B21DFD8E7CD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82-461E-898B-3B21DFD8E7CD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82-461E-898B-3B21DFD8E7CD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wild_type_3_days_no_credits_15y!$P$56:$P$60</c:f>
              <c:numCache>
                <c:formatCode>0</c:formatCode>
                <c:ptCount val="5"/>
                <c:pt idx="0">
                  <c:v>2263.9566917897</c:v>
                </c:pt>
                <c:pt idx="1">
                  <c:v>2081.1127554959598</c:v>
                </c:pt>
                <c:pt idx="2">
                  <c:v>2790.4484379177602</c:v>
                </c:pt>
                <c:pt idx="3">
                  <c:v>2081.1127554959598</c:v>
                </c:pt>
                <c:pt idx="4">
                  <c:v>1779.4978562733299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2-461E-898B-3B21DFD8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2242.8351106379951"/>
        <c:auto val="1"/>
        <c:lblAlgn val="ctr"/>
        <c:lblOffset val="100"/>
        <c:noMultiLvlLbl val="0"/>
      </c:catAx>
      <c:valAx>
        <c:axId val="487846863"/>
        <c:scaling>
          <c:orientation val="minMax"/>
          <c:max val="3150"/>
          <c:min val="1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Process Energy Use (MW-hr/yr)</a:t>
                </a:r>
              </a:p>
            </c:rich>
          </c:tx>
          <c:layout>
            <c:manualLayout>
              <c:xMode val="edge"/>
              <c:yMode val="edge"/>
              <c:x val="0.36018279959498806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82-41D2-A7B7-8F8FCE9F941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wild_type_3_days_no_credits_15y!$Z$56:$Z$60</c:f>
              <c:numCache>
                <c:formatCode>0</c:formatCode>
                <c:ptCount val="5"/>
                <c:pt idx="0">
                  <c:v>747.84482980934695</c:v>
                </c:pt>
                <c:pt idx="1">
                  <c:v>886.44473111896195</c:v>
                </c:pt>
                <c:pt idx="2">
                  <c:v>491.53030737179699</c:v>
                </c:pt>
                <c:pt idx="3">
                  <c:v>886.44473111896195</c:v>
                </c:pt>
                <c:pt idx="4">
                  <c:v>1025.0800876194501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2-41D2-A7B7-8F8FCE9F941E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82-41D2-A7B7-8F8FCE9F941E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82-41D2-A7B7-8F8FCE9F941E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82-41D2-A7B7-8F8FCE9F941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wild_type_3_days_no_credits_15y!$AB$56:$AB$60</c:f>
              <c:numCache>
                <c:formatCode>0</c:formatCode>
                <c:ptCount val="5"/>
                <c:pt idx="0">
                  <c:v>770.08495592974896</c:v>
                </c:pt>
                <c:pt idx="1">
                  <c:v>682.41128847690095</c:v>
                </c:pt>
                <c:pt idx="2">
                  <c:v>1022.53774819815</c:v>
                </c:pt>
                <c:pt idx="3">
                  <c:v>682.41128847690095</c:v>
                </c:pt>
                <c:pt idx="4">
                  <c:v>600.88339985633297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2-41D2-A7B7-8F8FCE9F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759.95715776750546"/>
        <c:auto val="1"/>
        <c:lblAlgn val="ctr"/>
        <c:lblOffset val="100"/>
        <c:noMultiLvlLbl val="0"/>
      </c:catAx>
      <c:valAx>
        <c:axId val="487846863"/>
        <c:scaling>
          <c:orientation val="minMax"/>
          <c:max val="110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Global</a:t>
                </a:r>
                <a:r>
                  <a:rPr lang="en-US" baseline="0"/>
                  <a:t> Warming Potential </a:t>
                </a:r>
                <a:r>
                  <a:rPr lang="en-US"/>
                  <a:t>(tonnes CO</a:t>
                </a:r>
                <a:r>
                  <a:rPr lang="en-US" baseline="-25000"/>
                  <a:t>2</a:t>
                </a:r>
                <a:r>
                  <a:rPr lang="en-US" baseline="0"/>
                  <a:t>-eq</a:t>
                </a:r>
                <a:r>
                  <a:rPr lang="en-US"/>
                  <a:t>/yr)</a:t>
                </a:r>
              </a:p>
            </c:rich>
          </c:tx>
          <c:layout>
            <c:manualLayout>
              <c:xMode val="edge"/>
              <c:yMode val="edge"/>
              <c:x val="0.32380619576627895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DC-42F7-AF66-8EB9421802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DC-42F7-AF66-8EB9421802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wild_type_3_days_no_credits_15y!$R$56:$R$60</c:f>
              <c:numCache>
                <c:formatCode>0.0</c:formatCode>
                <c:ptCount val="5"/>
                <c:pt idx="0">
                  <c:v>18.164757483997601</c:v>
                </c:pt>
                <c:pt idx="1">
                  <c:v>24.641566732492102</c:v>
                </c:pt>
                <c:pt idx="2">
                  <c:v>18.730769703335</c:v>
                </c:pt>
                <c:pt idx="3">
                  <c:v>24.641566732492102</c:v>
                </c:pt>
                <c:pt idx="4">
                  <c:v>24.974359604446601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C-42F7-AF66-8EB94218029F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DC-42F7-AF66-8EB9421802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DC-42F7-AF66-8EB94218029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DC-42F7-AF66-8EB94218029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DC-42F7-AF66-8EB9421802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wild_type_3_days_no_credits_15y!$T$56:$T$60</c:f>
              <c:numCache>
                <c:formatCode>0.0</c:formatCode>
                <c:ptCount val="5"/>
                <c:pt idx="0">
                  <c:v>19.204044331847001</c:v>
                </c:pt>
                <c:pt idx="1">
                  <c:v>15.1070311677499</c:v>
                </c:pt>
                <c:pt idx="2">
                  <c:v>18.730769703335</c:v>
                </c:pt>
                <c:pt idx="3">
                  <c:v>15.1070311677499</c:v>
                </c:pt>
                <c:pt idx="4">
                  <c:v>14.984615762668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DC-42F7-AF66-8EB94218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18.730769703335"/>
        <c:auto val="1"/>
        <c:lblAlgn val="ctr"/>
        <c:lblOffset val="100"/>
        <c:noMultiLvlLbl val="0"/>
      </c:catAx>
      <c:valAx>
        <c:axId val="487846863"/>
        <c:scaling>
          <c:orientation val="minMax"/>
          <c:max val="27"/>
          <c:min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Land Use (acres)</a:t>
                </a:r>
              </a:p>
            </c:rich>
          </c:tx>
          <c:layout>
            <c:manualLayout>
              <c:xMode val="edge"/>
              <c:yMode val="edge"/>
              <c:x val="0.36018279959498806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30-48B7-A1B5-907B9F1E4A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wild_type_3_days_no_credits_15y!$V$56:$V$60</c:f>
              <c:numCache>
                <c:formatCode>0</c:formatCode>
                <c:ptCount val="5"/>
                <c:pt idx="0">
                  <c:v>25296.11768689</c:v>
                </c:pt>
                <c:pt idx="1">
                  <c:v>26021.774796293299</c:v>
                </c:pt>
                <c:pt idx="2">
                  <c:v>15855.117610057699</c:v>
                </c:pt>
                <c:pt idx="3">
                  <c:v>26021.774796293299</c:v>
                </c:pt>
                <c:pt idx="4">
                  <c:v>26944.679480077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8B7-A1B5-907B9F1E4AF5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30-48B7-A1B5-907B9F1E4A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wild_type_3_days_no_credits_15y!$X$56:$X$60</c:f>
              <c:numCache>
                <c:formatCode>0</c:formatCode>
                <c:ptCount val="5"/>
                <c:pt idx="0">
                  <c:v>10062.909555827</c:v>
                </c:pt>
                <c:pt idx="1">
                  <c:v>9622.2344232199193</c:v>
                </c:pt>
                <c:pt idx="2">
                  <c:v>15855.117610057699</c:v>
                </c:pt>
                <c:pt idx="3">
                  <c:v>9622.2344232199193</c:v>
                </c:pt>
                <c:pt idx="4">
                  <c:v>9201.3804880460902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0-48B7-A1B5-907B9F1E4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15855.117610057699"/>
        <c:auto val="1"/>
        <c:lblAlgn val="ctr"/>
        <c:lblOffset val="100"/>
        <c:noMultiLvlLbl val="0"/>
      </c:catAx>
      <c:valAx>
        <c:axId val="487846863"/>
        <c:scaling>
          <c:orientation val="minMax"/>
          <c:max val="28500"/>
          <c:min val="9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Use (acres)</a:t>
                </a:r>
              </a:p>
            </c:rich>
          </c:tx>
          <c:layout>
            <c:manualLayout>
              <c:xMode val="edge"/>
              <c:yMode val="edge"/>
              <c:x val="0.36018279959498806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 P density</c:v>
          </c:tx>
          <c:spPr>
            <a:solidFill>
              <a:srgbClr val="909090">
                <a:alpha val="25098"/>
              </a:srgb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(wild_type_3_days_no_credits_15y!$A$113:$A$115,wild_type_3_days_no_credits_15y!$A$118:$A$119)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(wild_type_3_days_no_credits_15y!$B$113:$B$115,wild_type_3_days_no_credits_15y!$B$118:$B$119)</c:f>
              <c:numCache>
                <c:formatCode>0.0</c:formatCode>
                <c:ptCount val="5"/>
                <c:pt idx="0">
                  <c:v>57.346461190806338</c:v>
                </c:pt>
                <c:pt idx="1">
                  <c:v>33.33333333333411</c:v>
                </c:pt>
                <c:pt idx="2">
                  <c:v>37.870735895097312</c:v>
                </c:pt>
                <c:pt idx="3">
                  <c:v>15.728590140546771</c:v>
                </c:pt>
                <c:pt idx="4">
                  <c:v>18.289687564656106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E-493A-A5D3-34129F3FD1E6}"/>
            </c:ext>
          </c:extLst>
        </c:ser>
        <c:ser>
          <c:idx val="1"/>
          <c:order val="1"/>
          <c:tx>
            <c:v>+25% P density</c:v>
          </c:tx>
          <c:spPr>
            <a:solidFill>
              <a:srgbClr val="00A0FF">
                <a:alpha val="50196"/>
              </a:srgb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(wild_type_3_days_no_credits_15y!$A$113:$A$115,wild_type_3_days_no_credits_15y!$A$118:$A$119)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(wild_type_3_days_no_credits_15y!$D$113:$D$115,wild_type_3_days_no_credits_15y!$D$118:$D$119)</c:f>
              <c:numCache>
                <c:formatCode>0.0</c:formatCode>
                <c:ptCount val="5"/>
                <c:pt idx="0">
                  <c:v>-34.407876714483294</c:v>
                </c:pt>
                <c:pt idx="1">
                  <c:v>-19.99999999999946</c:v>
                </c:pt>
                <c:pt idx="2">
                  <c:v>-22.722441537058032</c:v>
                </c:pt>
                <c:pt idx="3">
                  <c:v>-9.8741642203792281</c:v>
                </c:pt>
                <c:pt idx="4">
                  <c:v>-11.361877194032402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CE-493A-A5D3-34129F3F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"/>
        <c:auto val="1"/>
        <c:lblAlgn val="ctr"/>
        <c:lblOffset val="100"/>
        <c:noMultiLvlLbl val="0"/>
      </c:catAx>
      <c:valAx>
        <c:axId val="487846863"/>
        <c:scaling>
          <c:orientation val="minMax"/>
          <c:max val="60"/>
          <c:min val="-40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Change</a:t>
                </a:r>
                <a:r>
                  <a:rPr lang="en-US" baseline="0"/>
                  <a:t> from Baseline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+25%</c:v>
          </c:tx>
          <c:spPr>
            <a:solidFill>
              <a:srgbClr val="00A0FF">
                <a:alpha val="50196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21-4E40-AB42-34D75EBFD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wild_type_3_days_no_credits_15y!$Y$126:$Y$130</c:f>
              <c:numCache>
                <c:formatCode>0.0</c:formatCode>
                <c:ptCount val="5"/>
                <c:pt idx="0">
                  <c:v>-2.8905381520058189</c:v>
                </c:pt>
                <c:pt idx="1">
                  <c:v>-10.532800626250799</c:v>
                </c:pt>
                <c:pt idx="2">
                  <c:v>1.3622357351012475</c:v>
                </c:pt>
                <c:pt idx="3">
                  <c:v>-10.532800626250799</c:v>
                </c:pt>
                <c:pt idx="4">
                  <c:v>-16.100025664659825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1-4E40-AB42-34D75EBFD667}"/>
            </c:ext>
          </c:extLst>
        </c:ser>
        <c:ser>
          <c:idx val="1"/>
          <c:order val="1"/>
          <c:tx>
            <c:v>-25%</c:v>
          </c:tx>
          <c:spPr>
            <a:solidFill>
              <a:srgbClr val="909090">
                <a:alpha val="25098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21-4E40-AB42-34D75EBFD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wild_type_3_days_no_credits_15y!$A$56:$A$60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wild_type_3_days_no_credits_15y!$W$126:$W$130</c:f>
              <c:numCache>
                <c:formatCode>0.0</c:formatCode>
                <c:ptCount val="5"/>
                <c:pt idx="0">
                  <c:v>5.0926367223726849</c:v>
                </c:pt>
                <c:pt idx="1">
                  <c:v>17.151275492340694</c:v>
                </c:pt>
                <c:pt idx="2">
                  <c:v>-1.3520075163748846</c:v>
                </c:pt>
                <c:pt idx="3">
                  <c:v>17.151275492340694</c:v>
                </c:pt>
                <c:pt idx="4">
                  <c:v>26.366202979246196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21-4E40-AB42-34D75EBFD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"/>
        <c:auto val="1"/>
        <c:lblAlgn val="ctr"/>
        <c:lblOffset val="100"/>
        <c:noMultiLvlLbl val="0"/>
      </c:catAx>
      <c:valAx>
        <c:axId val="487846863"/>
        <c:scaling>
          <c:orientation val="minMax"/>
          <c:max val="35"/>
          <c:min val="-20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Averaged Process</a:t>
                </a:r>
                <a:r>
                  <a:rPr lang="en-US" baseline="0"/>
                  <a:t> </a:t>
                </a:r>
                <a:r>
                  <a:rPr lang="en-US"/>
                  <a:t>Intensity</a:t>
                </a:r>
                <a:r>
                  <a:rPr lang="en-US" baseline="0"/>
                  <a:t> </a:t>
                </a:r>
                <a:r>
                  <a:rPr lang="en-US"/>
                  <a:t>Percent Change from Baseline Value</a:t>
                </a:r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 Light Intensity</c:v>
          </c:tx>
          <c:spPr>
            <a:solidFill>
              <a:srgbClr val="909090">
                <a:alpha val="25098"/>
              </a:srgb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36-49F0-B009-83F943FCF66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5AE-44D0-8717-B9FAE6014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(wild_type_3_days_no_credits_15y!$E$113:$E$115,wild_type_3_days_no_credits_15y!$E$118:$E$119)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(wild_type_3_days_no_credits_15y!$F$113:$F$115,wild_type_3_days_no_credits_15y!$F$118:$F$119)</c:f>
              <c:numCache>
                <c:formatCode>0.0</c:formatCode>
                <c:ptCount val="5"/>
                <c:pt idx="0">
                  <c:v>52.573926599110479</c:v>
                </c:pt>
                <c:pt idx="1">
                  <c:v>31.556615786616135</c:v>
                </c:pt>
                <c:pt idx="2">
                  <c:v>12.936506860127722</c:v>
                </c:pt>
                <c:pt idx="3">
                  <c:v>7.8132716735615162</c:v>
                </c:pt>
                <c:pt idx="4">
                  <c:v>9.1261866113794667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E-44D0-8717-B9FAE6014B07}"/>
            </c:ext>
          </c:extLst>
        </c:ser>
        <c:ser>
          <c:idx val="1"/>
          <c:order val="1"/>
          <c:tx>
            <c:v>+25% Light Intensity</c:v>
          </c:tx>
          <c:spPr>
            <a:solidFill>
              <a:srgbClr val="00A0FF">
                <a:alpha val="50196"/>
              </a:srgb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AE-44D0-8717-B9FAE6014B07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5AE-44D0-8717-B9FAE6014B07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5AE-44D0-8717-B9FAE6014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(wild_type_3_days_no_credits_15y!$E$113:$E$115,wild_type_3_days_no_credits_15y!$E$118:$E$119)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(wild_type_3_days_no_credits_15y!$H$113:$H$115,wild_type_3_days_no_credits_15y!$H$118:$H$119)</c:f>
              <c:numCache>
                <c:formatCode>0.0</c:formatCode>
                <c:ptCount val="5"/>
                <c:pt idx="0">
                  <c:v>-32.231552334555559</c:v>
                </c:pt>
                <c:pt idx="1">
                  <c:v>-19.346447545824944</c:v>
                </c:pt>
                <c:pt idx="2">
                  <c:v>-7.9309978322138193</c:v>
                </c:pt>
                <c:pt idx="3">
                  <c:v>-4.8409064117692822</c:v>
                </c:pt>
                <c:pt idx="4">
                  <c:v>-5.5331232334458917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AE-44D0-8717-B9FAE601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"/>
        <c:auto val="1"/>
        <c:lblAlgn val="ctr"/>
        <c:lblOffset val="100"/>
        <c:noMultiLvlLbl val="0"/>
      </c:catAx>
      <c:valAx>
        <c:axId val="487846863"/>
        <c:scaling>
          <c:orientation val="minMax"/>
          <c:max val="60"/>
          <c:min val="-40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Change</a:t>
                </a:r>
                <a:r>
                  <a:rPr lang="en-US" baseline="0"/>
                  <a:t> from Baseline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 Reactor SA:V</c:v>
          </c:tx>
          <c:spPr>
            <a:solidFill>
              <a:srgbClr val="909090">
                <a:alpha val="25098"/>
              </a:srgb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2C-4113-BE78-10DBCB9F5D0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76-4EE6-A1ED-9EBB25680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(wild_type_3_days_no_credits_15y!$M$113:$M$115,wild_type_3_days_no_credits_15y!$M$118:$M$119)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(wild_type_3_days_no_credits_15y!$N$113:$N$115,wild_type_3_days_no_credits_15y!$N$118:$N$119)</c:f>
              <c:numCache>
                <c:formatCode>0.0</c:formatCode>
                <c:ptCount val="5"/>
                <c:pt idx="0">
                  <c:v>52.573926599110479</c:v>
                </c:pt>
                <c:pt idx="1">
                  <c:v>31.556615786616135</c:v>
                </c:pt>
                <c:pt idx="2">
                  <c:v>12.936506860127722</c:v>
                </c:pt>
                <c:pt idx="3">
                  <c:v>7.8132716735615162</c:v>
                </c:pt>
                <c:pt idx="4">
                  <c:v>9.1261866113794667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6-4EE6-A1ED-9EBB2568092D}"/>
            </c:ext>
          </c:extLst>
        </c:ser>
        <c:ser>
          <c:idx val="1"/>
          <c:order val="1"/>
          <c:tx>
            <c:v>+25% Reactor SA:V</c:v>
          </c:tx>
          <c:spPr>
            <a:solidFill>
              <a:srgbClr val="00A0FF">
                <a:alpha val="50196"/>
              </a:srgb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76-4EE6-A1ED-9EBB2568092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76-4EE6-A1ED-9EBB2568092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76-4EE6-A1ED-9EBB25680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(wild_type_3_days_no_credits_15y!$M$113:$M$115,wild_type_3_days_no_credits_15y!$M$118:$M$119)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(wild_type_3_days_no_credits_15y!$P$113:$P$115,wild_type_3_days_no_credits_15y!$P$118:$P$119)</c:f>
              <c:numCache>
                <c:formatCode>0.0</c:formatCode>
                <c:ptCount val="5"/>
                <c:pt idx="0">
                  <c:v>-32.231552334555559</c:v>
                </c:pt>
                <c:pt idx="1">
                  <c:v>-19.346447545824944</c:v>
                </c:pt>
                <c:pt idx="2">
                  <c:v>-7.9309978322138193</c:v>
                </c:pt>
                <c:pt idx="3">
                  <c:v>-4.8409064117692822</c:v>
                </c:pt>
                <c:pt idx="4">
                  <c:v>-5.5331232334458917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6-4EE6-A1ED-9EBB2568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"/>
        <c:auto val="1"/>
        <c:lblAlgn val="ctr"/>
        <c:lblOffset val="100"/>
        <c:noMultiLvlLbl val="0"/>
      </c:catAx>
      <c:valAx>
        <c:axId val="487846863"/>
        <c:scaling>
          <c:orientation val="minMax"/>
          <c:max val="60"/>
          <c:min val="-40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Change</a:t>
                </a:r>
                <a:r>
                  <a:rPr lang="en-US" baseline="0"/>
                  <a:t> from Baseline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 Batch Time</c:v>
          </c:tx>
          <c:spPr>
            <a:solidFill>
              <a:srgbClr val="909090">
                <a:alpha val="25098"/>
              </a:srgb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C4-4A97-BC94-479EB1CBA2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(wild_type_3_days_no_credits_15y!$Q$113:$Q$115,wild_type_3_days_no_credits_15y!$Q$118:$Q$119)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(wild_type_3_days_no_credits_15y!$R$113:$R$115,wild_type_3_days_no_credits_15y!$R$118:$R$119)</c:f>
              <c:numCache>
                <c:formatCode>0.0</c:formatCode>
                <c:ptCount val="5"/>
                <c:pt idx="0">
                  <c:v>48.821400777983968</c:v>
                </c:pt>
                <c:pt idx="1">
                  <c:v>-3.0218310742270234</c:v>
                </c:pt>
                <c:pt idx="2">
                  <c:v>-1.238787412637123</c:v>
                </c:pt>
                <c:pt idx="3">
                  <c:v>-0.76037190254803022</c:v>
                </c:pt>
                <c:pt idx="4">
                  <c:v>-0.80591205916299202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4-4A97-BC94-479EB1CBA268}"/>
            </c:ext>
          </c:extLst>
        </c:ser>
        <c:ser>
          <c:idx val="1"/>
          <c:order val="1"/>
          <c:tx>
            <c:v>+25% Batch Time</c:v>
          </c:tx>
          <c:spPr>
            <a:solidFill>
              <a:srgbClr val="00A0FF">
                <a:alpha val="50196"/>
              </a:srgbClr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C4-4A97-BC94-479EB1CBA2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(wild_type_3_days_no_credits_15y!$Q$113:$Q$115,wild_type_3_days_no_credits_15y!$Q$118:$Q$119)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(wild_type_3_days_no_credits_15y!$T$113:$T$115,wild_type_3_days_no_credits_15y!$T$118:$T$119)</c:f>
              <c:numCache>
                <c:formatCode>0.0</c:formatCode>
                <c:ptCount val="5"/>
                <c:pt idx="0">
                  <c:v>-29.95272836603398</c:v>
                </c:pt>
                <c:pt idx="1">
                  <c:v>2.5267227989452437</c:v>
                </c:pt>
                <c:pt idx="2">
                  <c:v>1.0358197800176754</c:v>
                </c:pt>
                <c:pt idx="3">
                  <c:v>0.62111476889774053</c:v>
                </c:pt>
                <c:pt idx="4">
                  <c:v>0.7944885136579245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4-4A97-BC94-479EB1CB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"/>
        <c:auto val="1"/>
        <c:lblAlgn val="ctr"/>
        <c:lblOffset val="100"/>
        <c:noMultiLvlLbl val="0"/>
      </c:catAx>
      <c:valAx>
        <c:axId val="487846863"/>
        <c:scaling>
          <c:orientation val="minMax"/>
          <c:max val="60"/>
          <c:min val="-40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Change</a:t>
                </a:r>
                <a:r>
                  <a:rPr lang="en-US" baseline="0"/>
                  <a:t> from Baseline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06-458C-9A11-AD4CAC497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wild_type_30_days!$F$56:$F$60</c:f>
              <c:numCache>
                <c:formatCode>0.000</c:formatCode>
                <c:ptCount val="5"/>
                <c:pt idx="0">
                  <c:v>4.0010577047278399</c:v>
                </c:pt>
                <c:pt idx="1">
                  <c:v>4.1618634778350296</c:v>
                </c:pt>
                <c:pt idx="2">
                  <c:v>4.2016495460737699</c:v>
                </c:pt>
                <c:pt idx="3">
                  <c:v>4.1618634778350296</c:v>
                </c:pt>
                <c:pt idx="4">
                  <c:v>4.4937352033825704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06-458C-9A11-AD4CAC4976F0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06-458C-9A11-AD4CAC4976F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06-458C-9A11-AD4CAC4976F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E06-458C-9A11-AD4CAC4976F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06-458C-9A11-AD4CAC4976F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E06-458C-9A11-AD4CAC497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wild_type_30_days!$H$56:$H$60</c:f>
              <c:numCache>
                <c:formatCode>0.000</c:formatCode>
                <c:ptCount val="5"/>
                <c:pt idx="0">
                  <c:v>4.0945713733617799</c:v>
                </c:pt>
                <c:pt idx="1">
                  <c:v>3.9745774117469201</c:v>
                </c:pt>
                <c:pt idx="2">
                  <c:v>3.90704981527022</c:v>
                </c:pt>
                <c:pt idx="3">
                  <c:v>3.9745774117469201</c:v>
                </c:pt>
                <c:pt idx="4">
                  <c:v>3.7539288639434401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06-458C-9A11-AD4CAC49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4.0469999999999997"/>
        <c:auto val="1"/>
        <c:lblAlgn val="ctr"/>
        <c:lblOffset val="100"/>
        <c:noMultiLvlLbl val="0"/>
      </c:catAx>
      <c:valAx>
        <c:axId val="487846863"/>
        <c:scaling>
          <c:orientation val="minMax"/>
          <c:max val="4.5999999999999996"/>
          <c:min val="3.7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Capital Investment (MMUSD)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179682441477991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 Photon yield</c:v>
          </c:tx>
          <c:spPr>
            <a:solidFill>
              <a:srgbClr val="909090">
                <a:alpha val="25098"/>
              </a:srgb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62-4D25-8760-7D8A5EC2390F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62-4D25-8760-7D8A5EC2390F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62-4D25-8760-7D8A5EC23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(wild_type_3_days_no_credits_15y!$U$113:$U$115,wild_type_3_days_no_credits_15y!$U$118:$U$119)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(wild_type_3_days_no_credits_15y!$V$113:$V$115,wild_type_3_days_no_credits_15y!$V$118:$V$119)</c:f>
              <c:numCache>
                <c:formatCode>0.0</c:formatCode>
                <c:ptCount val="5"/>
                <c:pt idx="0">
                  <c:v>48.821400777983968</c:v>
                </c:pt>
                <c:pt idx="1">
                  <c:v>29.304225234363685</c:v>
                </c:pt>
                <c:pt idx="2">
                  <c:v>12.013148473793194</c:v>
                </c:pt>
                <c:pt idx="3">
                  <c:v>7.2571222808160343</c:v>
                </c:pt>
                <c:pt idx="4">
                  <c:v>8.4819275766254947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2-4D25-8760-7D8A5EC2390F}"/>
            </c:ext>
          </c:extLst>
        </c:ser>
        <c:ser>
          <c:idx val="1"/>
          <c:order val="1"/>
          <c:tx>
            <c:v>+25% Photon yield</c:v>
          </c:tx>
          <c:spPr>
            <a:solidFill>
              <a:srgbClr val="00A0FF">
                <a:alpha val="50196"/>
              </a:srgb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62-4D25-8760-7D8A5EC2390F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62-4D25-8760-7D8A5EC23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(wild_type_3_days_no_credits_15y!$U$113:$U$115,wild_type_3_days_no_credits_15y!$U$118:$U$119)</c:f>
              <c:strCache>
                <c:ptCount val="5"/>
                <c:pt idx="0">
                  <c:v>Fresh Water</c:v>
                </c:pt>
                <c:pt idx="1">
                  <c:v>Land</c:v>
                </c:pt>
                <c:pt idx="2">
                  <c:v>Energy</c:v>
                </c:pt>
                <c:pt idx="3">
                  <c:v>TAC</c:v>
                </c:pt>
                <c:pt idx="4">
                  <c:v>PRC</c:v>
                </c:pt>
              </c:strCache>
            </c:strRef>
          </c:cat>
          <c:val>
            <c:numRef>
              <c:f>(wild_type_3_days_no_credits_15y!$X$113:$X$115,wild_type_3_days_no_credits_15y!$X$118:$X$119)</c:f>
              <c:numCache>
                <c:formatCode>0.0</c:formatCode>
                <c:ptCount val="5"/>
                <c:pt idx="0">
                  <c:v>-29.95272836603398</c:v>
                </c:pt>
                <c:pt idx="1">
                  <c:v>-17.978621760843637</c:v>
                </c:pt>
                <c:pt idx="2">
                  <c:v>-7.3702631903716451</c:v>
                </c:pt>
                <c:pt idx="3">
                  <c:v>-4.4979829813136263</c:v>
                </c:pt>
                <c:pt idx="4">
                  <c:v>-5.1358495960329975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62-4D25-8760-7D8A5EC2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0"/>
        <c:auto val="1"/>
        <c:lblAlgn val="ctr"/>
        <c:lblOffset val="100"/>
        <c:noMultiLvlLbl val="0"/>
      </c:catAx>
      <c:valAx>
        <c:axId val="487846863"/>
        <c:scaling>
          <c:orientation val="minMax"/>
          <c:max val="60"/>
          <c:min val="-40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Change</a:t>
                </a:r>
                <a:r>
                  <a:rPr lang="en-US" baseline="0"/>
                  <a:t> from Baseline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79754500856581E-3"/>
          <c:y val="6.3613231552162846E-3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C-453A-832A-CD5D820D5B3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C-453A-832A-CD5D820D5B36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C-453A-832A-CD5D820D5B36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6C-453A-832A-CD5D820D5B36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6C-453A-832A-CD5D820D5B36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6C-453A-832A-CD5D820D5B36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6C-453A-832A-CD5D820D5B36}"/>
              </c:ext>
            </c:extLst>
          </c:dPt>
          <c:dLbls>
            <c:delete val="1"/>
          </c:dLbls>
          <c:val>
            <c:numRef>
              <c:f>mutant_3_days_section_compariso!$E$13:$E$17</c:f>
              <c:numCache>
                <c:formatCode>0.000</c:formatCode>
                <c:ptCount val="5"/>
                <c:pt idx="0">
                  <c:v>0.16756947371886075</c:v>
                </c:pt>
                <c:pt idx="1">
                  <c:v>0.12413895402081625</c:v>
                </c:pt>
                <c:pt idx="2">
                  <c:v>4.5936407066820395E-2</c:v>
                </c:pt>
                <c:pt idx="3">
                  <c:v>1.6470364385388764E-2</c:v>
                </c:pt>
                <c:pt idx="4">
                  <c:v>4.5571467056596697E-2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6C-453A-832A-CD5D820D5B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0443153445469E-2"/>
          <c:y val="3.0725919534030848E-2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4-433B-AD92-8C79D0BF250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4-433B-AD92-8C79D0BF2506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4-433B-AD92-8C79D0BF2506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4-433B-AD92-8C79D0BF2506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C4-433B-AD92-8C79D0BF2506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C4-433B-AD92-8C79D0BF2506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C4-433B-AD92-8C79D0BF2506}"/>
              </c:ext>
            </c:extLst>
          </c:dPt>
          <c:dLbls>
            <c:delete val="1"/>
          </c:dLbls>
          <c:val>
            <c:numRef>
              <c:f>mutant_3_days_section_compariso!$G$3:$G$7</c:f>
              <c:numCache>
                <c:formatCode>0.000</c:formatCode>
                <c:ptCount val="5"/>
                <c:pt idx="0">
                  <c:v>1.2075140751123039</c:v>
                </c:pt>
                <c:pt idx="1">
                  <c:v>0.48401916368751619</c:v>
                </c:pt>
                <c:pt idx="2">
                  <c:v>6.3674436676319265E-2</c:v>
                </c:pt>
                <c:pt idx="3">
                  <c:v>0.10032564694860287</c:v>
                </c:pt>
                <c:pt idx="4">
                  <c:v>0.46447833028873792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C4-433B-AD92-8C79D0BF25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3D-4681-931C-F01931CA4610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3D-4681-931C-F01931CA4610}"/>
              </c:ext>
            </c:extLst>
          </c:dPt>
          <c:dPt>
            <c:idx val="2"/>
            <c:bubble3D val="0"/>
            <c:spPr>
              <a:solidFill>
                <a:srgbClr val="13501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3D-4681-931C-F01931CA4610}"/>
              </c:ext>
            </c:extLst>
          </c:dPt>
          <c:dPt>
            <c:idx val="3"/>
            <c:bubble3D val="0"/>
            <c:spPr>
              <a:solidFill>
                <a:srgbClr val="13501B">
                  <a:alpha val="83922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3D-4681-931C-F01931CA4610}"/>
              </c:ext>
            </c:extLst>
          </c:dPt>
          <c:dPt>
            <c:idx val="4"/>
            <c:bubble3D val="0"/>
            <c:spPr>
              <a:solidFill>
                <a:srgbClr val="13501B">
                  <a:alpha val="67843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A3D-4681-931C-F01931CA46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A3D-4681-931C-F01931CA46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3D-4681-931C-F01931CA4610}"/>
              </c:ext>
            </c:extLst>
          </c:dPt>
          <c:dPt>
            <c:idx val="7"/>
            <c:bubble3D val="0"/>
            <c:spPr>
              <a:solidFill>
                <a:srgbClr val="13501B">
                  <a:alpha val="52157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3D-4681-931C-F01931CA4610}"/>
              </c:ext>
            </c:extLst>
          </c:dPt>
          <c:dPt>
            <c:idx val="8"/>
            <c:bubble3D val="0"/>
            <c:spPr>
              <a:solidFill>
                <a:srgbClr val="13501B">
                  <a:alpha val="36078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A3D-4681-931C-F01931CA4610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A3D-4681-931C-F01931CA4610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A3D-4681-931C-F01931CA4610}"/>
              </c:ext>
            </c:extLst>
          </c:dPt>
          <c:val>
            <c:numRef>
              <c:f>(mutant_3_days_section_compariso!$E$13:$E$14,mutant_3_days_section_compariso!$H$12:$H$18,mutant_3_days_section_compariso!$E$16:$E$17)</c:f>
              <c:numCache>
                <c:formatCode>0.000</c:formatCode>
                <c:ptCount val="11"/>
                <c:pt idx="0">
                  <c:v>0.16756947371886075</c:v>
                </c:pt>
                <c:pt idx="1">
                  <c:v>0.12413895402081625</c:v>
                </c:pt>
                <c:pt idx="2">
                  <c:v>1.4226767519723099E-2</c:v>
                </c:pt>
                <c:pt idx="3">
                  <c:v>4.3949019538293797E-3</c:v>
                </c:pt>
                <c:pt idx="4">
                  <c:v>1.3533394524436601E-2</c:v>
                </c:pt>
                <c:pt idx="5" formatCode="0.000000">
                  <c:v>3.59214187775359E-5</c:v>
                </c:pt>
                <c:pt idx="6" formatCode="0.00">
                  <c:v>0</c:v>
                </c:pt>
                <c:pt idx="7" formatCode="0.0000">
                  <c:v>7.974648023213099E-3</c:v>
                </c:pt>
                <c:pt idx="8" formatCode="0.0000">
                  <c:v>5.7707736268405941E-3</c:v>
                </c:pt>
                <c:pt idx="9">
                  <c:v>1.6470364385388764E-2</c:v>
                </c:pt>
                <c:pt idx="10">
                  <c:v>4.5571467056596697E-2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3D-4681-931C-F01931CA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0443153445469E-2"/>
          <c:y val="3.0725919534030848E-2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2-42EB-A2EE-2C5A400E39FB}"/>
              </c:ext>
            </c:extLst>
          </c:dPt>
          <c:dPt>
            <c:idx val="1"/>
            <c:bubble3D val="0"/>
            <c:spPr>
              <a:solidFill>
                <a:srgbClr val="9B909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2-42EB-A2EE-2C5A400E39FB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D2-42EB-A2EE-2C5A400E39FB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D2-42EB-A2EE-2C5A400E39FB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D2-42EB-A2EE-2C5A400E39FB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D2-42EB-A2EE-2C5A400E39FB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D2-42EB-A2EE-2C5A400E39FB}"/>
              </c:ext>
            </c:extLst>
          </c:dPt>
          <c:dLbls>
            <c:delete val="1"/>
          </c:dLbls>
          <c:val>
            <c:numRef>
              <c:f>wild_type_mutant_comparisons!$F$10:$F$14</c:f>
              <c:numCache>
                <c:formatCode>0.000</c:formatCode>
                <c:ptCount val="5"/>
                <c:pt idx="0">
                  <c:v>0.38552596753518864</c:v>
                </c:pt>
                <c:pt idx="1">
                  <c:v>0.2720397371648231</c:v>
                </c:pt>
                <c:pt idx="2">
                  <c:v>0.403842193558275</c:v>
                </c:pt>
                <c:pt idx="3">
                  <c:v>0.16036281834789967</c:v>
                </c:pt>
                <c:pt idx="4">
                  <c:v>0.4676259943599001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D2-42EB-A2EE-2C5A400E39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20443153445469E-2"/>
          <c:y val="3.0725919534030848E-2"/>
          <c:w val="0.93066072754268747"/>
          <c:h val="0.9936386768447836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D5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1-490F-A6E1-6DBF49C7B316}"/>
              </c:ext>
            </c:extLst>
          </c:dPt>
          <c:dPt>
            <c:idx val="1"/>
            <c:bubble3D val="0"/>
            <c:spPr>
              <a:solidFill>
                <a:srgbClr val="90909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1-490F-A6E1-6DBF49C7B316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1-490F-A6E1-6DBF49C7B3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1-490F-A6E1-6DBF49C7B316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1-490F-A6E1-6DBF49C7B316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1-490F-A6E1-6DBF49C7B316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1-490F-A6E1-6DBF49C7B316}"/>
              </c:ext>
            </c:extLst>
          </c:dPt>
          <c:dLbls>
            <c:delete val="1"/>
          </c:dLbls>
          <c:val>
            <c:numRef>
              <c:f>wild_type_mutant_comparisons!$G$10:$G$14</c:f>
              <c:numCache>
                <c:formatCode>0.000</c:formatCode>
                <c:ptCount val="5"/>
                <c:pt idx="0">
                  <c:v>0.3740749718734912</c:v>
                </c:pt>
                <c:pt idx="1">
                  <c:v>0.20691448481898284</c:v>
                </c:pt>
                <c:pt idx="2">
                  <c:v>5.6825821556118053E-2</c:v>
                </c:pt>
                <c:pt idx="3">
                  <c:v>3.36277608313722E-2</c:v>
                </c:pt>
                <c:pt idx="4">
                  <c:v>0.12500518212065181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81-490F-A6E1-6DBF49C7B31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22-4FCC-9B6F-777160325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wild_type_30_days!$J$56:$J$60</c:f>
              <c:numCache>
                <c:formatCode>0.000</c:formatCode>
                <c:ptCount val="5"/>
                <c:pt idx="0">
                  <c:v>1.05862324170567</c:v>
                </c:pt>
                <c:pt idx="1">
                  <c:v>1.30162463904156</c:v>
                </c:pt>
                <c:pt idx="2">
                  <c:v>1.1427168101819201</c:v>
                </c:pt>
                <c:pt idx="3">
                  <c:v>1.30162463904156</c:v>
                </c:pt>
                <c:pt idx="4">
                  <c:v>1.3591661463918501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2-4FCC-9B6F-777160325A7C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22-4FCC-9B6F-777160325A7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22-4FCC-9B6F-777160325A7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22-4FCC-9B6F-777160325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wild_type_30_days!$L$56:$L$60</c:f>
              <c:numCache>
                <c:formatCode>0.000</c:formatCode>
                <c:ptCount val="5"/>
                <c:pt idx="0">
                  <c:v>1.19790316608598</c:v>
                </c:pt>
                <c:pt idx="1">
                  <c:v>1.0203729717378001</c:v>
                </c:pt>
                <c:pt idx="2">
                  <c:v>1.1111525533101101</c:v>
                </c:pt>
                <c:pt idx="3">
                  <c:v>1.0203729717378001</c:v>
                </c:pt>
                <c:pt idx="4">
                  <c:v>0.98365407048328102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2-4FCC-9B6F-77716032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1.1260000000000001"/>
        <c:auto val="1"/>
        <c:lblAlgn val="ctr"/>
        <c:lblOffset val="100"/>
        <c:noMultiLvlLbl val="0"/>
      </c:catAx>
      <c:valAx>
        <c:axId val="487846863"/>
        <c:scaling>
          <c:orientation val="minMax"/>
          <c:max val="1.4"/>
          <c:min val="0.9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Operating Cost</a:t>
                </a:r>
                <a:r>
                  <a:rPr lang="en-US"/>
                  <a:t> (MMUSD/yr)</a:t>
                </a:r>
              </a:p>
            </c:rich>
          </c:tx>
          <c:layout>
            <c:manualLayout>
              <c:xMode val="edge"/>
              <c:yMode val="edge"/>
              <c:x val="0.3387206033360497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0E-4901-850A-EDFA36E4B0B7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wild_type_30_days!$N$56:$N$60</c:f>
              <c:numCache>
                <c:formatCode>General</c:formatCode>
                <c:ptCount val="5"/>
                <c:pt idx="0">
                  <c:v>2727.09578552637</c:v>
                </c:pt>
                <c:pt idx="1">
                  <c:v>3405.0657842731498</c:v>
                </c:pt>
                <c:pt idx="2">
                  <c:v>2346.7761221000201</c:v>
                </c:pt>
                <c:pt idx="3">
                  <c:v>3405.0657842731498</c:v>
                </c:pt>
                <c:pt idx="4">
                  <c:v>3900.05953114984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E-4901-850A-EDFA36E4B0B7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0E-4901-850A-EDFA36E4B0B7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wild_type_30_days!$P$56:$P$60</c:f>
              <c:numCache>
                <c:formatCode>General</c:formatCode>
                <c:ptCount val="5"/>
                <c:pt idx="0">
                  <c:v>3115.2516692951799</c:v>
                </c:pt>
                <c:pt idx="1">
                  <c:v>2620.7540141383902</c:v>
                </c:pt>
                <c:pt idx="2">
                  <c:v>3428.6956334648498</c:v>
                </c:pt>
                <c:pt idx="3">
                  <c:v>2620.7540141383902</c:v>
                </c:pt>
                <c:pt idx="4">
                  <c:v>2324.0950152189598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0E-4901-850A-EDFA36E4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2915"/>
        <c:auto val="1"/>
        <c:lblAlgn val="ctr"/>
        <c:lblOffset val="100"/>
        <c:noMultiLvlLbl val="0"/>
      </c:catAx>
      <c:valAx>
        <c:axId val="487846863"/>
        <c:scaling>
          <c:orientation val="minMax"/>
          <c:max val="4050"/>
          <c:min val="2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Process Energy Use (MW-hr/yr)</a:t>
                </a:r>
              </a:p>
            </c:rich>
          </c:tx>
          <c:layout>
            <c:manualLayout>
              <c:xMode val="edge"/>
              <c:yMode val="edge"/>
              <c:x val="0.36018279959498806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-25%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64-4540-8408-006A96B206E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wild_type_30_days!$R$56:$R$60</c:f>
              <c:numCache>
                <c:formatCode>General</c:formatCode>
                <c:ptCount val="5"/>
                <c:pt idx="0">
                  <c:v>992.16015137648503</c:v>
                </c:pt>
                <c:pt idx="1">
                  <c:v>1317.2467657755601</c:v>
                </c:pt>
                <c:pt idx="2">
                  <c:v>809.79687276355003</c:v>
                </c:pt>
                <c:pt idx="3">
                  <c:v>1317.2467657755601</c:v>
                </c:pt>
                <c:pt idx="4">
                  <c:v>1449.43550814179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4-4540-8408-006A96B206E0}"/>
            </c:ext>
          </c:extLst>
        </c:ser>
        <c:ser>
          <c:idx val="1"/>
          <c:order val="1"/>
          <c:tx>
            <c:v>+25%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64-4540-8408-006A96B206E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wild_type_30_days!$A$56:$A$60</c:f>
              <c:strCache>
                <c:ptCount val="5"/>
                <c:pt idx="0">
                  <c:v>Batch Time</c:v>
                </c:pt>
                <c:pt idx="1">
                  <c:v>Reactor SA:V</c:v>
                </c:pt>
                <c:pt idx="2">
                  <c:v>Biogas to Market</c:v>
                </c:pt>
                <c:pt idx="3">
                  <c:v>Light Intensity</c:v>
                </c:pt>
                <c:pt idx="4">
                  <c:v>P uptake</c:v>
                </c:pt>
              </c:strCache>
            </c:strRef>
          </c:cat>
          <c:val>
            <c:numRef>
              <c:f>wild_type_30_days!$T$56:$T$60</c:f>
              <c:numCache>
                <c:formatCode>General</c:formatCode>
                <c:ptCount val="5"/>
                <c:pt idx="0">
                  <c:v>1178.2808976436199</c:v>
                </c:pt>
                <c:pt idx="1">
                  <c:v>941.16927199594795</c:v>
                </c:pt>
                <c:pt idx="2">
                  <c:v>1328.5772784629801</c:v>
                </c:pt>
                <c:pt idx="3">
                  <c:v>941.16927199594795</c:v>
                </c:pt>
                <c:pt idx="4">
                  <c:v>862.01773757076103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4-4540-8408-006A96B2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854767"/>
        <c:axId val="487846863"/>
      </c:barChart>
      <c:catAx>
        <c:axId val="48785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46863"/>
        <c:crossesAt val="1082"/>
        <c:auto val="1"/>
        <c:lblAlgn val="ctr"/>
        <c:lblOffset val="100"/>
        <c:noMultiLvlLbl val="0"/>
      </c:catAx>
      <c:valAx>
        <c:axId val="487846863"/>
        <c:scaling>
          <c:orientation val="minMax"/>
          <c:max val="1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Global</a:t>
                </a:r>
                <a:r>
                  <a:rPr lang="en-US" baseline="0"/>
                  <a:t> Warming Potential </a:t>
                </a:r>
                <a:r>
                  <a:rPr lang="en-US"/>
                  <a:t>(tonnes CO</a:t>
                </a:r>
                <a:r>
                  <a:rPr lang="en-US" baseline="-25000"/>
                  <a:t>2</a:t>
                </a:r>
                <a:r>
                  <a:rPr lang="en-US" baseline="0"/>
                  <a:t>-eq</a:t>
                </a:r>
                <a:r>
                  <a:rPr lang="en-US"/>
                  <a:t>/yr)</a:t>
                </a:r>
              </a:p>
            </c:rich>
          </c:tx>
          <c:layout>
            <c:manualLayout>
              <c:xMode val="edge"/>
              <c:yMode val="edge"/>
              <c:x val="0.32380619576627895"/>
              <c:y val="0.8937917860553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8547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571303587051598"/>
          <c:y val="2.8728620460903888E-2"/>
          <c:w val="9.4948011306279029E-2"/>
          <c:h val="0.143432551700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79754500856581E-3"/>
          <c:y val="6.3613231552162846E-3"/>
          <c:w val="0.93066072754268747"/>
          <c:h val="0.993638676844783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D5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B-488F-9882-A6416F613E12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B-488F-9882-A6416F613E12}"/>
              </c:ext>
            </c:extLst>
          </c:dPt>
          <c:dPt>
            <c:idx val="2"/>
            <c:bubble3D val="0"/>
            <c:spPr>
              <a:solidFill>
                <a:srgbClr val="53A6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B-488F-9882-A6416F613E12}"/>
              </c:ext>
            </c:extLst>
          </c:dPt>
          <c:dPt>
            <c:idx val="3"/>
            <c:bubble3D val="0"/>
            <c:spPr>
              <a:solidFill>
                <a:srgbClr val="53A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B-488F-9882-A6416F613E12}"/>
              </c:ext>
            </c:extLst>
          </c:dPt>
          <c:dPt>
            <c:idx val="4"/>
            <c:bubble3D val="0"/>
            <c:spPr>
              <a:solidFill>
                <a:srgbClr val="9B90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B-488F-9882-A6416F613E12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  <a:alpha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B-488F-9882-A6416F613E12}"/>
              </c:ext>
            </c:extLst>
          </c:dPt>
          <c:dPt>
            <c:idx val="6"/>
            <c:bubble3D val="0"/>
            <c:spPr>
              <a:solidFill>
                <a:schemeClr val="tx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B-488F-9882-A6416F613E12}"/>
              </c:ext>
            </c:extLst>
          </c:dPt>
          <c:dLbls>
            <c:delete val="1"/>
          </c:dLbls>
          <c:val>
            <c:numRef>
              <c:f>wild_type_3_days!$E$13:$E$17</c:f>
              <c:numCache>
                <c:formatCode>0.000</c:formatCode>
                <c:ptCount val="5"/>
                <c:pt idx="0">
                  <c:v>0.1919362486332038</c:v>
                </c:pt>
                <c:pt idx="1">
                  <c:v>0.1487116766166923</c:v>
                </c:pt>
                <c:pt idx="2">
                  <c:v>0.29430370136773465</c:v>
                </c:pt>
                <c:pt idx="3">
                  <c:v>8.4145315957917535E-2</c:v>
                </c:pt>
                <c:pt idx="4">
                  <c:v>0.17719676163392542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8B-488F-9882-A6416F613E1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582707</xdr:colOff>
      <xdr:row>4</xdr:row>
      <xdr:rowOff>44823</xdr:rowOff>
    </xdr:from>
    <xdr:to>
      <xdr:col>26</xdr:col>
      <xdr:colOff>582707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FCF20-2F78-4B55-B081-52336B2E5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313766</xdr:colOff>
      <xdr:row>4</xdr:row>
      <xdr:rowOff>78440</xdr:rowOff>
    </xdr:from>
    <xdr:to>
      <xdr:col>17</xdr:col>
      <xdr:colOff>313767</xdr:colOff>
      <xdr:row>26</xdr:row>
      <xdr:rowOff>3361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00E7F-C484-4792-81A3-DDC2C259D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515470</xdr:colOff>
      <xdr:row>0</xdr:row>
      <xdr:rowOff>0</xdr:rowOff>
    </xdr:from>
    <xdr:to>
      <xdr:col>29</xdr:col>
      <xdr:colOff>524771</xdr:colOff>
      <xdr:row>30</xdr:row>
      <xdr:rowOff>65330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B5B35-56D2-4EB0-BC9F-538E8AB91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22412</xdr:colOff>
      <xdr:row>61</xdr:row>
      <xdr:rowOff>168088</xdr:rowOff>
    </xdr:from>
    <xdr:to>
      <xdr:col>7</xdr:col>
      <xdr:colOff>145676</xdr:colOff>
      <xdr:row>79</xdr:row>
      <xdr:rowOff>63313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E60DD3-0FEA-4232-A927-1899E846E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907673</xdr:colOff>
      <xdr:row>62</xdr:row>
      <xdr:rowOff>0</xdr:rowOff>
    </xdr:from>
    <xdr:to>
      <xdr:col>18</xdr:col>
      <xdr:colOff>8961</xdr:colOff>
      <xdr:row>79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C7DD08-599E-4592-B75E-04FDC54AB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80</xdr:row>
      <xdr:rowOff>179293</xdr:rowOff>
    </xdr:from>
    <xdr:to>
      <xdr:col>18</xdr:col>
      <xdr:colOff>8966</xdr:colOff>
      <xdr:row>98</xdr:row>
      <xdr:rowOff>74518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D21176-3297-4420-B5E7-C78A43FB4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-1</xdr:colOff>
      <xdr:row>62</xdr:row>
      <xdr:rowOff>0</xdr:rowOff>
    </xdr:from>
    <xdr:to>
      <xdr:col>29</xdr:col>
      <xdr:colOff>233082</xdr:colOff>
      <xdr:row>79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564B5-0B58-45BE-A949-24877801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80</xdr:row>
      <xdr:rowOff>179294</xdr:rowOff>
    </xdr:from>
    <xdr:to>
      <xdr:col>29</xdr:col>
      <xdr:colOff>233083</xdr:colOff>
      <xdr:row>98</xdr:row>
      <xdr:rowOff>74519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02BFC1-7AC2-4E95-987A-1092A167F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582707</xdr:colOff>
      <xdr:row>4</xdr:row>
      <xdr:rowOff>44823</xdr:rowOff>
    </xdr:from>
    <xdr:to>
      <xdr:col>26</xdr:col>
      <xdr:colOff>582707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35D8C-FB74-4967-A25F-4B3EB1407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313766</xdr:colOff>
      <xdr:row>4</xdr:row>
      <xdr:rowOff>78440</xdr:rowOff>
    </xdr:from>
    <xdr:to>
      <xdr:col>17</xdr:col>
      <xdr:colOff>313767</xdr:colOff>
      <xdr:row>26</xdr:row>
      <xdr:rowOff>3361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5CD56-1F4D-48A7-9D29-90B265430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515473</xdr:colOff>
      <xdr:row>0</xdr:row>
      <xdr:rowOff>0</xdr:rowOff>
    </xdr:from>
    <xdr:to>
      <xdr:col>29</xdr:col>
      <xdr:colOff>524594</xdr:colOff>
      <xdr:row>30</xdr:row>
      <xdr:rowOff>66025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315EA-9E00-4A76-9EC6-C14E0D7DE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22412</xdr:colOff>
      <xdr:row>61</xdr:row>
      <xdr:rowOff>168088</xdr:rowOff>
    </xdr:from>
    <xdr:to>
      <xdr:col>7</xdr:col>
      <xdr:colOff>145676</xdr:colOff>
      <xdr:row>79</xdr:row>
      <xdr:rowOff>63313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40C52C-12CB-42B9-B1C8-F4A3F90F8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907673</xdr:colOff>
      <xdr:row>62</xdr:row>
      <xdr:rowOff>0</xdr:rowOff>
    </xdr:from>
    <xdr:to>
      <xdr:col>18</xdr:col>
      <xdr:colOff>8961</xdr:colOff>
      <xdr:row>79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B4E385-210F-472A-A534-F4EC4D618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80</xdr:row>
      <xdr:rowOff>179293</xdr:rowOff>
    </xdr:from>
    <xdr:to>
      <xdr:col>18</xdr:col>
      <xdr:colOff>8966</xdr:colOff>
      <xdr:row>98</xdr:row>
      <xdr:rowOff>74518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C0CFA1-5264-4231-91A1-32E723C6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-1</xdr:colOff>
      <xdr:row>62</xdr:row>
      <xdr:rowOff>0</xdr:rowOff>
    </xdr:from>
    <xdr:to>
      <xdr:col>29</xdr:col>
      <xdr:colOff>233082</xdr:colOff>
      <xdr:row>79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0C624-83B4-491B-9731-4833D5752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80</xdr:row>
      <xdr:rowOff>179294</xdr:rowOff>
    </xdr:from>
    <xdr:to>
      <xdr:col>29</xdr:col>
      <xdr:colOff>233083</xdr:colOff>
      <xdr:row>98</xdr:row>
      <xdr:rowOff>74519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18FA20-2C8D-486E-BEC3-5CCDB8A59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582707</xdr:colOff>
      <xdr:row>4</xdr:row>
      <xdr:rowOff>44823</xdr:rowOff>
    </xdr:from>
    <xdr:to>
      <xdr:col>26</xdr:col>
      <xdr:colOff>582707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05CB0-2D4E-476D-86C8-90CD3BD7D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313766</xdr:colOff>
      <xdr:row>4</xdr:row>
      <xdr:rowOff>78440</xdr:rowOff>
    </xdr:from>
    <xdr:to>
      <xdr:col>17</xdr:col>
      <xdr:colOff>313767</xdr:colOff>
      <xdr:row>26</xdr:row>
      <xdr:rowOff>3361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0A816-F36B-4A1B-910F-E7CC19DE9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511660</xdr:colOff>
      <xdr:row>0</xdr:row>
      <xdr:rowOff>9300</xdr:rowOff>
    </xdr:from>
    <xdr:to>
      <xdr:col>29</xdr:col>
      <xdr:colOff>520781</xdr:colOff>
      <xdr:row>30</xdr:row>
      <xdr:rowOff>82945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C3385-D402-4AB9-8333-7D30416D0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22412</xdr:colOff>
      <xdr:row>61</xdr:row>
      <xdr:rowOff>168088</xdr:rowOff>
    </xdr:from>
    <xdr:to>
      <xdr:col>7</xdr:col>
      <xdr:colOff>145676</xdr:colOff>
      <xdr:row>79</xdr:row>
      <xdr:rowOff>63313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9EB15C-4AE7-40BA-9DE2-13C6D00B9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907673</xdr:colOff>
      <xdr:row>62</xdr:row>
      <xdr:rowOff>0</xdr:rowOff>
    </xdr:from>
    <xdr:to>
      <xdr:col>18</xdr:col>
      <xdr:colOff>8961</xdr:colOff>
      <xdr:row>79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09B057-520E-45C5-95E9-04A9DB023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80</xdr:row>
      <xdr:rowOff>179293</xdr:rowOff>
    </xdr:from>
    <xdr:to>
      <xdr:col>18</xdr:col>
      <xdr:colOff>8966</xdr:colOff>
      <xdr:row>98</xdr:row>
      <xdr:rowOff>74518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D2FFF0-D8AB-4525-B3F8-614C8B02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-1</xdr:colOff>
      <xdr:row>62</xdr:row>
      <xdr:rowOff>0</xdr:rowOff>
    </xdr:from>
    <xdr:to>
      <xdr:col>29</xdr:col>
      <xdr:colOff>233082</xdr:colOff>
      <xdr:row>79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66E6C8-357F-4AD6-9A01-1508FBA6D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80</xdr:row>
      <xdr:rowOff>179294</xdr:rowOff>
    </xdr:from>
    <xdr:to>
      <xdr:col>29</xdr:col>
      <xdr:colOff>233083</xdr:colOff>
      <xdr:row>98</xdr:row>
      <xdr:rowOff>74519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3A12E8-7A7B-4061-A82A-2DF00F0D5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582707</xdr:colOff>
      <xdr:row>4</xdr:row>
      <xdr:rowOff>44823</xdr:rowOff>
    </xdr:from>
    <xdr:to>
      <xdr:col>26</xdr:col>
      <xdr:colOff>582707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E0301-2945-4242-AF0C-E35791C3E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313766</xdr:colOff>
      <xdr:row>4</xdr:row>
      <xdr:rowOff>78440</xdr:rowOff>
    </xdr:from>
    <xdr:to>
      <xdr:col>17</xdr:col>
      <xdr:colOff>313767</xdr:colOff>
      <xdr:row>26</xdr:row>
      <xdr:rowOff>3361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615F2-9BC6-4DF0-96BD-6838EB71B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515473</xdr:colOff>
      <xdr:row>0</xdr:row>
      <xdr:rowOff>0</xdr:rowOff>
    </xdr:from>
    <xdr:to>
      <xdr:col>29</xdr:col>
      <xdr:colOff>524594</xdr:colOff>
      <xdr:row>30</xdr:row>
      <xdr:rowOff>66025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F448E-251A-4293-B6EF-7A69B1DC1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22412</xdr:colOff>
      <xdr:row>61</xdr:row>
      <xdr:rowOff>168088</xdr:rowOff>
    </xdr:from>
    <xdr:to>
      <xdr:col>7</xdr:col>
      <xdr:colOff>145676</xdr:colOff>
      <xdr:row>79</xdr:row>
      <xdr:rowOff>63313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E4220-9755-4F72-A22E-FD1689103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907673</xdr:colOff>
      <xdr:row>62</xdr:row>
      <xdr:rowOff>0</xdr:rowOff>
    </xdr:from>
    <xdr:to>
      <xdr:col>18</xdr:col>
      <xdr:colOff>8961</xdr:colOff>
      <xdr:row>79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C17470-4179-450D-8C87-9297C07E9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80</xdr:row>
      <xdr:rowOff>179293</xdr:rowOff>
    </xdr:from>
    <xdr:to>
      <xdr:col>18</xdr:col>
      <xdr:colOff>8966</xdr:colOff>
      <xdr:row>98</xdr:row>
      <xdr:rowOff>74518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88AFA6-04BB-4EB3-9421-67AAF300E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-1</xdr:colOff>
      <xdr:row>62</xdr:row>
      <xdr:rowOff>0</xdr:rowOff>
    </xdr:from>
    <xdr:to>
      <xdr:col>29</xdr:col>
      <xdr:colOff>233082</xdr:colOff>
      <xdr:row>79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08F7D5-8CFB-4D30-83D5-B1377BFAA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80</xdr:row>
      <xdr:rowOff>179294</xdr:rowOff>
    </xdr:from>
    <xdr:to>
      <xdr:col>29</xdr:col>
      <xdr:colOff>233083</xdr:colOff>
      <xdr:row>98</xdr:row>
      <xdr:rowOff>74519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DED5E8-1FCB-4834-9C76-C08B8A48C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1905</xdr:colOff>
      <xdr:row>61</xdr:row>
      <xdr:rowOff>169994</xdr:rowOff>
    </xdr:from>
    <xdr:to>
      <xdr:col>41</xdr:col>
      <xdr:colOff>229273</xdr:colOff>
      <xdr:row>79</xdr:row>
      <xdr:rowOff>76425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DD1F3F-F908-487A-8197-765612C73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634925</xdr:colOff>
      <xdr:row>81</xdr:row>
      <xdr:rowOff>0</xdr:rowOff>
    </xdr:from>
    <xdr:to>
      <xdr:col>41</xdr:col>
      <xdr:colOff>233083</xdr:colOff>
      <xdr:row>98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64AE53-4691-432E-9568-4DFAB596F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582707</xdr:colOff>
      <xdr:row>4</xdr:row>
      <xdr:rowOff>44823</xdr:rowOff>
    </xdr:from>
    <xdr:to>
      <xdr:col>26</xdr:col>
      <xdr:colOff>582707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CAEBB-FC15-4CB2-9939-A2D97F2D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313766</xdr:colOff>
      <xdr:row>4</xdr:row>
      <xdr:rowOff>78440</xdr:rowOff>
    </xdr:from>
    <xdr:to>
      <xdr:col>17</xdr:col>
      <xdr:colOff>313767</xdr:colOff>
      <xdr:row>26</xdr:row>
      <xdr:rowOff>3361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98547-70C5-4426-BE45-ACA5A8BD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750605</xdr:colOff>
      <xdr:row>0</xdr:row>
      <xdr:rowOff>27215</xdr:rowOff>
    </xdr:from>
    <xdr:to>
      <xdr:col>30</xdr:col>
      <xdr:colOff>114475</xdr:colOff>
      <xdr:row>30</xdr:row>
      <xdr:rowOff>97050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57A72-0E75-4CDC-A85E-9E3E4EA29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22412</xdr:colOff>
      <xdr:row>61</xdr:row>
      <xdr:rowOff>168088</xdr:rowOff>
    </xdr:from>
    <xdr:to>
      <xdr:col>7</xdr:col>
      <xdr:colOff>145676</xdr:colOff>
      <xdr:row>79</xdr:row>
      <xdr:rowOff>63313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2C4E92-BEFA-45D7-A671-20FFF439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907673</xdr:colOff>
      <xdr:row>62</xdr:row>
      <xdr:rowOff>0</xdr:rowOff>
    </xdr:from>
    <xdr:to>
      <xdr:col>18</xdr:col>
      <xdr:colOff>8961</xdr:colOff>
      <xdr:row>79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53CD64-BC47-4E87-BA4B-7B426DA77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80</xdr:row>
      <xdr:rowOff>179293</xdr:rowOff>
    </xdr:from>
    <xdr:to>
      <xdr:col>18</xdr:col>
      <xdr:colOff>8966</xdr:colOff>
      <xdr:row>98</xdr:row>
      <xdr:rowOff>74518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16F1FF-AA5A-4527-9E3D-B1E1051AE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-1</xdr:colOff>
      <xdr:row>62</xdr:row>
      <xdr:rowOff>0</xdr:rowOff>
    </xdr:from>
    <xdr:to>
      <xdr:col>29</xdr:col>
      <xdr:colOff>233082</xdr:colOff>
      <xdr:row>79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42F460-EF2C-43BA-AA92-265B3709C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80</xdr:row>
      <xdr:rowOff>179294</xdr:rowOff>
    </xdr:from>
    <xdr:to>
      <xdr:col>29</xdr:col>
      <xdr:colOff>233083</xdr:colOff>
      <xdr:row>98</xdr:row>
      <xdr:rowOff>74519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150561-E12D-4A1F-9824-902CD89B2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1905</xdr:colOff>
      <xdr:row>61</xdr:row>
      <xdr:rowOff>169994</xdr:rowOff>
    </xdr:from>
    <xdr:to>
      <xdr:col>41</xdr:col>
      <xdr:colOff>229273</xdr:colOff>
      <xdr:row>79</xdr:row>
      <xdr:rowOff>76425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188ED6-0E73-42BF-82AD-C5329542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634925</xdr:colOff>
      <xdr:row>81</xdr:row>
      <xdr:rowOff>0</xdr:rowOff>
    </xdr:from>
    <xdr:to>
      <xdr:col>41</xdr:col>
      <xdr:colOff>233083</xdr:colOff>
      <xdr:row>98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D67B9F-1E2A-49C2-8107-138F7C84A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493058</xdr:colOff>
      <xdr:row>154</xdr:row>
      <xdr:rowOff>76535</xdr:rowOff>
    </xdr:from>
    <xdr:to>
      <xdr:col>8</xdr:col>
      <xdr:colOff>530151</xdr:colOff>
      <xdr:row>171</xdr:row>
      <xdr:rowOff>186577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C1AA41-D2DE-43A4-B123-A836F1F57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145676</xdr:colOff>
      <xdr:row>124</xdr:row>
      <xdr:rowOff>67235</xdr:rowOff>
    </xdr:from>
    <xdr:to>
      <xdr:col>11</xdr:col>
      <xdr:colOff>42583</xdr:colOff>
      <xdr:row>141</xdr:row>
      <xdr:rowOff>152960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337D894-AB9C-455F-B35C-D2D757EB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481854</xdr:colOff>
      <xdr:row>173</xdr:row>
      <xdr:rowOff>0</xdr:rowOff>
    </xdr:from>
    <xdr:to>
      <xdr:col>8</xdr:col>
      <xdr:colOff>518947</xdr:colOff>
      <xdr:row>190</xdr:row>
      <xdr:rowOff>110042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E249A9-33B3-4A95-A9D1-C5DFD35A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806824</xdr:colOff>
      <xdr:row>154</xdr:row>
      <xdr:rowOff>78441</xdr:rowOff>
    </xdr:from>
    <xdr:to>
      <xdr:col>18</xdr:col>
      <xdr:colOff>395681</xdr:colOff>
      <xdr:row>171</xdr:row>
      <xdr:rowOff>188483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8C6EE8-684B-4A43-8902-7CFF9AF85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806823</xdr:colOff>
      <xdr:row>172</xdr:row>
      <xdr:rowOff>190499</xdr:rowOff>
    </xdr:from>
    <xdr:to>
      <xdr:col>18</xdr:col>
      <xdr:colOff>395680</xdr:colOff>
      <xdr:row>190</xdr:row>
      <xdr:rowOff>110041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51A3DE-E214-4C24-B66C-60B22443E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915073</xdr:colOff>
      <xdr:row>191</xdr:row>
      <xdr:rowOff>173802</xdr:rowOff>
    </xdr:from>
    <xdr:to>
      <xdr:col>12</xdr:col>
      <xdr:colOff>1030607</xdr:colOff>
      <xdr:row>209</xdr:row>
      <xdr:rowOff>96930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07BA50-406C-4E00-B603-10D67708E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582707</xdr:colOff>
      <xdr:row>4</xdr:row>
      <xdr:rowOff>44823</xdr:rowOff>
    </xdr:from>
    <xdr:to>
      <xdr:col>26</xdr:col>
      <xdr:colOff>582707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890CF-78F2-48F3-AB7C-F3EC68717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313766</xdr:colOff>
      <xdr:row>4</xdr:row>
      <xdr:rowOff>78440</xdr:rowOff>
    </xdr:from>
    <xdr:to>
      <xdr:col>17</xdr:col>
      <xdr:colOff>313767</xdr:colOff>
      <xdr:row>26</xdr:row>
      <xdr:rowOff>3361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0D8178-1138-4571-B319-C5A94AD2A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515473</xdr:colOff>
      <xdr:row>0</xdr:row>
      <xdr:rowOff>0</xdr:rowOff>
    </xdr:from>
    <xdr:to>
      <xdr:col>29</xdr:col>
      <xdr:colOff>524594</xdr:colOff>
      <xdr:row>30</xdr:row>
      <xdr:rowOff>66025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FCFCE-B751-471B-8B7F-5DAE52F74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16</xdr:row>
      <xdr:rowOff>47625</xdr:rowOff>
    </xdr:from>
    <xdr:to>
      <xdr:col>18</xdr:col>
      <xdr:colOff>77834</xdr:colOff>
      <xdr:row>37</xdr:row>
      <xdr:rowOff>112700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0DD16-4AE6-4797-AF44-71C9BC5D5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20</xdr:row>
      <xdr:rowOff>76200</xdr:rowOff>
    </xdr:from>
    <xdr:to>
      <xdr:col>8</xdr:col>
      <xdr:colOff>535034</xdr:colOff>
      <xdr:row>41</xdr:row>
      <xdr:rowOff>152705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3B00D-DF54-47DE-8C83-B15161A09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5837-02BB-47BF-9A1C-E8B78DB723B1}">
  <dimension ref="A1:K18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1.5" customWidth="1"/>
  </cols>
  <sheetData>
    <row r="1" spans="1:11" x14ac:dyDescent="0.2">
      <c r="A1" s="170" t="s">
        <v>0</v>
      </c>
      <c r="B1" s="171"/>
      <c r="C1" s="171"/>
      <c r="D1" s="171"/>
      <c r="E1" s="171"/>
      <c r="F1" s="171"/>
      <c r="G1" s="171"/>
      <c r="H1" s="171"/>
      <c r="I1" s="171"/>
      <c r="J1" s="172"/>
    </row>
    <row r="2" spans="1:11" x14ac:dyDescent="0.2">
      <c r="A2" s="1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</row>
    <row r="3" spans="1:11" x14ac:dyDescent="0.2">
      <c r="A3" s="8" t="s">
        <v>10</v>
      </c>
      <c r="B3">
        <v>0.44700000000000001</v>
      </c>
      <c r="C3">
        <v>4.2999999999999997E-2</v>
      </c>
      <c r="D3">
        <v>8.9999999999999993E-3</v>
      </c>
      <c r="E3">
        <v>1.0999999999999999E-2</v>
      </c>
      <c r="F3">
        <v>2E-3</v>
      </c>
      <c r="G3">
        <v>1E-3</v>
      </c>
      <c r="H3">
        <v>3.0000000000000001E-3</v>
      </c>
      <c r="I3">
        <v>1.9E-2</v>
      </c>
      <c r="J3" s="7">
        <f>220/1000000</f>
        <v>2.2000000000000001E-4</v>
      </c>
    </row>
    <row r="4" spans="1:11" x14ac:dyDescent="0.2">
      <c r="A4" s="8" t="s">
        <v>11</v>
      </c>
      <c r="B4">
        <v>0.35899999999999999</v>
      </c>
      <c r="C4">
        <v>3.5999999999999997E-2</v>
      </c>
      <c r="D4">
        <v>3.3000000000000002E-2</v>
      </c>
      <c r="E4">
        <v>1.0999999999999999E-2</v>
      </c>
      <c r="F4">
        <v>3.5000000000000003E-2</v>
      </c>
      <c r="G4">
        <v>1E-3</v>
      </c>
      <c r="H4">
        <v>3.0000000000000001E-3</v>
      </c>
      <c r="I4">
        <v>1.4999999999999999E-2</v>
      </c>
      <c r="J4" s="2">
        <f>186/1000000</f>
        <v>1.8599999999999999E-4</v>
      </c>
    </row>
    <row r="5" spans="1:11" x14ac:dyDescent="0.2">
      <c r="A5" s="8" t="s">
        <v>12</v>
      </c>
      <c r="B5">
        <v>0.42899999999999999</v>
      </c>
      <c r="C5">
        <v>4.2000000000000003E-2</v>
      </c>
      <c r="D5">
        <v>8.9999999999999993E-3</v>
      </c>
      <c r="E5">
        <v>1.4999999999999999E-2</v>
      </c>
      <c r="F5">
        <v>3.0000000000000001E-3</v>
      </c>
      <c r="G5">
        <v>1E-3</v>
      </c>
      <c r="H5">
        <v>3.0000000000000001E-3</v>
      </c>
      <c r="I5">
        <v>2.5000000000000001E-2</v>
      </c>
      <c r="J5" s="2">
        <f>303/1000000</f>
        <v>3.0299999999999999E-4</v>
      </c>
    </row>
    <row r="6" spans="1:11" x14ac:dyDescent="0.2">
      <c r="A6" s="1"/>
      <c r="J6" s="2"/>
    </row>
    <row r="7" spans="1:11" x14ac:dyDescent="0.2">
      <c r="A7" s="4" t="s">
        <v>13</v>
      </c>
      <c r="B7" s="5">
        <f t="shared" ref="B7:J7" si="0">AVERAGE(B3:B5)</f>
        <v>0.41166666666666668</v>
      </c>
      <c r="C7" s="5">
        <f t="shared" si="0"/>
        <v>4.0333333333333332E-2</v>
      </c>
      <c r="D7" s="18">
        <f t="shared" si="0"/>
        <v>1.7000000000000001E-2</v>
      </c>
      <c r="E7" s="5">
        <f t="shared" si="0"/>
        <v>1.2333333333333333E-2</v>
      </c>
      <c r="F7" s="5">
        <f t="shared" si="0"/>
        <v>1.3333333333333336E-2</v>
      </c>
      <c r="G7" s="5">
        <f t="shared" si="0"/>
        <v>1E-3</v>
      </c>
      <c r="H7" s="5">
        <f t="shared" si="0"/>
        <v>3.0000000000000005E-3</v>
      </c>
      <c r="I7" s="5">
        <f t="shared" si="0"/>
        <v>1.9666666666666669E-2</v>
      </c>
      <c r="J7" s="6">
        <f t="shared" si="0"/>
        <v>2.3633333333333332E-4</v>
      </c>
    </row>
    <row r="8" spans="1:11" x14ac:dyDescent="0.2">
      <c r="A8" s="16" t="s">
        <v>14</v>
      </c>
      <c r="B8" s="17">
        <v>0.05</v>
      </c>
    </row>
    <row r="11" spans="1:11" x14ac:dyDescent="0.2">
      <c r="A11" s="170" t="s">
        <v>15</v>
      </c>
      <c r="B11" s="171"/>
      <c r="C11" s="171"/>
      <c r="D11" s="171"/>
      <c r="E11" s="171"/>
      <c r="F11" s="171"/>
      <c r="G11" s="171"/>
      <c r="H11" s="171"/>
      <c r="I11" s="171"/>
      <c r="J11" s="172"/>
    </row>
    <row r="12" spans="1:11" x14ac:dyDescent="0.2">
      <c r="A12" s="1"/>
      <c r="B12" s="8" t="s">
        <v>1</v>
      </c>
      <c r="C12" s="8" t="s">
        <v>2</v>
      </c>
      <c r="D12" s="8" t="s">
        <v>3</v>
      </c>
      <c r="E12" s="8" t="s">
        <v>4</v>
      </c>
      <c r="F12" s="8" t="s">
        <v>5</v>
      </c>
      <c r="G12" s="8" t="s">
        <v>6</v>
      </c>
      <c r="H12" s="8" t="s">
        <v>7</v>
      </c>
      <c r="I12" s="8" t="s">
        <v>8</v>
      </c>
      <c r="J12" s="8" t="s">
        <v>9</v>
      </c>
    </row>
    <row r="13" spans="1:11" x14ac:dyDescent="0.2">
      <c r="A13" s="13" t="s">
        <v>16</v>
      </c>
      <c r="B13" s="10">
        <v>0.23499999999999999</v>
      </c>
      <c r="C13" s="10">
        <v>3.2000000000000001E-2</v>
      </c>
      <c r="D13" s="10">
        <v>0.14699999999999999</v>
      </c>
      <c r="E13" s="14">
        <v>7.0000000000000007E-2</v>
      </c>
      <c r="F13" s="10">
        <v>3.4000000000000002E-2</v>
      </c>
      <c r="G13" s="10">
        <v>0</v>
      </c>
      <c r="H13" s="10">
        <v>2E-3</v>
      </c>
      <c r="I13" s="10">
        <v>1.2E-2</v>
      </c>
      <c r="J13" s="15">
        <f>138/1000000</f>
        <v>1.3799999999999999E-4</v>
      </c>
      <c r="K13" s="9" t="s">
        <v>17</v>
      </c>
    </row>
    <row r="14" spans="1:11" x14ac:dyDescent="0.2">
      <c r="A14" s="8" t="s">
        <v>18</v>
      </c>
      <c r="B14" s="3">
        <v>0.24</v>
      </c>
      <c r="C14" s="3">
        <v>0.03</v>
      </c>
      <c r="D14">
        <v>0.14199999999999999</v>
      </c>
      <c r="E14">
        <v>7.2999999999999995E-2</v>
      </c>
      <c r="F14">
        <v>3.3000000000000002E-2</v>
      </c>
      <c r="G14">
        <v>0</v>
      </c>
      <c r="H14">
        <v>2E-3</v>
      </c>
      <c r="I14">
        <v>1.2999999999999999E-2</v>
      </c>
      <c r="J14" s="2">
        <f>168/1000000</f>
        <v>1.6799999999999999E-4</v>
      </c>
    </row>
    <row r="15" spans="1:11" x14ac:dyDescent="0.2">
      <c r="A15" s="8" t="s">
        <v>19</v>
      </c>
      <c r="B15">
        <v>0.22700000000000001</v>
      </c>
      <c r="C15">
        <v>3.1E-2</v>
      </c>
      <c r="D15">
        <v>0.14299999999999999</v>
      </c>
      <c r="E15" s="3">
        <v>7.0000000000000007E-2</v>
      </c>
      <c r="F15">
        <v>3.3000000000000002E-2</v>
      </c>
      <c r="G15">
        <v>0</v>
      </c>
      <c r="H15">
        <v>2E-3</v>
      </c>
      <c r="I15">
        <v>1.6E-2</v>
      </c>
      <c r="J15" s="2">
        <f>164/1000000</f>
        <v>1.64E-4</v>
      </c>
    </row>
    <row r="16" spans="1:11" x14ac:dyDescent="0.2">
      <c r="A16" s="1"/>
      <c r="J16" s="2"/>
    </row>
    <row r="17" spans="1:10" x14ac:dyDescent="0.2">
      <c r="A17" s="4" t="s">
        <v>13</v>
      </c>
      <c r="B17" s="5">
        <f>AVERAGE(B13:B15)</f>
        <v>0.23399999999999999</v>
      </c>
      <c r="C17" s="5">
        <f t="shared" ref="C17:J17" si="1">AVERAGE(C13:C15)</f>
        <v>3.1E-2</v>
      </c>
      <c r="D17" s="5">
        <f t="shared" si="1"/>
        <v>0.14399999999999999</v>
      </c>
      <c r="E17" s="5">
        <f t="shared" si="1"/>
        <v>7.1000000000000008E-2</v>
      </c>
      <c r="F17" s="5">
        <f t="shared" si="1"/>
        <v>3.3333333333333333E-2</v>
      </c>
      <c r="G17" s="5">
        <f t="shared" si="1"/>
        <v>0</v>
      </c>
      <c r="H17" s="5">
        <f t="shared" si="1"/>
        <v>2E-3</v>
      </c>
      <c r="I17" s="5">
        <f t="shared" si="1"/>
        <v>1.3666666666666667E-2</v>
      </c>
      <c r="J17" s="6">
        <f t="shared" si="1"/>
        <v>1.5666666666666663E-4</v>
      </c>
    </row>
    <row r="18" spans="1:10" x14ac:dyDescent="0.2">
      <c r="A18" s="11" t="s">
        <v>14</v>
      </c>
      <c r="B18" s="12">
        <v>7.0000000000000007E-2</v>
      </c>
    </row>
  </sheetData>
  <mergeCells count="2">
    <mergeCell ref="A1:J1"/>
    <mergeCell ref="A11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F062-27CD-4F81-8B05-1EDDFBA0D2AF}">
  <dimension ref="A1:T60"/>
  <sheetViews>
    <sheetView topLeftCell="B1" zoomScale="85" zoomScaleNormal="85" workbookViewId="0">
      <selection activeCell="R41" sqref="R41"/>
    </sheetView>
  </sheetViews>
  <sheetFormatPr baseColWidth="10" defaultColWidth="8.83203125" defaultRowHeight="15" x14ac:dyDescent="0.2"/>
  <cols>
    <col min="1" max="1" width="22.33203125" bestFit="1" customWidth="1"/>
    <col min="2" max="2" width="9.1640625" customWidth="1"/>
    <col min="3" max="3" width="10.6640625" customWidth="1"/>
    <col min="6" max="6" width="13.5" bestFit="1" customWidth="1"/>
    <col min="7" max="7" width="16.83203125" bestFit="1" customWidth="1"/>
    <col min="8" max="8" width="13.5" bestFit="1" customWidth="1"/>
    <col min="11" max="11" width="10.6640625" customWidth="1"/>
    <col min="15" max="15" width="10.6640625" customWidth="1"/>
    <col min="19" max="19" width="10.6640625" customWidth="1"/>
  </cols>
  <sheetData>
    <row r="1" spans="1:8" x14ac:dyDescent="0.2">
      <c r="A1" s="176" t="s">
        <v>20</v>
      </c>
      <c r="B1" s="177"/>
      <c r="C1" s="177"/>
      <c r="D1" s="177"/>
      <c r="E1" s="177"/>
      <c r="F1" s="177"/>
      <c r="G1" s="177"/>
      <c r="H1" s="178"/>
    </row>
    <row r="2" spans="1:8" x14ac:dyDescent="0.2">
      <c r="A2" s="19"/>
      <c r="B2" s="30" t="s">
        <v>21</v>
      </c>
      <c r="C2" s="31" t="s">
        <v>22</v>
      </c>
      <c r="D2" s="31" t="s">
        <v>23</v>
      </c>
      <c r="E2" s="31" t="s">
        <v>24</v>
      </c>
      <c r="F2" s="31" t="s">
        <v>25</v>
      </c>
      <c r="G2" s="8" t="s">
        <v>26</v>
      </c>
      <c r="H2" s="33" t="s">
        <v>27</v>
      </c>
    </row>
    <row r="3" spans="1:8" x14ac:dyDescent="0.2">
      <c r="A3" s="34" t="s">
        <v>28</v>
      </c>
      <c r="B3">
        <v>0.57345617997213305</v>
      </c>
      <c r="C3">
        <f>B3*0.4</f>
        <v>0.22938247198885323</v>
      </c>
      <c r="D3">
        <f>(B3+C3)*0.3</f>
        <v>0.24085159558829586</v>
      </c>
      <c r="E3">
        <f>(B3+C3)*0.2</f>
        <v>0.16056773039219727</v>
      </c>
      <c r="F3">
        <f>$B$9/5</f>
        <v>3.8911785687003195E-2</v>
      </c>
      <c r="G3" s="28">
        <f>SUM(B3:F3)</f>
        <v>1.2431697636284826</v>
      </c>
      <c r="H3" s="21">
        <f>G3/$G$8</f>
        <v>0.30719035850887855</v>
      </c>
    </row>
    <row r="4" spans="1:8" x14ac:dyDescent="0.2">
      <c r="A4" s="35" t="s">
        <v>29</v>
      </c>
      <c r="B4">
        <v>0.29553182756138302</v>
      </c>
      <c r="C4">
        <f>B4*0.4</f>
        <v>0.11821273102455321</v>
      </c>
      <c r="D4">
        <f t="shared" ref="D4:D7" si="0">(B4+C4)*0.3</f>
        <v>0.12412336757578087</v>
      </c>
      <c r="E4">
        <f t="shared" ref="E4:E7" si="1">(B4+C4)*0.2</f>
        <v>8.2748911717187248E-2</v>
      </c>
      <c r="F4">
        <f>$B$9/5</f>
        <v>3.8911785687003195E-2</v>
      </c>
      <c r="G4" s="28">
        <f t="shared" ref="G4:G7" si="2">SUM(B4:F4)</f>
        <v>0.65952862356590747</v>
      </c>
      <c r="H4" s="21">
        <f t="shared" ref="H4:H7" si="3">G4/$G$8</f>
        <v>0.16297117276142581</v>
      </c>
    </row>
    <row r="5" spans="1:8" x14ac:dyDescent="0.2">
      <c r="A5" s="35" t="s">
        <v>30</v>
      </c>
      <c r="B5">
        <v>0.12746171955708099</v>
      </c>
      <c r="C5">
        <f>B5*0.4</f>
        <v>5.09846878228324E-2</v>
      </c>
      <c r="D5">
        <f t="shared" si="0"/>
        <v>5.3533922213974024E-2</v>
      </c>
      <c r="E5">
        <f t="shared" si="1"/>
        <v>3.568928147598268E-2</v>
      </c>
      <c r="F5">
        <f>$B$9/5</f>
        <v>3.8911785687003195E-2</v>
      </c>
      <c r="G5" s="28">
        <f t="shared" si="2"/>
        <v>0.30658139675687329</v>
      </c>
      <c r="H5" s="21">
        <f t="shared" si="3"/>
        <v>7.575703008333598E-2</v>
      </c>
    </row>
    <row r="6" spans="1:8" x14ac:dyDescent="0.2">
      <c r="A6" s="35" t="s">
        <v>31</v>
      </c>
      <c r="B6">
        <v>0.14570211473240399</v>
      </c>
      <c r="C6">
        <f>B6*0.4</f>
        <v>5.8280845892961598E-2</v>
      </c>
      <c r="D6">
        <f t="shared" si="0"/>
        <v>6.1194888187609674E-2</v>
      </c>
      <c r="E6">
        <f t="shared" si="1"/>
        <v>4.0796592125073118E-2</v>
      </c>
      <c r="F6">
        <f>$B$9/5</f>
        <v>3.8911785687003195E-2</v>
      </c>
      <c r="G6" s="28">
        <f t="shared" si="2"/>
        <v>0.34488622662505158</v>
      </c>
      <c r="H6" s="21">
        <f t="shared" si="3"/>
        <v>8.5222249367211511E-2</v>
      </c>
    </row>
    <row r="7" spans="1:8" x14ac:dyDescent="0.2">
      <c r="A7" s="36" t="s">
        <v>32</v>
      </c>
      <c r="B7">
        <v>0.69229799541386305</v>
      </c>
      <c r="C7">
        <f>B7*0.4</f>
        <v>0.27691919816554522</v>
      </c>
      <c r="D7">
        <f t="shared" si="0"/>
        <v>0.29076515807382247</v>
      </c>
      <c r="E7">
        <f t="shared" si="1"/>
        <v>0.19384343871588167</v>
      </c>
      <c r="F7">
        <f>$B$9/5</f>
        <v>3.8911785687003195E-2</v>
      </c>
      <c r="G7" s="28">
        <f t="shared" si="2"/>
        <v>1.4927375760561155</v>
      </c>
      <c r="H7" s="21">
        <f t="shared" si="3"/>
        <v>0.36885918927914824</v>
      </c>
    </row>
    <row r="8" spans="1:8" x14ac:dyDescent="0.2">
      <c r="A8" s="19"/>
      <c r="G8" s="29">
        <f>SUM(G3:G7)</f>
        <v>4.0469035866324301</v>
      </c>
      <c r="H8" s="23">
        <f>SUM(H3:H7)</f>
        <v>1</v>
      </c>
    </row>
    <row r="9" spans="1:8" ht="16" thickBot="1" x14ac:dyDescent="0.25">
      <c r="A9" s="24" t="s">
        <v>33</v>
      </c>
      <c r="B9" s="25">
        <v>0.19455892843501599</v>
      </c>
      <c r="C9" s="26"/>
      <c r="D9" s="26"/>
      <c r="E9" s="26"/>
      <c r="F9" s="26"/>
      <c r="G9" s="26"/>
      <c r="H9" s="27"/>
    </row>
    <row r="10" spans="1:8" ht="16" thickBot="1" x14ac:dyDescent="0.25"/>
    <row r="11" spans="1:8" x14ac:dyDescent="0.2">
      <c r="A11" s="176" t="s">
        <v>34</v>
      </c>
      <c r="B11" s="177"/>
      <c r="C11" s="177"/>
      <c r="D11" s="177"/>
      <c r="E11" s="177"/>
      <c r="F11" s="177"/>
      <c r="G11" s="176" t="s">
        <v>35</v>
      </c>
      <c r="H11" s="178"/>
    </row>
    <row r="12" spans="1:8" x14ac:dyDescent="0.2">
      <c r="A12" s="19"/>
      <c r="B12" s="30" t="s">
        <v>36</v>
      </c>
      <c r="C12" s="31" t="s">
        <v>37</v>
      </c>
      <c r="D12" s="31" t="s">
        <v>38</v>
      </c>
      <c r="E12" s="8" t="s">
        <v>26</v>
      </c>
      <c r="F12" s="31" t="s">
        <v>27</v>
      </c>
      <c r="G12" s="40" t="s">
        <v>39</v>
      </c>
      <c r="H12" s="42">
        <v>0.170016095866728</v>
      </c>
    </row>
    <row r="13" spans="1:8" x14ac:dyDescent="0.2">
      <c r="A13" s="34" t="s">
        <v>40</v>
      </c>
      <c r="B13">
        <v>5.7069956036338798E-2</v>
      </c>
      <c r="C13">
        <f>(G3/$G$8)*SUM($B$20:$B$23)</f>
        <v>0.12679319321265281</v>
      </c>
      <c r="D13">
        <f>B19*0.1</f>
        <v>1.2706737689484602E-2</v>
      </c>
      <c r="E13" s="28">
        <f>SUM(B13:D13)</f>
        <v>0.19656988693847621</v>
      </c>
      <c r="F13" s="22">
        <f>E13/$E$18</f>
        <v>0.17455239180056939</v>
      </c>
      <c r="G13" s="19" t="s">
        <v>41</v>
      </c>
      <c r="H13" s="43">
        <v>5.2521001054613797E-2</v>
      </c>
    </row>
    <row r="14" spans="1:8" x14ac:dyDescent="0.2">
      <c r="A14" s="35" t="s">
        <v>42</v>
      </c>
      <c r="B14">
        <v>8.00067839999999E-2</v>
      </c>
      <c r="C14">
        <f>(G4/$G$8)*SUM($B$20:$B$23)</f>
        <v>6.7266549302962109E-2</v>
      </c>
      <c r="D14">
        <f>B19*0.025</f>
        <v>3.1766844223711506E-3</v>
      </c>
      <c r="E14" s="28">
        <f t="shared" ref="E14:E17" si="4">SUM(B14:D14)</f>
        <v>0.15045001772533315</v>
      </c>
      <c r="F14" s="22">
        <f t="shared" ref="F14:F17" si="5">E14/$E$18</f>
        <v>0.13359833924417139</v>
      </c>
      <c r="G14" s="19" t="s">
        <v>43</v>
      </c>
      <c r="H14" s="43">
        <v>0.16172998523234799</v>
      </c>
    </row>
    <row r="15" spans="1:8" x14ac:dyDescent="0.2">
      <c r="A15" s="35" t="s">
        <v>44</v>
      </c>
      <c r="B15">
        <v>0.38469635882318498</v>
      </c>
      <c r="C15">
        <f>(G5/$G$8)*SUM($B$20:$B$23)</f>
        <v>3.1268806088832861E-2</v>
      </c>
      <c r="D15">
        <f>B19*0.75</f>
        <v>9.5300532671134502E-2</v>
      </c>
      <c r="E15" s="28">
        <f t="shared" si="4"/>
        <v>0.51126569758315232</v>
      </c>
      <c r="F15" s="22">
        <f t="shared" si="5"/>
        <v>0.45399960161068614</v>
      </c>
      <c r="G15" s="19" t="s">
        <v>45</v>
      </c>
      <c r="H15" s="44">
        <v>4.2927666949528303E-4</v>
      </c>
    </row>
    <row r="16" spans="1:8" x14ac:dyDescent="0.2">
      <c r="A16" s="35" t="s">
        <v>46</v>
      </c>
      <c r="B16">
        <v>4.2790894442767E-2</v>
      </c>
      <c r="C16">
        <f>(G6/$G$8)*SUM($B$20:$B$23)</f>
        <v>3.5175586833144118E-2</v>
      </c>
      <c r="D16">
        <f>B19*0.1</f>
        <v>1.2706737689484602E-2</v>
      </c>
      <c r="E16" s="28">
        <f t="shared" si="4"/>
        <v>9.0673218965395722E-2</v>
      </c>
      <c r="F16" s="22">
        <f t="shared" si="5"/>
        <v>8.0517049122688283E-2</v>
      </c>
      <c r="G16" s="19" t="s">
        <v>47</v>
      </c>
      <c r="H16" s="45">
        <v>0</v>
      </c>
    </row>
    <row r="17" spans="1:10" x14ac:dyDescent="0.2">
      <c r="A17" s="36" t="s">
        <v>48</v>
      </c>
      <c r="B17">
        <v>2.1754302380634302E-2</v>
      </c>
      <c r="C17">
        <f>(G7/$G$8)*SUM($B$20:$B$23)</f>
        <v>0.1522470779407023</v>
      </c>
      <c r="D17">
        <f>B19*0.025</f>
        <v>3.1766844223711506E-3</v>
      </c>
      <c r="E17" s="28">
        <f t="shared" si="4"/>
        <v>0.17717806474370776</v>
      </c>
      <c r="F17" s="22">
        <f t="shared" si="5"/>
        <v>0.15733261822188474</v>
      </c>
      <c r="G17" s="19" t="s">
        <v>49</v>
      </c>
      <c r="H17" s="46">
        <f>D15</f>
        <v>9.5300532671134502E-2</v>
      </c>
    </row>
    <row r="18" spans="1:10" x14ac:dyDescent="0.2">
      <c r="A18" s="19"/>
      <c r="E18" s="29">
        <f>SUM(E13:E17)</f>
        <v>1.1261368859560652</v>
      </c>
      <c r="F18" s="39">
        <f>SUM(F13:F17)</f>
        <v>0.99999999999999989</v>
      </c>
      <c r="G18" s="41" t="s">
        <v>50</v>
      </c>
      <c r="H18" s="46">
        <f>C15</f>
        <v>3.1268806088832861E-2</v>
      </c>
    </row>
    <row r="19" spans="1:10" ht="16" thickBot="1" x14ac:dyDescent="0.25">
      <c r="A19" s="19" t="s">
        <v>49</v>
      </c>
      <c r="B19">
        <v>0.12706737689484601</v>
      </c>
      <c r="G19" s="24"/>
      <c r="H19" s="47">
        <f>SUM(H12:H18)</f>
        <v>0.51126569758315243</v>
      </c>
    </row>
    <row r="20" spans="1:10" x14ac:dyDescent="0.2">
      <c r="A20" s="19" t="s">
        <v>51</v>
      </c>
      <c r="B20">
        <v>9.1722491861843294E-2</v>
      </c>
      <c r="F20" s="20"/>
    </row>
    <row r="21" spans="1:10" x14ac:dyDescent="0.2">
      <c r="A21" s="19" t="s">
        <v>52</v>
      </c>
      <c r="B21">
        <v>4.5861245930921599E-2</v>
      </c>
      <c r="F21" s="20"/>
    </row>
    <row r="22" spans="1:10" x14ac:dyDescent="0.2">
      <c r="A22" s="19" t="s">
        <v>53</v>
      </c>
      <c r="B22">
        <v>9.1722491861843294E-2</v>
      </c>
      <c r="F22" s="20"/>
    </row>
    <row r="23" spans="1:10" ht="16" thickBot="1" x14ac:dyDescent="0.25">
      <c r="A23" s="24" t="s">
        <v>54</v>
      </c>
      <c r="B23" s="26">
        <v>0.18344498372368601</v>
      </c>
      <c r="C23" s="26"/>
      <c r="D23" s="26"/>
      <c r="E23" s="26"/>
      <c r="F23" s="27"/>
    </row>
    <row r="25" spans="1:10" ht="16" thickBot="1" x14ac:dyDescent="0.25"/>
    <row r="26" spans="1:10" x14ac:dyDescent="0.2">
      <c r="A26" s="176" t="s">
        <v>55</v>
      </c>
      <c r="B26" s="177"/>
      <c r="C26" s="178"/>
      <c r="G26" s="176" t="s">
        <v>56</v>
      </c>
      <c r="H26" s="177"/>
      <c r="I26" s="178"/>
    </row>
    <row r="27" spans="1:10" x14ac:dyDescent="0.2">
      <c r="A27" s="19"/>
      <c r="B27" s="32" t="s">
        <v>57</v>
      </c>
      <c r="C27" s="48" t="s">
        <v>58</v>
      </c>
      <c r="G27" s="19"/>
      <c r="H27" s="30" t="s">
        <v>59</v>
      </c>
      <c r="I27" s="33" t="s">
        <v>58</v>
      </c>
    </row>
    <row r="28" spans="1:10" x14ac:dyDescent="0.2">
      <c r="A28" s="40" t="s">
        <v>60</v>
      </c>
      <c r="B28" s="49">
        <v>473.76216609445601</v>
      </c>
      <c r="C28" s="20" t="s">
        <v>61</v>
      </c>
      <c r="G28" s="40" t="s">
        <v>60</v>
      </c>
      <c r="H28" s="49">
        <v>227.16895864229099</v>
      </c>
      <c r="I28" s="20" t="s">
        <v>61</v>
      </c>
    </row>
    <row r="29" spans="1:10" x14ac:dyDescent="0.2">
      <c r="A29" s="19" t="s">
        <v>42</v>
      </c>
      <c r="B29" s="50">
        <v>-513.613924771813</v>
      </c>
      <c r="C29" s="20" t="s">
        <v>61</v>
      </c>
      <c r="D29" t="s">
        <v>62</v>
      </c>
      <c r="G29" s="19" t="s">
        <v>42</v>
      </c>
      <c r="H29" s="50">
        <v>-246.277876928084</v>
      </c>
      <c r="I29" s="20" t="s">
        <v>61</v>
      </c>
      <c r="J29" t="s">
        <v>62</v>
      </c>
    </row>
    <row r="30" spans="1:10" x14ac:dyDescent="0.2">
      <c r="A30" s="19" t="s">
        <v>44</v>
      </c>
      <c r="B30" s="50">
        <v>1474.1751081985699</v>
      </c>
      <c r="C30" s="20" t="s">
        <v>61</v>
      </c>
      <c r="D30" t="s">
        <v>63</v>
      </c>
      <c r="G30" s="19" t="s">
        <v>44</v>
      </c>
      <c r="H30" s="50">
        <v>706.86696438121703</v>
      </c>
      <c r="I30" s="20" t="s">
        <v>61</v>
      </c>
    </row>
    <row r="31" spans="1:10" x14ac:dyDescent="0.2">
      <c r="A31" s="19" t="s">
        <v>46</v>
      </c>
      <c r="B31" s="50">
        <v>389.00813129788202</v>
      </c>
      <c r="C31" s="20" t="s">
        <v>61</v>
      </c>
      <c r="G31" s="19" t="s">
        <v>46</v>
      </c>
      <c r="H31" s="50">
        <v>186.529398957334</v>
      </c>
      <c r="I31" s="20" t="s">
        <v>61</v>
      </c>
    </row>
    <row r="32" spans="1:10" x14ac:dyDescent="0.2">
      <c r="A32" s="41" t="s">
        <v>48</v>
      </c>
      <c r="B32" s="50">
        <v>1091.75022787393</v>
      </c>
      <c r="C32" s="20" t="s">
        <v>64</v>
      </c>
      <c r="G32" s="41" t="s">
        <v>48</v>
      </c>
      <c r="H32" s="50">
        <v>208.01195648214099</v>
      </c>
      <c r="I32" s="20" t="s">
        <v>64</v>
      </c>
    </row>
    <row r="33" spans="1:10" ht="16" thickBot="1" x14ac:dyDescent="0.25">
      <c r="A33" s="24"/>
      <c r="B33" s="51">
        <f>SUM(B28:B32)</f>
        <v>2915.0817086930251</v>
      </c>
      <c r="C33" s="27"/>
      <c r="G33" s="24"/>
      <c r="H33" s="51">
        <f>SUM(H28:H32)</f>
        <v>1082.2994015348991</v>
      </c>
      <c r="I33" s="27"/>
    </row>
    <row r="34" spans="1:10" x14ac:dyDescent="0.2">
      <c r="G34" t="s">
        <v>65</v>
      </c>
      <c r="H34">
        <v>0.47949999999999998</v>
      </c>
      <c r="I34" t="s">
        <v>66</v>
      </c>
    </row>
    <row r="35" spans="1:10" x14ac:dyDescent="0.2">
      <c r="G35" t="s">
        <v>67</v>
      </c>
    </row>
    <row r="37" spans="1:10" ht="16" thickBot="1" x14ac:dyDescent="0.25"/>
    <row r="38" spans="1:10" x14ac:dyDescent="0.2">
      <c r="A38" s="57" t="s">
        <v>68</v>
      </c>
      <c r="B38" s="52">
        <v>312.42</v>
      </c>
      <c r="C38" t="s">
        <v>69</v>
      </c>
    </row>
    <row r="39" spans="1:10" x14ac:dyDescent="0.2">
      <c r="A39" s="35" t="s">
        <v>70</v>
      </c>
      <c r="B39" s="20">
        <v>0.23</v>
      </c>
    </row>
    <row r="40" spans="1:10" x14ac:dyDescent="0.2">
      <c r="A40" s="35" t="s">
        <v>71</v>
      </c>
      <c r="B40" s="54">
        <f>B38/B39</f>
        <v>1358.3478260869565</v>
      </c>
    </row>
    <row r="41" spans="1:10" x14ac:dyDescent="0.2">
      <c r="A41" s="35" t="s">
        <v>72</v>
      </c>
      <c r="B41" s="20">
        <v>0.21</v>
      </c>
    </row>
    <row r="42" spans="1:10" ht="16" thickBot="1" x14ac:dyDescent="0.25">
      <c r="A42" s="58" t="s">
        <v>73</v>
      </c>
      <c r="B42" s="59">
        <f>B38/B41</f>
        <v>1487.7142857142858</v>
      </c>
    </row>
    <row r="43" spans="1:10" ht="16" thickBot="1" x14ac:dyDescent="0.25"/>
    <row r="44" spans="1:10" x14ac:dyDescent="0.2">
      <c r="A44" s="57" t="s">
        <v>74</v>
      </c>
      <c r="B44" s="53">
        <v>16.700107595294099</v>
      </c>
    </row>
    <row r="45" spans="1:10" x14ac:dyDescent="0.2">
      <c r="A45" s="35" t="s">
        <v>75</v>
      </c>
      <c r="B45" s="54">
        <f>B44*B40</f>
        <v>22684.554847486012</v>
      </c>
    </row>
    <row r="46" spans="1:10" x14ac:dyDescent="0.2">
      <c r="A46" s="35" t="s">
        <v>76</v>
      </c>
      <c r="B46" s="37">
        <v>7.0975457279999903</v>
      </c>
    </row>
    <row r="47" spans="1:10" x14ac:dyDescent="0.2">
      <c r="A47" s="35" t="s">
        <v>73</v>
      </c>
      <c r="B47" s="54">
        <f>B42*B46</f>
        <v>10559.120173055986</v>
      </c>
    </row>
    <row r="48" spans="1:10" x14ac:dyDescent="0.2">
      <c r="A48" s="35" t="s">
        <v>77</v>
      </c>
      <c r="B48" s="55">
        <v>417.502689882352</v>
      </c>
      <c r="J48" t="s">
        <v>78</v>
      </c>
    </row>
    <row r="49" spans="1:20" ht="16" thickBot="1" x14ac:dyDescent="0.25">
      <c r="A49" s="58" t="s">
        <v>79</v>
      </c>
      <c r="B49" s="56">
        <f>(B45+B47)/B48</f>
        <v>79.625055900621206</v>
      </c>
      <c r="C49" s="3">
        <f>B49/1000</f>
        <v>7.9625055900621203E-2</v>
      </c>
    </row>
    <row r="50" spans="1:20" x14ac:dyDescent="0.2">
      <c r="A50" s="12" t="s">
        <v>80</v>
      </c>
      <c r="B50" s="77">
        <f>2.34484528*1000</f>
        <v>2344.84528</v>
      </c>
    </row>
    <row r="52" spans="1:20" ht="16" thickBot="1" x14ac:dyDescent="0.25"/>
    <row r="53" spans="1:20" ht="16" thickBot="1" x14ac:dyDescent="0.25">
      <c r="A53" s="173" t="s">
        <v>81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5"/>
    </row>
    <row r="54" spans="1:20" ht="16" thickBot="1" x14ac:dyDescent="0.25">
      <c r="A54" s="179" t="s">
        <v>82</v>
      </c>
      <c r="B54" s="180"/>
      <c r="C54" s="180"/>
      <c r="D54" s="181"/>
      <c r="F54" s="182" t="s">
        <v>20</v>
      </c>
      <c r="G54" s="183"/>
      <c r="H54" s="184"/>
      <c r="J54" s="182" t="s">
        <v>83</v>
      </c>
      <c r="K54" s="183"/>
      <c r="L54" s="184"/>
      <c r="N54" s="173" t="s">
        <v>55</v>
      </c>
      <c r="O54" s="174"/>
      <c r="P54" s="175"/>
      <c r="R54" s="173" t="s">
        <v>84</v>
      </c>
      <c r="S54" s="174"/>
      <c r="T54" s="175"/>
    </row>
    <row r="55" spans="1:20" x14ac:dyDescent="0.2">
      <c r="A55" s="19"/>
      <c r="B55" s="66" t="s">
        <v>85</v>
      </c>
      <c r="C55" s="32" t="s">
        <v>86</v>
      </c>
      <c r="D55" s="67" t="s">
        <v>87</v>
      </c>
      <c r="F55" s="60" t="s">
        <v>85</v>
      </c>
      <c r="G55" s="8" t="s">
        <v>86</v>
      </c>
      <c r="H55" s="61" t="s">
        <v>87</v>
      </c>
      <c r="J55" s="60" t="s">
        <v>85</v>
      </c>
      <c r="K55" s="8" t="s">
        <v>86</v>
      </c>
      <c r="L55" s="61" t="s">
        <v>87</v>
      </c>
      <c r="N55" s="72" t="s">
        <v>85</v>
      </c>
      <c r="O55" s="32" t="s">
        <v>86</v>
      </c>
      <c r="P55" s="67" t="s">
        <v>87</v>
      </c>
      <c r="R55" s="72" t="s">
        <v>85</v>
      </c>
      <c r="S55" s="32" t="s">
        <v>86</v>
      </c>
      <c r="T55" s="67" t="s">
        <v>87</v>
      </c>
    </row>
    <row r="56" spans="1:20" x14ac:dyDescent="0.2">
      <c r="A56" s="63" t="s">
        <v>88</v>
      </c>
      <c r="B56" s="39">
        <v>2.1584780800000001</v>
      </c>
      <c r="C56" s="39">
        <v>2.3448452799999999</v>
      </c>
      <c r="D56" s="23">
        <v>2.5424681200000001</v>
      </c>
      <c r="F56" s="68">
        <v>4.0010577047278399</v>
      </c>
      <c r="G56" s="3">
        <f>$G$8</f>
        <v>4.0469035866324301</v>
      </c>
      <c r="H56" s="37">
        <v>4.0945713733617799</v>
      </c>
      <c r="J56" s="68">
        <v>1.05862324170567</v>
      </c>
      <c r="K56" s="3">
        <f>$E$18</f>
        <v>1.1261368859560652</v>
      </c>
      <c r="L56" s="37">
        <v>1.19790316608598</v>
      </c>
      <c r="N56" s="19">
        <v>2727.09578552637</v>
      </c>
      <c r="O56" s="70">
        <f>$B$33</f>
        <v>2915.0817086930251</v>
      </c>
      <c r="P56" s="20">
        <v>3115.2516692951799</v>
      </c>
      <c r="R56" s="19">
        <v>992.16015137648503</v>
      </c>
      <c r="S56" s="70">
        <f>$H$33</f>
        <v>1082.2994015348991</v>
      </c>
      <c r="T56" s="20">
        <v>1178.2808976436199</v>
      </c>
    </row>
    <row r="57" spans="1:20" x14ac:dyDescent="0.2">
      <c r="A57" s="63" t="s">
        <v>89</v>
      </c>
      <c r="B57" s="39">
        <v>2.8273599599999999</v>
      </c>
      <c r="C57" s="39">
        <v>2.3448452799999999</v>
      </c>
      <c r="D57" s="23">
        <v>2.0526610600000001</v>
      </c>
      <c r="F57" s="68">
        <v>4.1618634778350296</v>
      </c>
      <c r="G57" s="3">
        <f t="shared" ref="G57:G60" si="6">$G$8</f>
        <v>4.0469035866324301</v>
      </c>
      <c r="H57" s="37">
        <v>3.9745774117469201</v>
      </c>
      <c r="J57" s="68">
        <v>1.30162463904156</v>
      </c>
      <c r="K57" s="3">
        <f t="shared" ref="K57:K60" si="7">$E$18</f>
        <v>1.1261368859560652</v>
      </c>
      <c r="L57" s="37">
        <v>1.0203729717378001</v>
      </c>
      <c r="N57" s="19">
        <v>3405.0657842731498</v>
      </c>
      <c r="O57" s="70">
        <f t="shared" ref="O57:O60" si="8">$B$33</f>
        <v>2915.0817086930251</v>
      </c>
      <c r="P57" s="20">
        <v>2620.7540141383902</v>
      </c>
      <c r="R57" s="19">
        <v>1317.2467657755601</v>
      </c>
      <c r="S57" s="70">
        <f t="shared" ref="S57:S60" si="9">$H$33</f>
        <v>1082.2994015348991</v>
      </c>
      <c r="T57" s="20">
        <v>941.16927199594795</v>
      </c>
    </row>
    <row r="58" spans="1:20" x14ac:dyDescent="0.2">
      <c r="A58" s="63" t="s">
        <v>90</v>
      </c>
      <c r="B58" s="39">
        <v>2.83240246</v>
      </c>
      <c r="C58" s="39">
        <v>2.3448452799999999</v>
      </c>
      <c r="D58" s="23">
        <v>1.90420882</v>
      </c>
      <c r="F58" s="68">
        <v>4.2016495460737699</v>
      </c>
      <c r="G58" s="3">
        <f t="shared" si="6"/>
        <v>4.0469035866324301</v>
      </c>
      <c r="H58" s="37">
        <v>3.90704981527022</v>
      </c>
      <c r="J58" s="68">
        <v>1.1427168101819201</v>
      </c>
      <c r="K58" s="3">
        <f t="shared" si="7"/>
        <v>1.1261368859560652</v>
      </c>
      <c r="L58" s="37">
        <v>1.1111525533101101</v>
      </c>
      <c r="N58" s="19">
        <v>2346.7761221000201</v>
      </c>
      <c r="O58" s="70">
        <f t="shared" si="8"/>
        <v>2915.0817086930251</v>
      </c>
      <c r="P58" s="20">
        <v>3428.6956334648498</v>
      </c>
      <c r="R58" s="19">
        <v>809.79687276355003</v>
      </c>
      <c r="S58" s="70">
        <f t="shared" si="9"/>
        <v>1082.2994015348991</v>
      </c>
      <c r="T58" s="20">
        <v>1328.5772784629801</v>
      </c>
    </row>
    <row r="59" spans="1:20" x14ac:dyDescent="0.2">
      <c r="A59" s="63" t="s">
        <v>91</v>
      </c>
      <c r="B59" s="39">
        <v>2.8273599599999999</v>
      </c>
      <c r="C59" s="39">
        <v>2.3448452799999999</v>
      </c>
      <c r="D59" s="23">
        <v>2.0526610600000001</v>
      </c>
      <c r="F59" s="68">
        <v>4.1618634778350296</v>
      </c>
      <c r="G59" s="3">
        <f t="shared" si="6"/>
        <v>4.0469035866324301</v>
      </c>
      <c r="H59" s="37">
        <v>3.9745774117469201</v>
      </c>
      <c r="J59" s="68">
        <v>1.30162463904156</v>
      </c>
      <c r="K59" s="3">
        <f t="shared" si="7"/>
        <v>1.1261368859560652</v>
      </c>
      <c r="L59" s="37">
        <v>1.0203729717378001</v>
      </c>
      <c r="N59" s="19">
        <v>3405.0657842731498</v>
      </c>
      <c r="O59" s="70">
        <f t="shared" si="8"/>
        <v>2915.0817086930251</v>
      </c>
      <c r="P59" s="20">
        <v>2620.7540141383902</v>
      </c>
      <c r="R59" s="19">
        <v>1317.2467657755601</v>
      </c>
      <c r="S59" s="70">
        <f t="shared" si="9"/>
        <v>1082.2994015348991</v>
      </c>
      <c r="T59" s="20">
        <v>941.16927199594795</v>
      </c>
    </row>
    <row r="60" spans="1:20" ht="16" thickBot="1" x14ac:dyDescent="0.25">
      <c r="A60" s="64" t="s">
        <v>92</v>
      </c>
      <c r="B60" s="65">
        <v>2.3383371400000001</v>
      </c>
      <c r="C60" s="65">
        <v>2.3448452799999999</v>
      </c>
      <c r="D60" s="56">
        <v>2.3290783400000001</v>
      </c>
      <c r="E60" s="26"/>
      <c r="F60" s="69">
        <v>4.4937352033825704</v>
      </c>
      <c r="G60" s="62">
        <f t="shared" si="6"/>
        <v>4.0469035866324301</v>
      </c>
      <c r="H60" s="38">
        <v>3.7539288639434401</v>
      </c>
      <c r="I60" s="26"/>
      <c r="J60" s="69">
        <v>1.3591661463918501</v>
      </c>
      <c r="K60" s="62">
        <f t="shared" si="7"/>
        <v>1.1261368859560652</v>
      </c>
      <c r="L60" s="38">
        <v>0.98365407048328102</v>
      </c>
      <c r="M60" s="26"/>
      <c r="N60" s="24">
        <v>3900.05953114984</v>
      </c>
      <c r="O60" s="71">
        <f t="shared" si="8"/>
        <v>2915.0817086930251</v>
      </c>
      <c r="P60" s="27">
        <v>2324.0950152189598</v>
      </c>
      <c r="Q60" s="26"/>
      <c r="R60" s="24">
        <v>1449.43550814179</v>
      </c>
      <c r="S60" s="71">
        <f t="shared" si="9"/>
        <v>1082.2994015348991</v>
      </c>
      <c r="T60" s="27">
        <v>862.01773757076103</v>
      </c>
    </row>
  </sheetData>
  <mergeCells count="11">
    <mergeCell ref="A54:D54"/>
    <mergeCell ref="F54:H54"/>
    <mergeCell ref="J54:L54"/>
    <mergeCell ref="N54:P54"/>
    <mergeCell ref="R54:T54"/>
    <mergeCell ref="A53:T53"/>
    <mergeCell ref="A1:H1"/>
    <mergeCell ref="A11:F11"/>
    <mergeCell ref="G11:H11"/>
    <mergeCell ref="A26:C26"/>
    <mergeCell ref="G26:I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B51D-212C-4EA3-A5CB-717D428215EB}">
  <dimension ref="A1:T60"/>
  <sheetViews>
    <sheetView topLeftCell="A30" zoomScale="85" zoomScaleNormal="85" workbookViewId="0">
      <selection activeCell="P38" sqref="P38"/>
    </sheetView>
  </sheetViews>
  <sheetFormatPr baseColWidth="10" defaultColWidth="8.83203125" defaultRowHeight="15" x14ac:dyDescent="0.2"/>
  <cols>
    <col min="1" max="1" width="22.33203125" bestFit="1" customWidth="1"/>
    <col min="2" max="2" width="9.1640625" customWidth="1"/>
    <col min="3" max="3" width="10.6640625" customWidth="1"/>
    <col min="6" max="6" width="13.5" bestFit="1" customWidth="1"/>
    <col min="7" max="7" width="16.83203125" bestFit="1" customWidth="1"/>
    <col min="8" max="8" width="13.5" bestFit="1" customWidth="1"/>
    <col min="11" max="11" width="10.6640625" customWidth="1"/>
    <col min="15" max="15" width="10.6640625" customWidth="1"/>
    <col min="19" max="19" width="10.6640625" customWidth="1"/>
  </cols>
  <sheetData>
    <row r="1" spans="1:8" x14ac:dyDescent="0.2">
      <c r="A1" s="176" t="s">
        <v>20</v>
      </c>
      <c r="B1" s="177"/>
      <c r="C1" s="177"/>
      <c r="D1" s="177"/>
      <c r="E1" s="177"/>
      <c r="F1" s="177"/>
      <c r="G1" s="177"/>
      <c r="H1" s="178"/>
    </row>
    <row r="2" spans="1:8" x14ac:dyDescent="0.2">
      <c r="A2" s="19"/>
      <c r="B2" s="30" t="s">
        <v>21</v>
      </c>
      <c r="C2" s="31" t="s">
        <v>22</v>
      </c>
      <c r="D2" s="31" t="s">
        <v>23</v>
      </c>
      <c r="E2" s="31" t="s">
        <v>24</v>
      </c>
      <c r="F2" s="31" t="s">
        <v>25</v>
      </c>
      <c r="G2" s="8" t="s">
        <v>26</v>
      </c>
      <c r="H2" s="33" t="s">
        <v>27</v>
      </c>
    </row>
    <row r="3" spans="1:8" x14ac:dyDescent="0.2">
      <c r="A3" s="34" t="s">
        <v>28</v>
      </c>
      <c r="B3">
        <v>0.57345617997213305</v>
      </c>
      <c r="C3">
        <f>B3*0.4</f>
        <v>0.22938247198885323</v>
      </c>
      <c r="D3">
        <f>(B3+C3)*0.3</f>
        <v>0.24085159558829586</v>
      </c>
      <c r="E3">
        <f>(B3+C3)*0.2</f>
        <v>0.16056773039219727</v>
      </c>
      <c r="F3">
        <f>$B$9/5</f>
        <v>2.20648467105286E-2</v>
      </c>
      <c r="G3" s="28">
        <f>SUM(B3:F3)</f>
        <v>1.2263228246520081</v>
      </c>
      <c r="H3" s="21">
        <f>G3/$G$8</f>
        <v>0.31561966918898138</v>
      </c>
    </row>
    <row r="4" spans="1:8" x14ac:dyDescent="0.2">
      <c r="A4" s="35" t="s">
        <v>29</v>
      </c>
      <c r="B4">
        <v>0.29553182756138302</v>
      </c>
      <c r="C4">
        <f>B4*0.4</f>
        <v>0.11821273102455321</v>
      </c>
      <c r="D4">
        <f t="shared" ref="D4:D7" si="0">(B4+C4)*0.3</f>
        <v>0.12412336757578087</v>
      </c>
      <c r="E4">
        <f t="shared" ref="E4:E7" si="1">(B4+C4)*0.2</f>
        <v>8.2748911717187248E-2</v>
      </c>
      <c r="F4">
        <f>$B$9/5</f>
        <v>2.20648467105286E-2</v>
      </c>
      <c r="G4" s="28">
        <f t="shared" ref="G4:G7" si="2">SUM(B4:F4)</f>
        <v>0.64268168458943287</v>
      </c>
      <c r="H4" s="21">
        <f t="shared" ref="H4:H7" si="3">G4/$G$8</f>
        <v>0.16540749026790277</v>
      </c>
    </row>
    <row r="5" spans="1:8" x14ac:dyDescent="0.2">
      <c r="A5" s="35" t="s">
        <v>30</v>
      </c>
      <c r="B5">
        <v>9.0688376063594603E-2</v>
      </c>
      <c r="C5">
        <f>B5*0.4</f>
        <v>3.6275350425437843E-2</v>
      </c>
      <c r="D5">
        <f t="shared" si="0"/>
        <v>3.8089117946709737E-2</v>
      </c>
      <c r="E5">
        <f t="shared" si="1"/>
        <v>2.5392745297806493E-2</v>
      </c>
      <c r="F5">
        <f>$B$9/5</f>
        <v>2.20648467105286E-2</v>
      </c>
      <c r="G5" s="28">
        <f t="shared" si="2"/>
        <v>0.2125104364440773</v>
      </c>
      <c r="H5" s="21">
        <f t="shared" si="3"/>
        <v>5.4693978046701355E-2</v>
      </c>
    </row>
    <row r="6" spans="1:8" x14ac:dyDescent="0.2">
      <c r="A6" s="35" t="s">
        <v>31</v>
      </c>
      <c r="B6">
        <v>0.14570211473240399</v>
      </c>
      <c r="C6">
        <f>B6*0.4</f>
        <v>5.8280845892961598E-2</v>
      </c>
      <c r="D6">
        <f t="shared" si="0"/>
        <v>6.1194888187609674E-2</v>
      </c>
      <c r="E6">
        <f t="shared" si="1"/>
        <v>4.0796592125073118E-2</v>
      </c>
      <c r="F6">
        <f>$B$9/5</f>
        <v>2.20648467105286E-2</v>
      </c>
      <c r="G6" s="28">
        <f t="shared" si="2"/>
        <v>0.32803928764857698</v>
      </c>
      <c r="H6" s="21">
        <f t="shared" si="3"/>
        <v>8.442772927920765E-2</v>
      </c>
    </row>
    <row r="7" spans="1:8" x14ac:dyDescent="0.2">
      <c r="A7" s="36" t="s">
        <v>32</v>
      </c>
      <c r="B7">
        <v>0.69229799541386305</v>
      </c>
      <c r="C7">
        <f>B7*0.4</f>
        <v>0.27691919816554522</v>
      </c>
      <c r="D7">
        <f t="shared" si="0"/>
        <v>0.29076515807382247</v>
      </c>
      <c r="E7">
        <f t="shared" si="1"/>
        <v>0.19384343871588167</v>
      </c>
      <c r="F7">
        <f>$B$9/5</f>
        <v>2.20648467105286E-2</v>
      </c>
      <c r="G7" s="28">
        <f t="shared" si="2"/>
        <v>1.475890637079641</v>
      </c>
      <c r="H7" s="21">
        <f t="shared" si="3"/>
        <v>0.37985113321720682</v>
      </c>
    </row>
    <row r="8" spans="1:8" x14ac:dyDescent="0.2">
      <c r="A8" s="19"/>
      <c r="G8" s="29">
        <f>SUM(G3:G7)</f>
        <v>3.8854448704137363</v>
      </c>
      <c r="H8" s="23">
        <f>SUM(H3:H7)</f>
        <v>1</v>
      </c>
    </row>
    <row r="9" spans="1:8" ht="16" thickBot="1" x14ac:dyDescent="0.25">
      <c r="A9" s="24" t="s">
        <v>33</v>
      </c>
      <c r="B9" s="25">
        <v>0.11032423355264299</v>
      </c>
      <c r="C9" s="26">
        <f>B9/5000*1000000</f>
        <v>22.064846710528599</v>
      </c>
      <c r="D9" s="26"/>
      <c r="E9" s="26"/>
      <c r="F9" s="26"/>
      <c r="G9" s="26"/>
      <c r="H9" s="27"/>
    </row>
    <row r="10" spans="1:8" ht="16" thickBot="1" x14ac:dyDescent="0.25"/>
    <row r="11" spans="1:8" x14ac:dyDescent="0.2">
      <c r="A11" s="176" t="s">
        <v>34</v>
      </c>
      <c r="B11" s="177"/>
      <c r="C11" s="177"/>
      <c r="D11" s="177"/>
      <c r="E11" s="177"/>
      <c r="F11" s="177"/>
      <c r="G11" s="176" t="s">
        <v>35</v>
      </c>
      <c r="H11" s="178"/>
    </row>
    <row r="12" spans="1:8" x14ac:dyDescent="0.2">
      <c r="A12" s="19"/>
      <c r="B12" s="30" t="s">
        <v>36</v>
      </c>
      <c r="C12" s="31" t="s">
        <v>37</v>
      </c>
      <c r="D12" s="31" t="s">
        <v>38</v>
      </c>
      <c r="E12" s="8" t="s">
        <v>26</v>
      </c>
      <c r="F12" s="31" t="s">
        <v>27</v>
      </c>
      <c r="G12" s="40" t="s">
        <v>39</v>
      </c>
      <c r="H12" s="42">
        <v>9.6407271663065203E-2</v>
      </c>
    </row>
    <row r="13" spans="1:8" x14ac:dyDescent="0.2">
      <c r="A13" s="34" t="s">
        <v>40</v>
      </c>
      <c r="B13">
        <v>5.7069956036338798E-2</v>
      </c>
      <c r="C13">
        <f>(G3/$G$8)*SUM($B$20:$B$23)</f>
        <v>0.12766096355942064</v>
      </c>
      <c r="D13">
        <f>B19*0.1</f>
        <v>7.2053290374443496E-3</v>
      </c>
      <c r="E13" s="28">
        <f>SUM(B13:D13)</f>
        <v>0.1919362486332038</v>
      </c>
      <c r="F13" s="22">
        <f>E13/$E$18</f>
        <v>0.21414436778008006</v>
      </c>
      <c r="G13" s="19" t="s">
        <v>41</v>
      </c>
      <c r="H13" s="43">
        <v>2.9781923828302598E-2</v>
      </c>
    </row>
    <row r="14" spans="1:8" x14ac:dyDescent="0.2">
      <c r="A14" s="35" t="s">
        <v>42</v>
      </c>
      <c r="B14">
        <v>8.00067839999999E-2</v>
      </c>
      <c r="C14">
        <f>(G4/$G$8)*SUM($B$20:$B$23)</f>
        <v>6.6903560357331318E-2</v>
      </c>
      <c r="D14">
        <f>B19*0.025</f>
        <v>1.8013322593610874E-3</v>
      </c>
      <c r="E14" s="28">
        <f t="shared" ref="E14:E17" si="4">SUM(B14:D14)</f>
        <v>0.1487116766166923</v>
      </c>
      <c r="F14" s="22">
        <f t="shared" ref="F14:F17" si="5">E14/$E$18</f>
        <v>0.16591846614370143</v>
      </c>
      <c r="G14" s="19" t="s">
        <v>43</v>
      </c>
      <c r="H14" s="43">
        <v>9.1708649953829602E-2</v>
      </c>
    </row>
    <row r="15" spans="1:8" x14ac:dyDescent="0.2">
      <c r="A15" s="35" t="s">
        <v>44</v>
      </c>
      <c r="B15">
        <v>0.21814126588303101</v>
      </c>
      <c r="C15">
        <f>(G5/$G$8)*SUM($B$20:$B$23)</f>
        <v>2.2122467703871013E-2</v>
      </c>
      <c r="D15">
        <f>B19*0.75</f>
        <v>5.4039967780832622E-2</v>
      </c>
      <c r="E15" s="28">
        <f t="shared" si="4"/>
        <v>0.29430370136773465</v>
      </c>
      <c r="F15" s="22">
        <f t="shared" si="5"/>
        <v>0.32835631890029726</v>
      </c>
      <c r="G15" s="19" t="s">
        <v>45</v>
      </c>
      <c r="H15" s="44">
        <v>2.4342043783365499E-4</v>
      </c>
    </row>
    <row r="16" spans="1:8" x14ac:dyDescent="0.2">
      <c r="A16" s="35" t="s">
        <v>46</v>
      </c>
      <c r="B16">
        <v>4.2790894442767E-2</v>
      </c>
      <c r="C16">
        <f>(G6/$G$8)*SUM($B$20:$B$23)</f>
        <v>3.4149092477706186E-2</v>
      </c>
      <c r="D16">
        <f>B19*0.1</f>
        <v>7.2053290374443496E-3</v>
      </c>
      <c r="E16" s="28">
        <f t="shared" si="4"/>
        <v>8.4145315957917535E-2</v>
      </c>
      <c r="F16" s="22">
        <f t="shared" si="5"/>
        <v>9.3881409143817721E-2</v>
      </c>
      <c r="G16" s="19" t="s">
        <v>47</v>
      </c>
      <c r="H16" s="45">
        <v>0</v>
      </c>
    </row>
    <row r="17" spans="1:10" x14ac:dyDescent="0.2">
      <c r="A17" s="36" t="s">
        <v>48</v>
      </c>
      <c r="B17">
        <v>2.1754302380634302E-2</v>
      </c>
      <c r="C17">
        <f>(G7/$G$8)*SUM($B$20:$B$23)</f>
        <v>0.15364112699393004</v>
      </c>
      <c r="D17">
        <f>B19*0.025</f>
        <v>1.8013322593610874E-3</v>
      </c>
      <c r="E17" s="28">
        <f t="shared" si="4"/>
        <v>0.17719676163392542</v>
      </c>
      <c r="F17" s="22">
        <f t="shared" si="5"/>
        <v>0.1976994380321036</v>
      </c>
      <c r="G17" s="19" t="s">
        <v>49</v>
      </c>
      <c r="H17" s="46">
        <f>D15</f>
        <v>5.4039967780832622E-2</v>
      </c>
    </row>
    <row r="18" spans="1:10" x14ac:dyDescent="0.2">
      <c r="A18" s="19"/>
      <c r="E18" s="29">
        <f>SUM(E13:E17)</f>
        <v>0.89629370420947363</v>
      </c>
      <c r="F18" s="39">
        <f>SUM(F13:F17)</f>
        <v>1</v>
      </c>
      <c r="G18" s="41" t="s">
        <v>50</v>
      </c>
      <c r="H18" s="46">
        <f>C15</f>
        <v>2.2122467703871013E-2</v>
      </c>
    </row>
    <row r="19" spans="1:10" ht="16" thickBot="1" x14ac:dyDescent="0.25">
      <c r="A19" s="19" t="s">
        <v>49</v>
      </c>
      <c r="B19">
        <v>7.2053290374443496E-2</v>
      </c>
      <c r="G19" s="24"/>
      <c r="H19" s="47">
        <f>SUM(H12:H18)</f>
        <v>0.2943037013677347</v>
      </c>
    </row>
    <row r="20" spans="1:10" x14ac:dyDescent="0.2">
      <c r="A20" s="19" t="s">
        <v>51</v>
      </c>
      <c r="B20">
        <v>8.9883824687168906E-2</v>
      </c>
      <c r="F20" s="20"/>
    </row>
    <row r="21" spans="1:10" x14ac:dyDescent="0.2">
      <c r="A21" s="19" t="s">
        <v>52</v>
      </c>
      <c r="B21">
        <v>4.4941912343584398E-2</v>
      </c>
      <c r="F21" s="20"/>
    </row>
    <row r="22" spans="1:10" x14ac:dyDescent="0.2">
      <c r="A22" s="19" t="s">
        <v>53</v>
      </c>
      <c r="B22">
        <v>8.9883824687168906E-2</v>
      </c>
      <c r="F22" s="20"/>
    </row>
    <row r="23" spans="1:10" ht="16" thickBot="1" x14ac:dyDescent="0.25">
      <c r="A23" s="24" t="s">
        <v>54</v>
      </c>
      <c r="B23" s="26">
        <v>0.17976764937433701</v>
      </c>
      <c r="C23" s="26"/>
      <c r="D23" s="26"/>
      <c r="E23" s="26"/>
      <c r="F23" s="27"/>
    </row>
    <row r="25" spans="1:10" ht="16" thickBot="1" x14ac:dyDescent="0.25"/>
    <row r="26" spans="1:10" x14ac:dyDescent="0.2">
      <c r="A26" s="176" t="s">
        <v>55</v>
      </c>
      <c r="B26" s="177"/>
      <c r="C26" s="178"/>
      <c r="G26" s="176" t="s">
        <v>56</v>
      </c>
      <c r="H26" s="177"/>
      <c r="I26" s="178"/>
    </row>
    <row r="27" spans="1:10" x14ac:dyDescent="0.2">
      <c r="A27" s="19"/>
      <c r="B27" s="32" t="s">
        <v>57</v>
      </c>
      <c r="C27" s="48" t="s">
        <v>58</v>
      </c>
      <c r="G27" s="19"/>
      <c r="H27" s="30" t="s">
        <v>59</v>
      </c>
      <c r="I27" s="33" t="s">
        <v>58</v>
      </c>
    </row>
    <row r="28" spans="1:10" x14ac:dyDescent="0.2">
      <c r="A28" s="40" t="s">
        <v>60</v>
      </c>
      <c r="B28" s="49">
        <v>473.76216609445601</v>
      </c>
      <c r="C28" s="20" t="s">
        <v>61</v>
      </c>
      <c r="G28" s="40" t="s">
        <v>60</v>
      </c>
      <c r="H28" s="49">
        <v>227.16895864229099</v>
      </c>
      <c r="I28" s="20" t="s">
        <v>61</v>
      </c>
    </row>
    <row r="29" spans="1:10" x14ac:dyDescent="0.2">
      <c r="A29" s="19" t="s">
        <v>42</v>
      </c>
      <c r="B29" s="50">
        <v>-513.613924771813</v>
      </c>
      <c r="C29" s="20" t="s">
        <v>61</v>
      </c>
      <c r="D29" t="s">
        <v>62</v>
      </c>
      <c r="G29" s="19" t="s">
        <v>42</v>
      </c>
      <c r="H29" s="50">
        <v>-246.277876928084</v>
      </c>
      <c r="I29" s="20" t="s">
        <v>61</v>
      </c>
      <c r="J29" t="s">
        <v>62</v>
      </c>
    </row>
    <row r="30" spans="1:10" x14ac:dyDescent="0.2">
      <c r="A30" s="19" t="s">
        <v>44</v>
      </c>
      <c r="B30" s="50">
        <v>835.92791265148401</v>
      </c>
      <c r="C30" s="20" t="s">
        <v>61</v>
      </c>
      <c r="D30" t="s">
        <v>63</v>
      </c>
      <c r="G30" s="19" t="s">
        <v>44</v>
      </c>
      <c r="H30" s="50">
        <v>400.82743411638597</v>
      </c>
      <c r="I30" s="20" t="s">
        <v>61</v>
      </c>
    </row>
    <row r="31" spans="1:10" x14ac:dyDescent="0.2">
      <c r="A31" s="19" t="s">
        <v>46</v>
      </c>
      <c r="B31" s="50">
        <v>389.00813129788202</v>
      </c>
      <c r="C31" s="20" t="s">
        <v>61</v>
      </c>
      <c r="G31" s="19" t="s">
        <v>46</v>
      </c>
      <c r="H31" s="50">
        <v>186.529398957334</v>
      </c>
      <c r="I31" s="20" t="s">
        <v>61</v>
      </c>
    </row>
    <row r="32" spans="1:10" x14ac:dyDescent="0.2">
      <c r="A32" s="41" t="s">
        <v>48</v>
      </c>
      <c r="B32" s="50">
        <v>1091.75022787393</v>
      </c>
      <c r="C32" s="20" t="s">
        <v>64</v>
      </c>
      <c r="G32" s="41" t="s">
        <v>48</v>
      </c>
      <c r="H32" s="50">
        <v>208.01195648214099</v>
      </c>
      <c r="I32" s="20" t="s">
        <v>64</v>
      </c>
    </row>
    <row r="33" spans="1:10" ht="16" thickBot="1" x14ac:dyDescent="0.25">
      <c r="A33" s="24"/>
      <c r="B33" s="51">
        <f>SUM(B28:B32)</f>
        <v>2276.8345131459391</v>
      </c>
      <c r="C33" s="27"/>
      <c r="G33" s="24"/>
      <c r="H33" s="51">
        <f>SUM(H28:H32)</f>
        <v>776.25987127006806</v>
      </c>
      <c r="I33" s="27"/>
    </row>
    <row r="34" spans="1:10" x14ac:dyDescent="0.2">
      <c r="G34" t="s">
        <v>65</v>
      </c>
      <c r="H34">
        <v>0.47949999999999998</v>
      </c>
      <c r="I34" t="s">
        <v>66</v>
      </c>
    </row>
    <row r="35" spans="1:10" x14ac:dyDescent="0.2">
      <c r="G35" t="s">
        <v>67</v>
      </c>
    </row>
    <row r="37" spans="1:10" ht="16" thickBot="1" x14ac:dyDescent="0.25"/>
    <row r="38" spans="1:10" x14ac:dyDescent="0.2">
      <c r="A38" s="57" t="s">
        <v>68</v>
      </c>
      <c r="B38" s="52">
        <v>312.42</v>
      </c>
      <c r="C38" t="s">
        <v>69</v>
      </c>
    </row>
    <row r="39" spans="1:10" x14ac:dyDescent="0.2">
      <c r="A39" s="35" t="s">
        <v>70</v>
      </c>
      <c r="B39" s="20">
        <v>0.23</v>
      </c>
    </row>
    <row r="40" spans="1:10" x14ac:dyDescent="0.2">
      <c r="A40" s="35" t="s">
        <v>71</v>
      </c>
      <c r="B40" s="54">
        <f>B38/B39</f>
        <v>1358.3478260869565</v>
      </c>
    </row>
    <row r="41" spans="1:10" x14ac:dyDescent="0.2">
      <c r="A41" s="35" t="s">
        <v>72</v>
      </c>
      <c r="B41" s="20">
        <v>0.21</v>
      </c>
    </row>
    <row r="42" spans="1:10" ht="16" thickBot="1" x14ac:dyDescent="0.25">
      <c r="A42" s="58" t="s">
        <v>73</v>
      </c>
      <c r="B42" s="59">
        <f>B38/B41</f>
        <v>1487.7142857142858</v>
      </c>
    </row>
    <row r="43" spans="1:10" ht="16" thickBot="1" x14ac:dyDescent="0.25"/>
    <row r="44" spans="1:10" x14ac:dyDescent="0.2">
      <c r="A44" s="57" t="s">
        <v>74</v>
      </c>
      <c r="B44" s="53">
        <v>16.700107595294099</v>
      </c>
    </row>
    <row r="45" spans="1:10" x14ac:dyDescent="0.2">
      <c r="A45" s="35" t="s">
        <v>75</v>
      </c>
      <c r="B45" s="54">
        <f>B44*B40</f>
        <v>22684.554847486012</v>
      </c>
    </row>
    <row r="46" spans="1:10" x14ac:dyDescent="0.2">
      <c r="A46" s="35" t="s">
        <v>76</v>
      </c>
      <c r="B46" s="37">
        <v>7.0975457279999903</v>
      </c>
    </row>
    <row r="47" spans="1:10" x14ac:dyDescent="0.2">
      <c r="A47" s="35" t="s">
        <v>73</v>
      </c>
      <c r="B47" s="54">
        <f>B42*B46</f>
        <v>10559.120173055986</v>
      </c>
    </row>
    <row r="48" spans="1:10" x14ac:dyDescent="0.2">
      <c r="A48" s="35" t="s">
        <v>77</v>
      </c>
      <c r="B48" s="55">
        <v>417.502689882352</v>
      </c>
      <c r="J48" t="s">
        <v>78</v>
      </c>
    </row>
    <row r="49" spans="1:20" ht="16" thickBot="1" x14ac:dyDescent="0.25">
      <c r="A49" s="58" t="s">
        <v>79</v>
      </c>
      <c r="B49" s="56">
        <f>(B45+B47)/B48</f>
        <v>79.625055900621206</v>
      </c>
      <c r="C49" s="3">
        <f>B49/1000</f>
        <v>7.9625055900621203E-2</v>
      </c>
    </row>
    <row r="50" spans="1:20" x14ac:dyDescent="0.2">
      <c r="A50" s="12" t="s">
        <v>80</v>
      </c>
      <c r="B50" s="78">
        <f>1.70793659*1000</f>
        <v>1707.93659</v>
      </c>
    </row>
    <row r="52" spans="1:20" ht="16" thickBot="1" x14ac:dyDescent="0.25"/>
    <row r="53" spans="1:20" ht="16" thickBot="1" x14ac:dyDescent="0.25">
      <c r="A53" s="173" t="s">
        <v>81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5"/>
    </row>
    <row r="54" spans="1:20" ht="16" thickBot="1" x14ac:dyDescent="0.25">
      <c r="A54" s="179" t="s">
        <v>82</v>
      </c>
      <c r="B54" s="180"/>
      <c r="C54" s="180"/>
      <c r="D54" s="181"/>
      <c r="F54" s="182" t="s">
        <v>20</v>
      </c>
      <c r="G54" s="183"/>
      <c r="H54" s="184"/>
      <c r="J54" s="182" t="s">
        <v>83</v>
      </c>
      <c r="K54" s="183"/>
      <c r="L54" s="184"/>
      <c r="N54" s="173" t="s">
        <v>93</v>
      </c>
      <c r="O54" s="174"/>
      <c r="P54" s="175"/>
      <c r="R54" s="173" t="s">
        <v>84</v>
      </c>
      <c r="S54" s="174"/>
      <c r="T54" s="175"/>
    </row>
    <row r="55" spans="1:20" x14ac:dyDescent="0.2">
      <c r="A55" s="19"/>
      <c r="B55" s="66" t="s">
        <v>85</v>
      </c>
      <c r="C55" s="32" t="s">
        <v>86</v>
      </c>
      <c r="D55" s="67" t="s">
        <v>87</v>
      </c>
      <c r="F55" s="60" t="s">
        <v>85</v>
      </c>
      <c r="G55" s="8" t="s">
        <v>86</v>
      </c>
      <c r="H55" s="61" t="s">
        <v>87</v>
      </c>
      <c r="J55" s="60" t="s">
        <v>85</v>
      </c>
      <c r="K55" s="8" t="s">
        <v>86</v>
      </c>
      <c r="L55" s="61" t="s">
        <v>87</v>
      </c>
      <c r="N55" s="72" t="s">
        <v>85</v>
      </c>
      <c r="O55" s="32" t="s">
        <v>86</v>
      </c>
      <c r="P55" s="67" t="s">
        <v>87</v>
      </c>
      <c r="R55" s="72" t="s">
        <v>85</v>
      </c>
      <c r="S55" s="32" t="s">
        <v>86</v>
      </c>
      <c r="T55" s="67" t="s">
        <v>87</v>
      </c>
    </row>
    <row r="56" spans="1:20" x14ac:dyDescent="0.2">
      <c r="A56" s="63" t="s">
        <v>88</v>
      </c>
      <c r="B56" s="39">
        <v>1.68242995</v>
      </c>
      <c r="C56" s="39">
        <v>1.7079365900000001</v>
      </c>
      <c r="D56" s="23">
        <v>1.72924112</v>
      </c>
      <c r="F56" s="68">
        <v>3.8786369237396801</v>
      </c>
      <c r="G56" s="3">
        <f>$G$8</f>
        <v>3.8854448704137363</v>
      </c>
      <c r="H56" s="37">
        <v>3.8911052563280499</v>
      </c>
      <c r="J56" s="68">
        <v>0.88715228621468101</v>
      </c>
      <c r="K56" s="3">
        <f>$E$18</f>
        <v>0.89629370420947363</v>
      </c>
      <c r="L56" s="37">
        <v>0.90393391604719797</v>
      </c>
      <c r="N56" s="73">
        <v>2251.5741837232999</v>
      </c>
      <c r="O56" s="70">
        <f>$B$33</f>
        <v>2276.8345131459391</v>
      </c>
      <c r="P56" s="54">
        <v>2297.95609429765</v>
      </c>
      <c r="R56" s="73">
        <v>764.14754331191102</v>
      </c>
      <c r="S56" s="70">
        <f>$H$33</f>
        <v>776.25987127006806</v>
      </c>
      <c r="T56" s="54">
        <v>786.38766943231406</v>
      </c>
    </row>
    <row r="57" spans="1:20" x14ac:dyDescent="0.2">
      <c r="A57" s="63" t="s">
        <v>89</v>
      </c>
      <c r="B57" s="39">
        <v>1.97271328</v>
      </c>
      <c r="C57" s="39">
        <v>1.7079365900000001</v>
      </c>
      <c r="D57" s="23">
        <v>1.5440588799999999</v>
      </c>
      <c r="F57" s="68">
        <v>3.9543253463376802</v>
      </c>
      <c r="G57" s="3">
        <f t="shared" ref="G57:G60" si="6">$G$8</f>
        <v>3.8854448704137363</v>
      </c>
      <c r="H57" s="37">
        <v>3.8410514392634001</v>
      </c>
      <c r="J57" s="68">
        <v>0.99151920122798498</v>
      </c>
      <c r="K57" s="3">
        <f t="shared" ref="K57:K60" si="7">$E$18</f>
        <v>0.89629370420947363</v>
      </c>
      <c r="L57" s="37">
        <v>0.83768176540488204</v>
      </c>
      <c r="N57" s="73">
        <v>2540.6250727944498</v>
      </c>
      <c r="O57" s="70">
        <f t="shared" ref="O57:O60" si="8">$B$33</f>
        <v>2276.8345131459391</v>
      </c>
      <c r="P57" s="54">
        <v>2115.1121580039098</v>
      </c>
      <c r="R57" s="73">
        <v>902.74744462152705</v>
      </c>
      <c r="S57" s="70">
        <f t="shared" ref="S57:S60" si="9">$H$33</f>
        <v>776.25987127006806</v>
      </c>
      <c r="T57" s="54">
        <v>698.71400197946605</v>
      </c>
    </row>
    <row r="58" spans="1:20" x14ac:dyDescent="0.2">
      <c r="A58" s="63" t="s">
        <v>90</v>
      </c>
      <c r="B58" s="39">
        <v>2.1954937800000001</v>
      </c>
      <c r="C58" s="39">
        <v>1.7079365900000001</v>
      </c>
      <c r="D58" s="23">
        <v>1.26730013</v>
      </c>
      <c r="F58" s="68">
        <v>4.0401908298550797</v>
      </c>
      <c r="G58" s="3">
        <f t="shared" si="6"/>
        <v>3.8854448704137363</v>
      </c>
      <c r="H58" s="37">
        <v>3.74559109905152</v>
      </c>
      <c r="J58" s="68">
        <v>0.91287362843533304</v>
      </c>
      <c r="K58" s="3">
        <f t="shared" si="7"/>
        <v>0.89629370420947363</v>
      </c>
      <c r="L58" s="37">
        <v>0.88130937156352396</v>
      </c>
      <c r="N58" s="73">
        <v>1708.52892655293</v>
      </c>
      <c r="O58" s="70">
        <f t="shared" si="8"/>
        <v>2276.8345131459391</v>
      </c>
      <c r="P58" s="54">
        <v>2790.4484379177602</v>
      </c>
      <c r="R58" s="73">
        <v>503.75734249871999</v>
      </c>
      <c r="S58" s="70">
        <f t="shared" si="9"/>
        <v>776.25987127006806</v>
      </c>
      <c r="T58" s="54">
        <v>1022.53774819815</v>
      </c>
    </row>
    <row r="59" spans="1:20" x14ac:dyDescent="0.2">
      <c r="A59" s="63" t="s">
        <v>91</v>
      </c>
      <c r="B59" s="39">
        <v>1.97271328</v>
      </c>
      <c r="C59" s="39">
        <v>1.7079365900000001</v>
      </c>
      <c r="D59" s="23">
        <v>1.5440588799999999</v>
      </c>
      <c r="F59" s="68">
        <v>3.9543253463376802</v>
      </c>
      <c r="G59" s="3">
        <f t="shared" si="6"/>
        <v>3.8854448704137363</v>
      </c>
      <c r="H59" s="37">
        <v>3.8410514392634001</v>
      </c>
      <c r="J59" s="68">
        <v>0.99151920122798498</v>
      </c>
      <c r="K59" s="3">
        <f t="shared" si="7"/>
        <v>0.89629370420947363</v>
      </c>
      <c r="L59" s="37">
        <v>0.83768176540488204</v>
      </c>
      <c r="N59" s="73">
        <v>2540.6250727944498</v>
      </c>
      <c r="O59" s="70">
        <f t="shared" si="8"/>
        <v>2276.8345131459391</v>
      </c>
      <c r="P59" s="54">
        <v>2115.1121580039098</v>
      </c>
      <c r="R59" s="73">
        <v>902.74744462152705</v>
      </c>
      <c r="S59" s="70">
        <f t="shared" si="9"/>
        <v>776.25987127006806</v>
      </c>
      <c r="T59" s="54">
        <v>698.71400197946605</v>
      </c>
    </row>
    <row r="60" spans="1:20" ht="16" thickBot="1" x14ac:dyDescent="0.25">
      <c r="A60" s="64" t="s">
        <v>92</v>
      </c>
      <c r="B60" s="65">
        <v>1.7074417099999999</v>
      </c>
      <c r="C60" s="65">
        <v>1.7079365900000001</v>
      </c>
      <c r="D60" s="56">
        <v>1.6870048200000001</v>
      </c>
      <c r="E60" s="26"/>
      <c r="F60" s="69">
        <v>4.2896491233739704</v>
      </c>
      <c r="G60" s="62">
        <f t="shared" si="6"/>
        <v>3.8854448704137363</v>
      </c>
      <c r="H60" s="38">
        <v>3.6189940551363202</v>
      </c>
      <c r="I60" s="26"/>
      <c r="J60" s="69">
        <v>1.0539077359029101</v>
      </c>
      <c r="K60" s="62">
        <f t="shared" si="7"/>
        <v>0.89629370420947363</v>
      </c>
      <c r="L60" s="38">
        <v>0.79916154267541895</v>
      </c>
      <c r="M60" s="26"/>
      <c r="N60" s="74">
        <v>3049.0632704203799</v>
      </c>
      <c r="O60" s="71">
        <f t="shared" si="8"/>
        <v>2276.8345131459391</v>
      </c>
      <c r="P60" s="59">
        <v>1813.4972587812799</v>
      </c>
      <c r="Q60" s="26"/>
      <c r="R60" s="74">
        <v>1041.3828011220201</v>
      </c>
      <c r="S60" s="71">
        <f t="shared" si="9"/>
        <v>776.25987127006806</v>
      </c>
      <c r="T60" s="59">
        <v>617.18611335889705</v>
      </c>
    </row>
  </sheetData>
  <mergeCells count="11">
    <mergeCell ref="A54:D54"/>
    <mergeCell ref="F54:H54"/>
    <mergeCell ref="J54:L54"/>
    <mergeCell ref="N54:P54"/>
    <mergeCell ref="R54:T54"/>
    <mergeCell ref="A53:T53"/>
    <mergeCell ref="A1:H1"/>
    <mergeCell ref="A11:F11"/>
    <mergeCell ref="G11:H11"/>
    <mergeCell ref="A26:C26"/>
    <mergeCell ref="G26:I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4E81-130A-4883-930D-0D941C474472}">
  <dimension ref="A1:T60"/>
  <sheetViews>
    <sheetView topLeftCell="A9" zoomScale="85" zoomScaleNormal="85" workbookViewId="0">
      <selection activeCell="I12" sqref="I12"/>
    </sheetView>
  </sheetViews>
  <sheetFormatPr baseColWidth="10" defaultColWidth="8.83203125" defaultRowHeight="15" x14ac:dyDescent="0.2"/>
  <cols>
    <col min="1" max="1" width="22.33203125" bestFit="1" customWidth="1"/>
    <col min="2" max="2" width="9.1640625" customWidth="1"/>
    <col min="3" max="3" width="10.6640625" customWidth="1"/>
    <col min="6" max="6" width="13.5" bestFit="1" customWidth="1"/>
    <col min="7" max="7" width="16.83203125" bestFit="1" customWidth="1"/>
    <col min="8" max="8" width="13.5" bestFit="1" customWidth="1"/>
    <col min="11" max="11" width="10.6640625" customWidth="1"/>
    <col min="15" max="15" width="10.6640625" customWidth="1"/>
    <col min="19" max="19" width="10.6640625" customWidth="1"/>
  </cols>
  <sheetData>
    <row r="1" spans="1:8" x14ac:dyDescent="0.2">
      <c r="A1" s="176" t="s">
        <v>20</v>
      </c>
      <c r="B1" s="177"/>
      <c r="C1" s="177"/>
      <c r="D1" s="177"/>
      <c r="E1" s="177"/>
      <c r="F1" s="177"/>
      <c r="G1" s="177"/>
      <c r="H1" s="178"/>
    </row>
    <row r="2" spans="1:8" x14ac:dyDescent="0.2">
      <c r="A2" s="19"/>
      <c r="B2" s="30" t="s">
        <v>21</v>
      </c>
      <c r="C2" s="31" t="s">
        <v>22</v>
      </c>
      <c r="D2" s="31" t="s">
        <v>23</v>
      </c>
      <c r="E2" s="31" t="s">
        <v>24</v>
      </c>
      <c r="F2" s="31" t="s">
        <v>25</v>
      </c>
      <c r="G2" s="8" t="s">
        <v>26</v>
      </c>
      <c r="H2" s="33" t="s">
        <v>27</v>
      </c>
    </row>
    <row r="3" spans="1:8" x14ac:dyDescent="0.2">
      <c r="A3" s="34" t="s">
        <v>28</v>
      </c>
      <c r="B3">
        <v>0.57345617997213305</v>
      </c>
      <c r="C3">
        <f>B3*0.4</f>
        <v>0.22938247198885323</v>
      </c>
      <c r="D3">
        <f>(B3+C3)*0.3</f>
        <v>0.24085159558829586</v>
      </c>
      <c r="E3">
        <f>(B3+C3)*0.2</f>
        <v>0.16056773039219727</v>
      </c>
      <c r="F3">
        <f>$B$9/5</f>
        <v>2.6048777366596198E-3</v>
      </c>
      <c r="G3" s="28">
        <f>SUM(B3:F3)</f>
        <v>1.2068628556781391</v>
      </c>
      <c r="H3" s="21">
        <f>G3/$G$8</f>
        <v>0.53896458581460027</v>
      </c>
    </row>
    <row r="4" spans="1:8" x14ac:dyDescent="0.2">
      <c r="A4" s="35" t="s">
        <v>29</v>
      </c>
      <c r="B4">
        <v>0.22893479357937699</v>
      </c>
      <c r="C4">
        <f>B4*0.4</f>
        <v>9.1573917431750806E-2</v>
      </c>
      <c r="D4">
        <f t="shared" ref="D4:D7" si="0">(B4+C4)*0.3</f>
        <v>9.6152613303338325E-2</v>
      </c>
      <c r="E4">
        <f t="shared" ref="E4:E7" si="1">(B4+C4)*0.2</f>
        <v>6.4101742202225559E-2</v>
      </c>
      <c r="F4">
        <f>$B$9/5</f>
        <v>2.6048777366596198E-3</v>
      </c>
      <c r="G4" s="28">
        <f t="shared" ref="G4:G7" si="2">SUM(B4:F4)</f>
        <v>0.48336794425335128</v>
      </c>
      <c r="H4" s="21">
        <f t="shared" ref="H4:H7" si="3">G4/$G$8</f>
        <v>0.2158639671814048</v>
      </c>
    </row>
    <row r="5" spans="1:8" x14ac:dyDescent="0.2">
      <c r="A5" s="35" t="s">
        <v>30</v>
      </c>
      <c r="B5">
        <v>2.5165379423214E-2</v>
      </c>
      <c r="C5">
        <f>B5*0.4</f>
        <v>1.0066151769285601E-2</v>
      </c>
      <c r="D5">
        <f t="shared" si="0"/>
        <v>1.056945935774988E-2</v>
      </c>
      <c r="E5">
        <f t="shared" si="1"/>
        <v>7.0463062384999208E-3</v>
      </c>
      <c r="F5">
        <f>$B$9/5</f>
        <v>2.6048777366596198E-3</v>
      </c>
      <c r="G5" s="28">
        <f t="shared" si="2"/>
        <v>5.5452174525409029E-2</v>
      </c>
      <c r="H5" s="21">
        <f t="shared" si="3"/>
        <v>2.4764005400441765E-2</v>
      </c>
    </row>
    <row r="6" spans="1:8" x14ac:dyDescent="0.2">
      <c r="A6" s="35" t="s">
        <v>31</v>
      </c>
      <c r="B6">
        <v>4.04313006711512E-2</v>
      </c>
      <c r="C6">
        <f>B6*0.4</f>
        <v>1.6172520268460482E-2</v>
      </c>
      <c r="D6">
        <f t="shared" si="0"/>
        <v>1.6981146281883502E-2</v>
      </c>
      <c r="E6">
        <f t="shared" si="1"/>
        <v>1.1320764187922336E-2</v>
      </c>
      <c r="F6">
        <f>$B$9/5</f>
        <v>2.6048777366596198E-3</v>
      </c>
      <c r="G6" s="28">
        <f t="shared" si="2"/>
        <v>8.751060914607714E-2</v>
      </c>
      <c r="H6" s="21">
        <f t="shared" si="3"/>
        <v>3.9080761323370621E-2</v>
      </c>
    </row>
    <row r="7" spans="1:8" x14ac:dyDescent="0.2">
      <c r="A7" s="36" t="s">
        <v>32</v>
      </c>
      <c r="B7">
        <v>0.192107770419258</v>
      </c>
      <c r="C7">
        <f>B7*0.4</f>
        <v>7.6843108167703206E-2</v>
      </c>
      <c r="D7">
        <f t="shared" si="0"/>
        <v>8.0685263576088365E-2</v>
      </c>
      <c r="E7">
        <f t="shared" si="1"/>
        <v>5.3790175717392245E-2</v>
      </c>
      <c r="F7">
        <f>$B$9/5</f>
        <v>2.6048777366596198E-3</v>
      </c>
      <c r="G7" s="28">
        <f t="shared" si="2"/>
        <v>0.40603119561710144</v>
      </c>
      <c r="H7" s="21">
        <f t="shared" si="3"/>
        <v>0.18132668028018256</v>
      </c>
    </row>
    <row r="8" spans="1:8" x14ac:dyDescent="0.2">
      <c r="A8" s="19"/>
      <c r="G8" s="29">
        <f>SUM(G3:G7)</f>
        <v>2.2392247792200779</v>
      </c>
      <c r="H8" s="23">
        <f>SUM(H3:H7)</f>
        <v>1</v>
      </c>
    </row>
    <row r="9" spans="1:8" ht="16" thickBot="1" x14ac:dyDescent="0.25">
      <c r="A9" s="24" t="s">
        <v>33</v>
      </c>
      <c r="B9" s="25">
        <v>1.30243886832981E-2</v>
      </c>
      <c r="C9" s="26">
        <f>B9/5000*1000000</f>
        <v>2.6048777366596201</v>
      </c>
      <c r="D9" s="26"/>
      <c r="E9" s="26"/>
      <c r="F9" s="26"/>
      <c r="G9" s="26"/>
      <c r="H9" s="27"/>
    </row>
    <row r="10" spans="1:8" ht="16" thickBot="1" x14ac:dyDescent="0.25"/>
    <row r="11" spans="1:8" x14ac:dyDescent="0.2">
      <c r="A11" s="176" t="s">
        <v>34</v>
      </c>
      <c r="B11" s="177"/>
      <c r="C11" s="177"/>
      <c r="D11" s="177"/>
      <c r="E11" s="177"/>
      <c r="F11" s="177"/>
      <c r="G11" s="176" t="s">
        <v>35</v>
      </c>
      <c r="H11" s="178"/>
    </row>
    <row r="12" spans="1:8" x14ac:dyDescent="0.2">
      <c r="A12" s="19"/>
      <c r="B12" s="30" t="s">
        <v>36</v>
      </c>
      <c r="C12" s="31" t="s">
        <v>37</v>
      </c>
      <c r="D12" s="31" t="s">
        <v>38</v>
      </c>
      <c r="E12" s="8" t="s">
        <v>26</v>
      </c>
      <c r="F12" s="31" t="s">
        <v>27</v>
      </c>
      <c r="G12" s="40" t="s">
        <v>39</v>
      </c>
      <c r="H12" s="42">
        <v>1.1381414015778499E-2</v>
      </c>
    </row>
    <row r="13" spans="1:8" x14ac:dyDescent="0.2">
      <c r="A13" s="34" t="s">
        <v>40</v>
      </c>
      <c r="B13">
        <v>5.7069956036338798E-2</v>
      </c>
      <c r="C13">
        <f>(G3/$G$8)*SUM($B$20:$B$23)</f>
        <v>0.1285546255099238</v>
      </c>
      <c r="D13">
        <f>B19*0.1</f>
        <v>8.506291224760691E-4</v>
      </c>
      <c r="E13" s="28">
        <f>SUM(B13:D13)</f>
        <v>0.18647521066873868</v>
      </c>
      <c r="F13" s="22">
        <f>E13/$E$18</f>
        <v>0.4466715945531573</v>
      </c>
      <c r="G13" s="19" t="s">
        <v>41</v>
      </c>
      <c r="H13" s="43">
        <v>3.5159215630634999E-3</v>
      </c>
    </row>
    <row r="14" spans="1:8" x14ac:dyDescent="0.2">
      <c r="A14" s="35" t="s">
        <v>42</v>
      </c>
      <c r="B14">
        <v>8.00067839999999E-2</v>
      </c>
      <c r="C14">
        <f>(G4/$G$8)*SUM($B$20:$B$23)</f>
        <v>5.1488190861649442E-2</v>
      </c>
      <c r="D14">
        <f>B19*0.025</f>
        <v>2.1265728061901727E-4</v>
      </c>
      <c r="E14" s="28">
        <f t="shared" ref="E14:E17" si="4">SUM(B14:D14)</f>
        <v>0.13170763214226835</v>
      </c>
      <c r="F14" s="22">
        <f t="shared" ref="F14:F17" si="5">E14/$E$18</f>
        <v>0.31548460437626491</v>
      </c>
      <c r="G14" s="19" t="s">
        <v>43</v>
      </c>
      <c r="H14" s="43">
        <v>1.08267156195493E-2</v>
      </c>
    </row>
    <row r="15" spans="1:8" x14ac:dyDescent="0.2">
      <c r="A15" s="35" t="s">
        <v>44</v>
      </c>
      <c r="B15">
        <v>2.57527883334134E-2</v>
      </c>
      <c r="C15">
        <f>(G5/$G$8)*SUM($B$20:$B$23)</f>
        <v>5.9067469814698204E-3</v>
      </c>
      <c r="D15">
        <f>B19*0.75</f>
        <v>6.379718418570518E-3</v>
      </c>
      <c r="E15" s="28">
        <f t="shared" si="4"/>
        <v>3.8039253733453737E-2</v>
      </c>
      <c r="F15" s="22">
        <f t="shared" si="5"/>
        <v>9.1116958977016244E-2</v>
      </c>
      <c r="G15" s="19" t="s">
        <v>45</v>
      </c>
      <c r="H15" s="44">
        <v>2.87371350220287E-5</v>
      </c>
    </row>
    <row r="16" spans="1:8" x14ac:dyDescent="0.2">
      <c r="A16" s="35" t="s">
        <v>46</v>
      </c>
      <c r="B16">
        <v>5.0517028161599998E-3</v>
      </c>
      <c r="C16">
        <f>(G6/$G$8)*SUM($B$20:$B$23)</f>
        <v>9.3216006557745278E-3</v>
      </c>
      <c r="D16">
        <f>B19*0.1</f>
        <v>8.506291224760691E-4</v>
      </c>
      <c r="E16" s="28">
        <f t="shared" si="4"/>
        <v>1.5223932594410596E-2</v>
      </c>
      <c r="F16" s="22">
        <f t="shared" si="5"/>
        <v>3.6466499879145367E-2</v>
      </c>
      <c r="G16" s="19" t="s">
        <v>47</v>
      </c>
      <c r="H16" s="45">
        <v>0</v>
      </c>
    </row>
    <row r="17" spans="1:10" x14ac:dyDescent="0.2">
      <c r="A17" s="36" t="s">
        <v>48</v>
      </c>
      <c r="B17">
        <v>2.5682162532693299E-3</v>
      </c>
      <c r="C17">
        <f>(G7/$G$8)*SUM($B$20:$B$23)</f>
        <v>4.3250306405837116E-2</v>
      </c>
      <c r="D17">
        <f>B19*0.025</f>
        <v>2.1265728061901727E-4</v>
      </c>
      <c r="E17" s="28">
        <f t="shared" si="4"/>
        <v>4.6031179939725463E-2</v>
      </c>
      <c r="F17" s="22">
        <f t="shared" si="5"/>
        <v>0.11026034221441619</v>
      </c>
      <c r="G17" s="19" t="s">
        <v>49</v>
      </c>
      <c r="H17" s="46">
        <f>D15</f>
        <v>6.379718418570518E-3</v>
      </c>
    </row>
    <row r="18" spans="1:10" x14ac:dyDescent="0.2">
      <c r="A18" s="19"/>
      <c r="E18" s="29">
        <f>SUM(E13:E17)</f>
        <v>0.41747720907859681</v>
      </c>
      <c r="F18" s="39">
        <f>SUM(F13:F17)</f>
        <v>1</v>
      </c>
      <c r="G18" s="41" t="s">
        <v>50</v>
      </c>
      <c r="H18" s="46">
        <f>C15</f>
        <v>5.9067469814698204E-3</v>
      </c>
    </row>
    <row r="19" spans="1:10" ht="16" thickBot="1" x14ac:dyDescent="0.25">
      <c r="A19" s="19" t="s">
        <v>49</v>
      </c>
      <c r="B19">
        <v>8.5062912247606901E-3</v>
      </c>
      <c r="G19" s="24"/>
      <c r="H19" s="47">
        <f>SUM(H12:H18)</f>
        <v>3.8039253733453668E-2</v>
      </c>
    </row>
    <row r="20" spans="1:10" x14ac:dyDescent="0.2">
      <c r="A20" s="19" t="s">
        <v>51</v>
      </c>
      <c r="B20">
        <v>5.3004771203256702E-2</v>
      </c>
      <c r="F20" s="20"/>
    </row>
    <row r="21" spans="1:10" x14ac:dyDescent="0.2">
      <c r="A21" s="19" t="s">
        <v>52</v>
      </c>
      <c r="B21">
        <v>2.6502385601628299E-2</v>
      </c>
      <c r="F21" s="20"/>
    </row>
    <row r="22" spans="1:10" x14ac:dyDescent="0.2">
      <c r="A22" s="19" t="s">
        <v>53</v>
      </c>
      <c r="B22">
        <v>5.3004771203256702E-2</v>
      </c>
      <c r="F22" s="20"/>
    </row>
    <row r="23" spans="1:10" ht="16" thickBot="1" x14ac:dyDescent="0.25">
      <c r="A23" s="24" t="s">
        <v>54</v>
      </c>
      <c r="B23" s="26">
        <v>0.106009542406513</v>
      </c>
      <c r="C23" s="26"/>
      <c r="D23" s="26"/>
      <c r="E23" s="26"/>
      <c r="F23" s="27"/>
    </row>
    <row r="25" spans="1:10" ht="16" thickBot="1" x14ac:dyDescent="0.25"/>
    <row r="26" spans="1:10" x14ac:dyDescent="0.2">
      <c r="A26" s="176" t="s">
        <v>55</v>
      </c>
      <c r="B26" s="177"/>
      <c r="C26" s="178"/>
      <c r="G26" s="176" t="s">
        <v>56</v>
      </c>
      <c r="H26" s="177"/>
      <c r="I26" s="178"/>
    </row>
    <row r="27" spans="1:10" x14ac:dyDescent="0.2">
      <c r="A27" s="19"/>
      <c r="B27" s="32" t="s">
        <v>57</v>
      </c>
      <c r="C27" s="48" t="s">
        <v>58</v>
      </c>
      <c r="G27" s="19"/>
      <c r="H27" s="8" t="s">
        <v>59</v>
      </c>
      <c r="I27" s="33" t="s">
        <v>58</v>
      </c>
    </row>
    <row r="28" spans="1:10" x14ac:dyDescent="0.2">
      <c r="A28" s="40" t="s">
        <v>60</v>
      </c>
      <c r="B28" s="49">
        <v>473.76216609445601</v>
      </c>
      <c r="C28" s="20" t="s">
        <v>61</v>
      </c>
      <c r="G28" s="40" t="s">
        <v>60</v>
      </c>
      <c r="H28" s="50">
        <f>B28*$H$34</f>
        <v>227.16895864229164</v>
      </c>
      <c r="I28" s="20" t="s">
        <v>61</v>
      </c>
    </row>
    <row r="29" spans="1:10" x14ac:dyDescent="0.2">
      <c r="A29" s="19" t="s">
        <v>42</v>
      </c>
      <c r="B29" s="76">
        <v>0</v>
      </c>
      <c r="C29" s="20" t="s">
        <v>61</v>
      </c>
      <c r="D29" t="s">
        <v>62</v>
      </c>
      <c r="G29" s="19" t="s">
        <v>42</v>
      </c>
      <c r="H29" s="76">
        <f t="shared" ref="H29:H31" si="6">B29*$H$34</f>
        <v>0</v>
      </c>
      <c r="I29" s="20" t="s">
        <v>61</v>
      </c>
      <c r="J29" t="s">
        <v>62</v>
      </c>
    </row>
    <row r="30" spans="1:10" x14ac:dyDescent="0.2">
      <c r="A30" s="19" t="s">
        <v>44</v>
      </c>
      <c r="B30" s="75">
        <v>98.685934132466897</v>
      </c>
      <c r="C30" s="20" t="s">
        <v>61</v>
      </c>
      <c r="D30" t="s">
        <v>63</v>
      </c>
      <c r="G30" s="19" t="s">
        <v>44</v>
      </c>
      <c r="H30" s="75">
        <f t="shared" si="6"/>
        <v>47.319905416517877</v>
      </c>
      <c r="I30" s="20" t="s">
        <v>61</v>
      </c>
    </row>
    <row r="31" spans="1:10" x14ac:dyDescent="0.2">
      <c r="A31" s="19" t="s">
        <v>46</v>
      </c>
      <c r="B31" s="75">
        <v>45.924571055999998</v>
      </c>
      <c r="C31" s="20" t="s">
        <v>61</v>
      </c>
      <c r="G31" s="19" t="s">
        <v>46</v>
      </c>
      <c r="H31" s="75">
        <f t="shared" si="6"/>
        <v>22.020831821351997</v>
      </c>
      <c r="I31" s="20" t="s">
        <v>61</v>
      </c>
    </row>
    <row r="32" spans="1:10" x14ac:dyDescent="0.2">
      <c r="A32" s="41" t="s">
        <v>48</v>
      </c>
      <c r="B32" s="50">
        <v>128.887179679562</v>
      </c>
      <c r="C32" s="20" t="s">
        <v>64</v>
      </c>
      <c r="G32" s="41" t="s">
        <v>48</v>
      </c>
      <c r="H32" s="75">
        <v>24.556967084697199</v>
      </c>
      <c r="I32" s="20" t="s">
        <v>64</v>
      </c>
    </row>
    <row r="33" spans="1:10" ht="16" thickBot="1" x14ac:dyDescent="0.25">
      <c r="A33" s="24"/>
      <c r="B33" s="51">
        <f>SUM(B28:B32)</f>
        <v>747.25985096248485</v>
      </c>
      <c r="C33" s="27"/>
      <c r="G33" s="24"/>
      <c r="H33" s="51">
        <f>SUM(H28:H32)</f>
        <v>321.06666296485866</v>
      </c>
      <c r="I33" s="27"/>
    </row>
    <row r="34" spans="1:10" x14ac:dyDescent="0.2">
      <c r="G34" t="s">
        <v>65</v>
      </c>
      <c r="H34">
        <v>0.47949999999999998</v>
      </c>
      <c r="I34" t="s">
        <v>66</v>
      </c>
    </row>
    <row r="35" spans="1:10" x14ac:dyDescent="0.2">
      <c r="G35" t="s">
        <v>67</v>
      </c>
    </row>
    <row r="37" spans="1:10" ht="16" thickBot="1" x14ac:dyDescent="0.25"/>
    <row r="38" spans="1:10" x14ac:dyDescent="0.2">
      <c r="A38" s="57" t="s">
        <v>68</v>
      </c>
      <c r="B38" s="52">
        <v>312.42</v>
      </c>
      <c r="C38" t="s">
        <v>69</v>
      </c>
    </row>
    <row r="39" spans="1:10" x14ac:dyDescent="0.2">
      <c r="A39" s="35" t="s">
        <v>70</v>
      </c>
      <c r="B39" s="20">
        <v>0.23</v>
      </c>
    </row>
    <row r="40" spans="1:10" x14ac:dyDescent="0.2">
      <c r="A40" s="35" t="s">
        <v>71</v>
      </c>
      <c r="B40" s="54">
        <f>B38/B39</f>
        <v>1358.3478260869565</v>
      </c>
    </row>
    <row r="41" spans="1:10" x14ac:dyDescent="0.2">
      <c r="A41" s="35" t="s">
        <v>72</v>
      </c>
      <c r="B41" s="20">
        <v>0.21</v>
      </c>
    </row>
    <row r="42" spans="1:10" ht="16" thickBot="1" x14ac:dyDescent="0.25">
      <c r="A42" s="58" t="s">
        <v>73</v>
      </c>
      <c r="B42" s="59">
        <f>B38/B41</f>
        <v>1487.7142857142858</v>
      </c>
    </row>
    <row r="43" spans="1:10" ht="16" thickBot="1" x14ac:dyDescent="0.25"/>
    <row r="44" spans="1:10" x14ac:dyDescent="0.2">
      <c r="A44" s="57" t="s">
        <v>74</v>
      </c>
      <c r="B44" s="53">
        <v>1.52794387199999</v>
      </c>
    </row>
    <row r="45" spans="1:10" x14ac:dyDescent="0.2">
      <c r="A45" s="35" t="s">
        <v>75</v>
      </c>
      <c r="B45" s="54">
        <f>B44*B40</f>
        <v>2075.4792369140732</v>
      </c>
    </row>
    <row r="46" spans="1:10" x14ac:dyDescent="0.2">
      <c r="A46" s="35" t="s">
        <v>76</v>
      </c>
      <c r="B46" s="37">
        <v>7.0975457279999903</v>
      </c>
    </row>
    <row r="47" spans="1:10" x14ac:dyDescent="0.2">
      <c r="A47" s="35" t="s">
        <v>73</v>
      </c>
      <c r="B47" s="54">
        <f>B42*B46</f>
        <v>10559.120173055986</v>
      </c>
    </row>
    <row r="48" spans="1:10" x14ac:dyDescent="0.2">
      <c r="A48" s="35" t="s">
        <v>77</v>
      </c>
      <c r="B48" s="55">
        <v>49.288511999999997</v>
      </c>
      <c r="J48" t="s">
        <v>78</v>
      </c>
    </row>
    <row r="49" spans="1:20" ht="16" thickBot="1" x14ac:dyDescent="0.25">
      <c r="A49" s="58" t="s">
        <v>79</v>
      </c>
      <c r="B49" s="56">
        <f>(B45+B47)/B48</f>
        <v>256.33963975155223</v>
      </c>
      <c r="C49" s="3">
        <f>B49/1000</f>
        <v>0.25633963975155222</v>
      </c>
    </row>
    <row r="50" spans="1:20" x14ac:dyDescent="0.2">
      <c r="A50" s="12" t="s">
        <v>80</v>
      </c>
      <c r="B50" s="78">
        <f>-4.66089663*1000</f>
        <v>-4660.8966300000002</v>
      </c>
    </row>
    <row r="52" spans="1:20" ht="16" thickBot="1" x14ac:dyDescent="0.25"/>
    <row r="53" spans="1:20" ht="16" thickBot="1" x14ac:dyDescent="0.25">
      <c r="A53" s="173" t="s">
        <v>81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5"/>
    </row>
    <row r="54" spans="1:20" ht="16" thickBot="1" x14ac:dyDescent="0.25">
      <c r="A54" s="179" t="s">
        <v>82</v>
      </c>
      <c r="B54" s="180"/>
      <c r="C54" s="180"/>
      <c r="D54" s="181"/>
      <c r="F54" s="182" t="s">
        <v>20</v>
      </c>
      <c r="G54" s="183"/>
      <c r="H54" s="184"/>
      <c r="J54" s="182" t="s">
        <v>83</v>
      </c>
      <c r="K54" s="183"/>
      <c r="L54" s="184"/>
      <c r="N54" s="173" t="s">
        <v>93</v>
      </c>
      <c r="O54" s="174"/>
      <c r="P54" s="175"/>
      <c r="R54" s="173" t="s">
        <v>84</v>
      </c>
      <c r="S54" s="174"/>
      <c r="T54" s="175"/>
    </row>
    <row r="55" spans="1:20" x14ac:dyDescent="0.2">
      <c r="A55" s="19"/>
      <c r="B55" s="66" t="s">
        <v>85</v>
      </c>
      <c r="C55" s="32" t="s">
        <v>86</v>
      </c>
      <c r="D55" s="67" t="s">
        <v>87</v>
      </c>
      <c r="F55" s="60" t="s">
        <v>85</v>
      </c>
      <c r="G55" s="8" t="s">
        <v>86</v>
      </c>
      <c r="H55" s="61" t="s">
        <v>87</v>
      </c>
      <c r="J55" s="60" t="s">
        <v>85</v>
      </c>
      <c r="K55" s="8" t="s">
        <v>86</v>
      </c>
      <c r="L55" s="61" t="s">
        <v>87</v>
      </c>
      <c r="N55" s="72" t="s">
        <v>85</v>
      </c>
      <c r="O55" s="32" t="s">
        <v>86</v>
      </c>
      <c r="P55" s="67" t="s">
        <v>87</v>
      </c>
      <c r="R55" s="72" t="s">
        <v>85</v>
      </c>
      <c r="S55" s="32" t="s">
        <v>86</v>
      </c>
      <c r="T55" s="67" t="s">
        <v>87</v>
      </c>
    </row>
    <row r="56" spans="1:20" x14ac:dyDescent="0.2">
      <c r="A56" s="63" t="s">
        <v>88</v>
      </c>
      <c r="B56" s="39">
        <v>-4.6897643899999997</v>
      </c>
      <c r="C56" s="39">
        <v>-4.6608966299999999</v>
      </c>
      <c r="D56" s="23">
        <v>-4.6368127599999998</v>
      </c>
      <c r="F56" s="68">
        <v>2.2378671565222299</v>
      </c>
      <c r="G56" s="3">
        <f>$G$8</f>
        <v>2.2392247792200779</v>
      </c>
      <c r="H56" s="37">
        <v>2.2403510505311099</v>
      </c>
      <c r="J56" s="68">
        <v>0.416338666744616</v>
      </c>
      <c r="K56" s="3">
        <f>$E$18</f>
        <v>0.41747720907859681</v>
      </c>
      <c r="L56" s="37">
        <v>0.418428253314583</v>
      </c>
      <c r="N56" s="73">
        <v>744.27772873897902</v>
      </c>
      <c r="O56" s="70">
        <f>$B$33</f>
        <v>747.25985096248485</v>
      </c>
      <c r="P56" s="54">
        <v>749.75337095956195</v>
      </c>
      <c r="R56" s="73">
        <v>319.63673535868702</v>
      </c>
      <c r="S56" s="70">
        <f>$H$33</f>
        <v>321.06666296485866</v>
      </c>
      <c r="T56" s="54">
        <v>322.26230580345702</v>
      </c>
    </row>
    <row r="57" spans="1:20" x14ac:dyDescent="0.2">
      <c r="A57" s="63" t="s">
        <v>89</v>
      </c>
      <c r="B57" s="39">
        <v>-4.36316229</v>
      </c>
      <c r="C57" s="39">
        <v>-4.6608966299999999</v>
      </c>
      <c r="D57" s="23">
        <v>-4.8470741000000004</v>
      </c>
      <c r="F57" s="68">
        <v>2.2527878753490498</v>
      </c>
      <c r="G57" s="3">
        <f t="shared" ref="G57:G60" si="7">$G$8</f>
        <v>2.2392247792200779</v>
      </c>
      <c r="H57" s="37">
        <v>2.2303089195123702</v>
      </c>
      <c r="J57" s="68">
        <v>0.42930104088326099</v>
      </c>
      <c r="K57" s="3">
        <f t="shared" ref="K57:K60" si="8">$E$18</f>
        <v>0.41747720907859681</v>
      </c>
      <c r="L57" s="37">
        <v>0.41016399745259302</v>
      </c>
      <c r="N57" s="73">
        <v>778.40179203210005</v>
      </c>
      <c r="O57" s="70">
        <f t="shared" ref="O57:O60" si="9">$B$33</f>
        <v>747.25985096248485</v>
      </c>
      <c r="P57" s="54">
        <v>728.16762848044004</v>
      </c>
      <c r="R57" s="73">
        <v>335.99922370773902</v>
      </c>
      <c r="S57" s="70">
        <f t="shared" ref="S57:S60" si="10">$H$33</f>
        <v>321.06666296485866</v>
      </c>
      <c r="T57" s="54">
        <v>311.91194228471801</v>
      </c>
    </row>
    <row r="58" spans="1:20" x14ac:dyDescent="0.2">
      <c r="A58" s="63" t="s">
        <v>90</v>
      </c>
      <c r="B58" s="39">
        <v>0.40211203000000001</v>
      </c>
      <c r="C58" s="39">
        <v>-4.6608966299999999</v>
      </c>
      <c r="D58" s="23">
        <v>-4.6608966299999999</v>
      </c>
      <c r="F58" s="68">
        <v>2.4289341815019698</v>
      </c>
      <c r="G58" s="3">
        <f t="shared" si="7"/>
        <v>2.2392247792200779</v>
      </c>
      <c r="H58" s="37">
        <v>2.2392247792200779</v>
      </c>
      <c r="J58" s="68">
        <v>0.437803216465943</v>
      </c>
      <c r="K58" s="3">
        <f t="shared" si="8"/>
        <v>0.41747720907859681</v>
      </c>
      <c r="L58" s="37">
        <v>0.41747720907859681</v>
      </c>
      <c r="N58" s="73">
        <v>50.550783176520198</v>
      </c>
      <c r="O58" s="70">
        <f t="shared" si="9"/>
        <v>747.25985096248485</v>
      </c>
      <c r="P58" s="54">
        <v>747.25985096248485</v>
      </c>
      <c r="R58" s="73">
        <v>-13.005335038511401</v>
      </c>
      <c r="S58" s="70">
        <f t="shared" si="10"/>
        <v>321.06666296485866</v>
      </c>
      <c r="T58" s="54">
        <v>321.06666296485866</v>
      </c>
    </row>
    <row r="59" spans="1:20" x14ac:dyDescent="0.2">
      <c r="A59" s="63" t="s">
        <v>91</v>
      </c>
      <c r="B59" s="39">
        <v>-4.36316229</v>
      </c>
      <c r="C59" s="39">
        <v>-4.6608966299999999</v>
      </c>
      <c r="D59" s="23">
        <v>-4.8470741000000004</v>
      </c>
      <c r="F59" s="68">
        <v>2.2527878753490498</v>
      </c>
      <c r="G59" s="3">
        <f t="shared" si="7"/>
        <v>2.2392247792200779</v>
      </c>
      <c r="H59" s="37">
        <v>2.2303089195123702</v>
      </c>
      <c r="J59" s="68">
        <v>0.42930104088326099</v>
      </c>
      <c r="K59" s="3">
        <f t="shared" si="8"/>
        <v>0.41747720907859681</v>
      </c>
      <c r="L59" s="37">
        <v>0.41016399745259302</v>
      </c>
      <c r="N59" s="73">
        <v>778.40179203210005</v>
      </c>
      <c r="O59" s="70">
        <f t="shared" si="9"/>
        <v>747.25985096248485</v>
      </c>
      <c r="P59" s="54">
        <v>728.16762848044004</v>
      </c>
      <c r="R59" s="73">
        <v>335.99922370773902</v>
      </c>
      <c r="S59" s="70">
        <f t="shared" si="10"/>
        <v>321.06666296485866</v>
      </c>
      <c r="T59" s="54">
        <v>311.91194228471801</v>
      </c>
    </row>
    <row r="60" spans="1:20" ht="16" thickBot="1" x14ac:dyDescent="0.25">
      <c r="A60" s="64" t="s">
        <v>92</v>
      </c>
      <c r="B60" s="65">
        <v>-2.8025759899999998</v>
      </c>
      <c r="C60" s="65">
        <v>-4.6608966299999999</v>
      </c>
      <c r="D60" s="56">
        <v>-6.5695812</v>
      </c>
      <c r="E60" s="26"/>
      <c r="F60" s="69">
        <v>2.3455253177160098</v>
      </c>
      <c r="G60" s="62">
        <f t="shared" si="7"/>
        <v>2.2392247792200779</v>
      </c>
      <c r="H60" s="38">
        <v>2.1688045331678301</v>
      </c>
      <c r="I60" s="26"/>
      <c r="J60" s="69">
        <v>0.44236106195938801</v>
      </c>
      <c r="K60" s="62">
        <f t="shared" si="8"/>
        <v>0.41747720907859681</v>
      </c>
      <c r="L60" s="38">
        <v>0.40183547703354899</v>
      </c>
      <c r="M60" s="26"/>
      <c r="N60" s="74">
        <v>838.42574591849495</v>
      </c>
      <c r="O60" s="71">
        <f t="shared" si="9"/>
        <v>747.25985096248485</v>
      </c>
      <c r="P60" s="59">
        <v>692.56031398887899</v>
      </c>
      <c r="Q60" s="26"/>
      <c r="R60" s="74">
        <v>352.36589773904802</v>
      </c>
      <c r="S60" s="71">
        <f t="shared" si="10"/>
        <v>321.06666296485866</v>
      </c>
      <c r="T60" s="59">
        <v>302.28712210034502</v>
      </c>
    </row>
  </sheetData>
  <mergeCells count="11">
    <mergeCell ref="A53:T53"/>
    <mergeCell ref="A1:H1"/>
    <mergeCell ref="A11:F11"/>
    <mergeCell ref="G11:H11"/>
    <mergeCell ref="A26:C26"/>
    <mergeCell ref="G26:I26"/>
    <mergeCell ref="A54:D54"/>
    <mergeCell ref="F54:H54"/>
    <mergeCell ref="J54:L54"/>
    <mergeCell ref="N54:P54"/>
    <mergeCell ref="R54:T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44ED-1E1D-4098-A995-1652CE920AB3}">
  <dimension ref="A1:II291"/>
  <sheetViews>
    <sheetView topLeftCell="A36" zoomScale="85" zoomScaleNormal="85" workbookViewId="0">
      <selection activeCell="A58" sqref="A58"/>
    </sheetView>
  </sheetViews>
  <sheetFormatPr baseColWidth="10" defaultColWidth="8.83203125" defaultRowHeight="15" x14ac:dyDescent="0.2"/>
  <cols>
    <col min="1" max="1" width="22.33203125" bestFit="1" customWidth="1"/>
    <col min="2" max="2" width="9.1640625" customWidth="1"/>
    <col min="3" max="3" width="10.6640625" customWidth="1"/>
    <col min="6" max="6" width="13.5" bestFit="1" customWidth="1"/>
    <col min="7" max="7" width="16.83203125" bestFit="1" customWidth="1"/>
    <col min="8" max="8" width="13.5" bestFit="1" customWidth="1"/>
    <col min="11" max="11" width="10.6640625" customWidth="1"/>
    <col min="15" max="15" width="10.6640625" customWidth="1"/>
    <col min="19" max="19" width="10.6640625" customWidth="1"/>
  </cols>
  <sheetData>
    <row r="1" spans="1:9" x14ac:dyDescent="0.2">
      <c r="A1" s="176" t="s">
        <v>20</v>
      </c>
      <c r="B1" s="177"/>
      <c r="C1" s="177"/>
      <c r="D1" s="177"/>
      <c r="E1" s="177"/>
      <c r="F1" s="177"/>
      <c r="G1" s="177"/>
      <c r="H1" s="178"/>
    </row>
    <row r="2" spans="1:9" x14ac:dyDescent="0.2">
      <c r="A2" s="19"/>
      <c r="B2" s="30" t="s">
        <v>21</v>
      </c>
      <c r="C2" s="31" t="s">
        <v>22</v>
      </c>
      <c r="D2" s="31" t="s">
        <v>23</v>
      </c>
      <c r="E2" s="31" t="s">
        <v>24</v>
      </c>
      <c r="F2" s="31" t="s">
        <v>25</v>
      </c>
      <c r="G2" s="8" t="s">
        <v>26</v>
      </c>
      <c r="H2" s="33" t="s">
        <v>27</v>
      </c>
    </row>
    <row r="3" spans="1:9" x14ac:dyDescent="0.2">
      <c r="A3" s="34" t="s">
        <v>28</v>
      </c>
      <c r="B3">
        <v>0.57345617997213305</v>
      </c>
      <c r="C3">
        <f>B3*0.4</f>
        <v>0.22938247198885323</v>
      </c>
      <c r="D3">
        <f>(B3+C3)*0.3</f>
        <v>0.24085159558829586</v>
      </c>
      <c r="E3">
        <f>(B3+C3)*0.2</f>
        <v>0.16056773039219727</v>
      </c>
      <c r="F3">
        <f>$B$9/5</f>
        <v>2.6048777366596198E-3</v>
      </c>
      <c r="G3" s="28">
        <f>SUM(B3:F3)</f>
        <v>1.2068628556781391</v>
      </c>
      <c r="H3" s="21">
        <f>G3/$G$8</f>
        <v>0.50531527766938111</v>
      </c>
    </row>
    <row r="4" spans="1:9" x14ac:dyDescent="0.2">
      <c r="A4" s="35" t="s">
        <v>29</v>
      </c>
      <c r="B4">
        <v>0.29994031271917199</v>
      </c>
      <c r="C4">
        <f>B4*0.4</f>
        <v>0.11997612508766881</v>
      </c>
      <c r="D4">
        <f t="shared" ref="D4:D7" si="0">(B4+C4)*0.3</f>
        <v>0.12597493134205223</v>
      </c>
      <c r="E4">
        <f t="shared" ref="E4:E7" si="1">(B4+C4)*0.2</f>
        <v>8.3983287561368164E-2</v>
      </c>
      <c r="F4">
        <f>$B$9/5</f>
        <v>2.6048777366596198E-3</v>
      </c>
      <c r="G4" s="28">
        <f t="shared" ref="G4:G7" si="2">SUM(B4:F4)</f>
        <v>0.63247953444692084</v>
      </c>
      <c r="H4" s="21">
        <f t="shared" ref="H4:H7" si="3">G4/$G$8</f>
        <v>0.26482012439571007</v>
      </c>
    </row>
    <row r="5" spans="1:9" x14ac:dyDescent="0.2">
      <c r="A5" s="35" t="s">
        <v>30</v>
      </c>
      <c r="B5">
        <v>2.5165379423214E-2</v>
      </c>
      <c r="C5">
        <f>B5*0.4</f>
        <v>1.0066151769285601E-2</v>
      </c>
      <c r="D5">
        <f t="shared" si="0"/>
        <v>1.056945935774988E-2</v>
      </c>
      <c r="E5">
        <f t="shared" si="1"/>
        <v>7.0463062384999208E-3</v>
      </c>
      <c r="F5">
        <f>$B$9/5</f>
        <v>2.6048777366596198E-3</v>
      </c>
      <c r="G5" s="28">
        <f t="shared" si="2"/>
        <v>5.5452174525409029E-2</v>
      </c>
      <c r="H5" s="21">
        <f t="shared" si="3"/>
        <v>2.3217908178914889E-2</v>
      </c>
    </row>
    <row r="6" spans="1:9" x14ac:dyDescent="0.2">
      <c r="A6" s="35" t="s">
        <v>31</v>
      </c>
      <c r="B6">
        <v>4.04313006711512E-2</v>
      </c>
      <c r="C6">
        <f>B6*0.4</f>
        <v>1.6172520268460482E-2</v>
      </c>
      <c r="D6">
        <f t="shared" si="0"/>
        <v>1.6981146281883502E-2</v>
      </c>
      <c r="E6">
        <f t="shared" si="1"/>
        <v>1.1320764187922336E-2</v>
      </c>
      <c r="F6">
        <f>$B$9/5</f>
        <v>2.6048777366596198E-3</v>
      </c>
      <c r="G6" s="28">
        <f t="shared" si="2"/>
        <v>8.751060914607714E-2</v>
      </c>
      <c r="H6" s="21">
        <f t="shared" si="3"/>
        <v>3.6640822568707758E-2</v>
      </c>
    </row>
    <row r="7" spans="1:9" x14ac:dyDescent="0.2">
      <c r="A7" s="36" t="s">
        <v>32</v>
      </c>
      <c r="B7">
        <v>0.192107770419258</v>
      </c>
      <c r="C7">
        <f>B7*0.4</f>
        <v>7.6843108167703206E-2</v>
      </c>
      <c r="D7">
        <f t="shared" si="0"/>
        <v>8.0685263576088365E-2</v>
      </c>
      <c r="E7">
        <f t="shared" si="1"/>
        <v>5.3790175717392245E-2</v>
      </c>
      <c r="F7">
        <f>$B$9/5</f>
        <v>2.6048777366596198E-3</v>
      </c>
      <c r="G7" s="28">
        <f t="shared" si="2"/>
        <v>0.40603119561710144</v>
      </c>
      <c r="H7" s="21">
        <f t="shared" si="3"/>
        <v>0.170005867187286</v>
      </c>
    </row>
    <row r="8" spans="1:9" x14ac:dyDescent="0.2">
      <c r="A8" s="19"/>
      <c r="G8" s="29">
        <f>SUM(G3:G7)</f>
        <v>2.3883363694136479</v>
      </c>
      <c r="H8" s="23">
        <f>SUM(H3:H7)</f>
        <v>0.99999999999999978</v>
      </c>
    </row>
    <row r="9" spans="1:9" ht="16" thickBot="1" x14ac:dyDescent="0.25">
      <c r="A9" s="24" t="s">
        <v>33</v>
      </c>
      <c r="B9" s="25">
        <v>1.30243886832981E-2</v>
      </c>
      <c r="C9" s="26">
        <f>B9/0.00589</f>
        <v>2.2112714233103734</v>
      </c>
      <c r="D9" s="26"/>
      <c r="E9" s="26"/>
      <c r="F9" s="26" t="s">
        <v>94</v>
      </c>
      <c r="G9" s="96">
        <f>G8*0.15/(1-(1+0.15)^-15)</f>
        <v>0.40844624662508949</v>
      </c>
      <c r="H9" s="27"/>
    </row>
    <row r="10" spans="1:9" ht="16" thickBot="1" x14ac:dyDescent="0.25"/>
    <row r="11" spans="1:9" x14ac:dyDescent="0.2">
      <c r="A11" s="176" t="s">
        <v>34</v>
      </c>
      <c r="B11" s="177"/>
      <c r="C11" s="177"/>
      <c r="D11" s="177"/>
      <c r="E11" s="177"/>
      <c r="F11" s="177"/>
      <c r="G11" s="176" t="s">
        <v>35</v>
      </c>
      <c r="H11" s="178"/>
    </row>
    <row r="12" spans="1:9" x14ac:dyDescent="0.2">
      <c r="A12" s="19"/>
      <c r="B12" s="30" t="s">
        <v>36</v>
      </c>
      <c r="C12" s="31" t="s">
        <v>37</v>
      </c>
      <c r="D12" s="31" t="s">
        <v>38</v>
      </c>
      <c r="E12" s="8" t="s">
        <v>26</v>
      </c>
      <c r="F12" s="31" t="s">
        <v>27</v>
      </c>
      <c r="G12" s="40" t="s">
        <v>39</v>
      </c>
      <c r="H12" s="42">
        <v>1.1381414015778499E-2</v>
      </c>
    </row>
    <row r="13" spans="1:9" x14ac:dyDescent="0.2">
      <c r="A13" s="34" t="s">
        <v>40</v>
      </c>
      <c r="B13">
        <v>5.7069956036338798E-2</v>
      </c>
      <c r="C13">
        <f>(G3/$G$8)*SUM($B$20:$B$23)</f>
        <v>0.10954949587764198</v>
      </c>
      <c r="D13">
        <f>B19*0.1</f>
        <v>8.506291224760691E-4</v>
      </c>
      <c r="E13" s="28">
        <f>SUM(B13:D13)</f>
        <v>0.16747008103645686</v>
      </c>
      <c r="F13" s="22">
        <f>E13/$E$18</f>
        <v>0.42317130662417762</v>
      </c>
      <c r="G13" s="19" t="s">
        <v>41</v>
      </c>
      <c r="H13" s="43">
        <v>3.5159215630634999E-3</v>
      </c>
    </row>
    <row r="14" spans="1:9" x14ac:dyDescent="0.2">
      <c r="A14" s="35" t="s">
        <v>42</v>
      </c>
      <c r="B14">
        <v>8.00067839999999E-2</v>
      </c>
      <c r="C14">
        <f>(G4/$G$8)*SUM($B$20:$B$23)</f>
        <v>5.741150605936321E-2</v>
      </c>
      <c r="D14">
        <f>B19*0.025</f>
        <v>2.1265728061901727E-4</v>
      </c>
      <c r="E14" s="28">
        <f t="shared" ref="E14:E17" si="4">SUM(B14:D14)</f>
        <v>0.13763094733998213</v>
      </c>
      <c r="F14" s="22">
        <f t="shared" ref="F14:F17" si="5">E14/$E$18</f>
        <v>0.34777237496591962</v>
      </c>
      <c r="G14" s="19" t="s">
        <v>43</v>
      </c>
      <c r="H14" s="43">
        <v>1.08267156195493E-2</v>
      </c>
    </row>
    <row r="15" spans="1:9" x14ac:dyDescent="0.2">
      <c r="A15" s="35" t="s">
        <v>44</v>
      </c>
      <c r="B15">
        <v>2.57527883334134E-2</v>
      </c>
      <c r="C15">
        <f>(G5/$G$8)*SUM($B$20:$B$23)</f>
        <v>5.0335112527464098E-3</v>
      </c>
      <c r="D15">
        <f>B19*0.75</f>
        <v>6.379718418570518E-3</v>
      </c>
      <c r="E15" s="28">
        <f t="shared" si="4"/>
        <v>3.7166018004730329E-2</v>
      </c>
      <c r="F15" s="22">
        <f t="shared" si="5"/>
        <v>9.3912848813010832E-2</v>
      </c>
      <c r="G15" s="19" t="s">
        <v>45</v>
      </c>
      <c r="H15" s="44">
        <v>2.87371350220287E-5</v>
      </c>
      <c r="I15" s="85"/>
    </row>
    <row r="16" spans="1:9" x14ac:dyDescent="0.2">
      <c r="A16" s="35" t="s">
        <v>46</v>
      </c>
      <c r="B16">
        <v>5.0517028161599998E-3</v>
      </c>
      <c r="C16">
        <f>(G6/$G$8)*SUM($B$20:$B$23)</f>
        <v>7.9435232187267061E-3</v>
      </c>
      <c r="D16">
        <f>B19*0.1</f>
        <v>8.506291224760691E-4</v>
      </c>
      <c r="E16" s="28">
        <f t="shared" si="4"/>
        <v>1.3845855157362776E-2</v>
      </c>
      <c r="F16" s="22">
        <f t="shared" si="5"/>
        <v>3.4986360441270833E-2</v>
      </c>
      <c r="G16" s="19" t="s">
        <v>47</v>
      </c>
      <c r="H16" s="45">
        <v>0</v>
      </c>
    </row>
    <row r="17" spans="1:10" x14ac:dyDescent="0.2">
      <c r="A17" s="36" t="s">
        <v>48</v>
      </c>
      <c r="B17">
        <v>2.5682162532693299E-3</v>
      </c>
      <c r="C17">
        <f>(G7/$G$8)*SUM($B$20:$B$23)</f>
        <v>3.6856311039132936E-2</v>
      </c>
      <c r="D17">
        <f>B19*0.025</f>
        <v>2.1265728061901727E-4</v>
      </c>
      <c r="E17" s="28">
        <f t="shared" si="4"/>
        <v>3.9637184573021282E-2</v>
      </c>
      <c r="F17" s="22">
        <f t="shared" si="5"/>
        <v>0.10015710915562105</v>
      </c>
      <c r="G17" s="19" t="s">
        <v>49</v>
      </c>
      <c r="H17" s="46">
        <f>D15</f>
        <v>6.379718418570518E-3</v>
      </c>
    </row>
    <row r="18" spans="1:10" x14ac:dyDescent="0.2">
      <c r="A18" s="19"/>
      <c r="E18" s="29">
        <f>SUM(E13:E17)</f>
        <v>0.39575008611155338</v>
      </c>
      <c r="F18" s="39">
        <f>SUM(F13:F17)</f>
        <v>0.99999999999999989</v>
      </c>
      <c r="G18" s="41" t="s">
        <v>50</v>
      </c>
      <c r="H18" s="46">
        <f>C15</f>
        <v>5.0335112527464098E-3</v>
      </c>
    </row>
    <row r="19" spans="1:10" ht="16" thickBot="1" x14ac:dyDescent="0.25">
      <c r="A19" s="19" t="s">
        <v>49</v>
      </c>
      <c r="B19">
        <v>8.5062912247606901E-3</v>
      </c>
      <c r="G19" s="24"/>
      <c r="H19" s="47">
        <f>SUM(H12:H18)</f>
        <v>3.716601800473026E-2</v>
      </c>
    </row>
    <row r="20" spans="1:10" x14ac:dyDescent="0.2">
      <c r="A20" s="19" t="s">
        <v>51</v>
      </c>
      <c r="B20">
        <v>5.6555047160246397E-2</v>
      </c>
      <c r="F20" s="20"/>
    </row>
    <row r="21" spans="1:10" x14ac:dyDescent="0.2">
      <c r="A21" s="19" t="s">
        <v>52</v>
      </c>
      <c r="B21">
        <v>2.8277523580123198E-2</v>
      </c>
      <c r="F21" s="20"/>
    </row>
    <row r="22" spans="1:10" x14ac:dyDescent="0.2">
      <c r="A22" s="19" t="s">
        <v>53</v>
      </c>
      <c r="B22">
        <v>5.6555047160246397E-2</v>
      </c>
      <c r="F22" s="20"/>
    </row>
    <row r="23" spans="1:10" ht="16" thickBot="1" x14ac:dyDescent="0.25">
      <c r="A23" s="24" t="s">
        <v>54</v>
      </c>
      <c r="B23" s="26">
        <v>7.5406729546995302E-2</v>
      </c>
      <c r="C23" s="26"/>
      <c r="D23" s="26"/>
      <c r="E23" s="26"/>
      <c r="F23" s="27"/>
    </row>
    <row r="25" spans="1:10" ht="16" thickBot="1" x14ac:dyDescent="0.25"/>
    <row r="26" spans="1:10" x14ac:dyDescent="0.2">
      <c r="A26" s="176" t="s">
        <v>55</v>
      </c>
      <c r="B26" s="177"/>
      <c r="C26" s="178"/>
      <c r="G26" s="176" t="s">
        <v>56</v>
      </c>
      <c r="H26" s="177"/>
      <c r="I26" s="178"/>
    </row>
    <row r="27" spans="1:10" x14ac:dyDescent="0.2">
      <c r="A27" s="19"/>
      <c r="B27" s="32" t="s">
        <v>57</v>
      </c>
      <c r="C27" s="48" t="s">
        <v>58</v>
      </c>
      <c r="G27" s="19"/>
      <c r="H27" s="30" t="s">
        <v>59</v>
      </c>
      <c r="I27" s="33" t="s">
        <v>58</v>
      </c>
    </row>
    <row r="28" spans="1:10" x14ac:dyDescent="0.2">
      <c r="A28" s="40" t="s">
        <v>60</v>
      </c>
      <c r="B28" s="49">
        <v>473.76216609445601</v>
      </c>
      <c r="C28" s="20" t="s">
        <v>61</v>
      </c>
      <c r="G28" s="40" t="s">
        <v>60</v>
      </c>
      <c r="H28" s="49">
        <v>227.16895864229099</v>
      </c>
      <c r="I28" s="20" t="s">
        <v>61</v>
      </c>
    </row>
    <row r="29" spans="1:10" x14ac:dyDescent="0.2">
      <c r="A29" s="19" t="s">
        <v>42</v>
      </c>
      <c r="B29" s="50">
        <v>-547.61332727976799</v>
      </c>
      <c r="C29" s="20" t="s">
        <v>61</v>
      </c>
      <c r="D29" t="s">
        <v>62</v>
      </c>
      <c r="G29" s="19" t="s">
        <v>42</v>
      </c>
      <c r="H29" s="50">
        <v>-262.58059043064901</v>
      </c>
      <c r="I29" s="20" t="s">
        <v>61</v>
      </c>
      <c r="J29" t="s">
        <v>62</v>
      </c>
    </row>
    <row r="30" spans="1:10" x14ac:dyDescent="0.2">
      <c r="A30" s="19" t="s">
        <v>44</v>
      </c>
      <c r="B30" s="75">
        <v>98.685934132466897</v>
      </c>
      <c r="C30" s="20" t="s">
        <v>61</v>
      </c>
      <c r="D30" t="s">
        <v>63</v>
      </c>
      <c r="G30" s="19" t="s">
        <v>44</v>
      </c>
      <c r="H30" s="75">
        <v>47.319905416517898</v>
      </c>
      <c r="I30" s="20" t="s">
        <v>61</v>
      </c>
    </row>
    <row r="31" spans="1:10" x14ac:dyDescent="0.2">
      <c r="A31" s="19" t="s">
        <v>46</v>
      </c>
      <c r="B31" s="75">
        <v>45.924571055999998</v>
      </c>
      <c r="C31" s="20" t="s">
        <v>61</v>
      </c>
      <c r="G31" s="19" t="s">
        <v>46</v>
      </c>
      <c r="H31" s="75">
        <v>22.020831821352001</v>
      </c>
      <c r="I31" s="20" t="s">
        <v>61</v>
      </c>
    </row>
    <row r="32" spans="1:10" x14ac:dyDescent="0.2">
      <c r="A32" s="41" t="s">
        <v>48</v>
      </c>
      <c r="B32" s="50">
        <v>128.887179679562</v>
      </c>
      <c r="C32" s="20" t="s">
        <v>64</v>
      </c>
      <c r="G32" s="41" t="s">
        <v>48</v>
      </c>
      <c r="H32" s="75">
        <v>24.556967084697199</v>
      </c>
      <c r="I32" s="20" t="s">
        <v>64</v>
      </c>
    </row>
    <row r="33" spans="1:10" ht="16" thickBot="1" x14ac:dyDescent="0.25">
      <c r="A33" s="24"/>
      <c r="B33" s="51">
        <f>SUM(B28:B32)</f>
        <v>199.64652368271692</v>
      </c>
      <c r="C33" s="27"/>
      <c r="G33" s="24"/>
      <c r="H33" s="86">
        <f>SUM(H28:H32)</f>
        <v>58.486072534209079</v>
      </c>
      <c r="I33" s="27"/>
    </row>
    <row r="34" spans="1:10" x14ac:dyDescent="0.2">
      <c r="G34" t="s">
        <v>65</v>
      </c>
      <c r="H34">
        <v>0.47949999999999998</v>
      </c>
      <c r="I34" t="s">
        <v>66</v>
      </c>
    </row>
    <row r="35" spans="1:10" x14ac:dyDescent="0.2">
      <c r="G35" t="s">
        <v>67</v>
      </c>
    </row>
    <row r="37" spans="1:10" ht="16" thickBot="1" x14ac:dyDescent="0.25"/>
    <row r="38" spans="1:10" x14ac:dyDescent="0.2">
      <c r="A38" s="57" t="s">
        <v>68</v>
      </c>
      <c r="B38" s="52">
        <v>312.42</v>
      </c>
      <c r="C38" t="s">
        <v>69</v>
      </c>
    </row>
    <row r="39" spans="1:10" x14ac:dyDescent="0.2">
      <c r="A39" s="35" t="s">
        <v>70</v>
      </c>
      <c r="B39" s="20">
        <v>0.23</v>
      </c>
    </row>
    <row r="40" spans="1:10" x14ac:dyDescent="0.2">
      <c r="A40" s="35" t="s">
        <v>71</v>
      </c>
      <c r="B40" s="54">
        <f>B38/B39</f>
        <v>1358.3478260869565</v>
      </c>
    </row>
    <row r="41" spans="1:10" x14ac:dyDescent="0.2">
      <c r="A41" s="35" t="s">
        <v>72</v>
      </c>
      <c r="B41" s="20">
        <v>0.21</v>
      </c>
    </row>
    <row r="42" spans="1:10" ht="16" thickBot="1" x14ac:dyDescent="0.25">
      <c r="A42" s="58" t="s">
        <v>73</v>
      </c>
      <c r="B42" s="59">
        <f>B38/B41</f>
        <v>1487.7142857142858</v>
      </c>
      <c r="F42">
        <v>1358.3478260869599</v>
      </c>
    </row>
    <row r="43" spans="1:10" ht="16" thickBot="1" x14ac:dyDescent="0.25"/>
    <row r="44" spans="1:10" x14ac:dyDescent="0.2">
      <c r="A44" s="57" t="s">
        <v>74</v>
      </c>
      <c r="B44" s="53">
        <v>1.52794387199999</v>
      </c>
    </row>
    <row r="45" spans="1:10" x14ac:dyDescent="0.2">
      <c r="A45" s="35" t="s">
        <v>95</v>
      </c>
      <c r="B45" s="54">
        <f>B44*B40</f>
        <v>2075.4792369140732</v>
      </c>
    </row>
    <row r="46" spans="1:10" x14ac:dyDescent="0.2">
      <c r="A46" s="35" t="s">
        <v>76</v>
      </c>
      <c r="B46" s="37">
        <v>7.0975457279999903</v>
      </c>
    </row>
    <row r="47" spans="1:10" x14ac:dyDescent="0.2">
      <c r="A47" s="35" t="s">
        <v>96</v>
      </c>
      <c r="B47" s="54">
        <f>B42*B46</f>
        <v>10559.120173055986</v>
      </c>
    </row>
    <row r="48" spans="1:10" x14ac:dyDescent="0.2">
      <c r="A48" s="35" t="s">
        <v>77</v>
      </c>
      <c r="B48" s="55">
        <v>49.288511999999997</v>
      </c>
      <c r="J48" t="s">
        <v>78</v>
      </c>
    </row>
    <row r="49" spans="1:28" ht="16" thickBot="1" x14ac:dyDescent="0.25">
      <c r="A49" s="58" t="s">
        <v>79</v>
      </c>
      <c r="B49" s="56">
        <f>(B47)/B48</f>
        <v>214.23085714285688</v>
      </c>
    </row>
    <row r="50" spans="1:28" x14ac:dyDescent="0.2">
      <c r="A50" s="12" t="s">
        <v>80</v>
      </c>
      <c r="B50" s="78">
        <f>12.34267011*1000</f>
        <v>12342.670110000001</v>
      </c>
      <c r="D50" s="142" t="s">
        <v>97</v>
      </c>
      <c r="E50" s="142">
        <v>0.81731909507116596</v>
      </c>
    </row>
    <row r="51" spans="1:28" x14ac:dyDescent="0.2">
      <c r="A51" s="12" t="s">
        <v>98</v>
      </c>
      <c r="B51" s="77">
        <f>B50/B49</f>
        <v>57.613876332341157</v>
      </c>
      <c r="D51" s="142" t="s">
        <v>99</v>
      </c>
      <c r="E51" s="142">
        <f>(E50-E18)*0.21</f>
        <v>8.8529491881518638E-2</v>
      </c>
    </row>
    <row r="52" spans="1:28" ht="16" thickBot="1" x14ac:dyDescent="0.25"/>
    <row r="53" spans="1:28" ht="16" thickBot="1" x14ac:dyDescent="0.25">
      <c r="A53" s="173" t="s">
        <v>81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5"/>
    </row>
    <row r="54" spans="1:28" ht="16" thickBot="1" x14ac:dyDescent="0.25">
      <c r="A54" s="179" t="s">
        <v>98</v>
      </c>
      <c r="B54" s="180"/>
      <c r="C54" s="180"/>
      <c r="D54" s="181"/>
      <c r="F54" s="182" t="s">
        <v>20</v>
      </c>
      <c r="G54" s="183"/>
      <c r="H54" s="184"/>
      <c r="J54" s="182" t="s">
        <v>83</v>
      </c>
      <c r="K54" s="183"/>
      <c r="L54" s="184"/>
      <c r="N54" s="185" t="s">
        <v>93</v>
      </c>
      <c r="O54" s="186"/>
      <c r="P54" s="187"/>
      <c r="R54" s="185" t="s">
        <v>100</v>
      </c>
      <c r="S54" s="186"/>
      <c r="T54" s="187"/>
      <c r="V54" s="185" t="s">
        <v>101</v>
      </c>
      <c r="W54" s="186"/>
      <c r="X54" s="187"/>
      <c r="Z54" s="185" t="s">
        <v>84</v>
      </c>
      <c r="AA54" s="186"/>
      <c r="AB54" s="187"/>
    </row>
    <row r="55" spans="1:28" x14ac:dyDescent="0.2">
      <c r="A55" s="19"/>
      <c r="B55" s="66" t="s">
        <v>85</v>
      </c>
      <c r="C55" s="32" t="s">
        <v>86</v>
      </c>
      <c r="D55" s="67" t="s">
        <v>87</v>
      </c>
      <c r="F55" s="60" t="s">
        <v>85</v>
      </c>
      <c r="G55" s="8" t="s">
        <v>86</v>
      </c>
      <c r="H55" s="61" t="s">
        <v>87</v>
      </c>
      <c r="J55" s="60" t="s">
        <v>85</v>
      </c>
      <c r="K55" s="8" t="s">
        <v>86</v>
      </c>
      <c r="L55" s="61" t="s">
        <v>87</v>
      </c>
      <c r="N55" s="72" t="s">
        <v>85</v>
      </c>
      <c r="O55" s="32" t="s">
        <v>86</v>
      </c>
      <c r="P55" s="67" t="s">
        <v>87</v>
      </c>
      <c r="R55" s="72" t="s">
        <v>85</v>
      </c>
      <c r="S55" s="32" t="s">
        <v>86</v>
      </c>
      <c r="T55" s="67" t="s">
        <v>87</v>
      </c>
      <c r="V55" s="72" t="s">
        <v>85</v>
      </c>
      <c r="W55" s="32" t="s">
        <v>86</v>
      </c>
      <c r="X55" s="67" t="s">
        <v>87</v>
      </c>
      <c r="Z55" s="72" t="s">
        <v>85</v>
      </c>
      <c r="AA55" s="32" t="s">
        <v>86</v>
      </c>
      <c r="AB55" s="67" t="s">
        <v>87</v>
      </c>
    </row>
    <row r="56" spans="1:28" x14ac:dyDescent="0.2">
      <c r="A56" s="63" t="s">
        <v>88</v>
      </c>
      <c r="B56" s="82">
        <v>57.483501300416997</v>
      </c>
      <c r="C56" s="82">
        <f>B51</f>
        <v>57.613876332341157</v>
      </c>
      <c r="D56" s="55">
        <v>57.722969145129099</v>
      </c>
      <c r="F56" s="68">
        <v>2.3869787467157999</v>
      </c>
      <c r="G56" s="3">
        <f>$G$8</f>
        <v>2.3883363694136479</v>
      </c>
      <c r="H56" s="37">
        <v>2.38946264072468</v>
      </c>
      <c r="J56" s="68">
        <v>0.39462684612159399</v>
      </c>
      <c r="K56" s="3">
        <f>$E$18</f>
        <v>0.39575008611155338</v>
      </c>
      <c r="L56" s="37">
        <v>0.39668847667908202</v>
      </c>
      <c r="N56" s="73">
        <v>196.66440145921001</v>
      </c>
      <c r="O56" s="70">
        <f>$B$33</f>
        <v>199.64652368271692</v>
      </c>
      <c r="P56" s="54">
        <v>202.140043679793</v>
      </c>
      <c r="R56" s="87">
        <v>2.1444505363052699</v>
      </c>
      <c r="S56" s="39">
        <f>$C$9</f>
        <v>2.2112714233103734</v>
      </c>
      <c r="T56" s="23">
        <v>2.26714412250971</v>
      </c>
      <c r="V56" s="73">
        <v>0</v>
      </c>
      <c r="W56" s="70">
        <v>0</v>
      </c>
      <c r="X56" s="54">
        <v>0</v>
      </c>
      <c r="Z56" s="84">
        <v>57.0561449280384</v>
      </c>
      <c r="AA56" s="82">
        <f>$H$33</f>
        <v>58.486072534209079</v>
      </c>
      <c r="AB56" s="55">
        <v>59.681715372808199</v>
      </c>
    </row>
    <row r="57" spans="1:28" x14ac:dyDescent="0.2">
      <c r="A57" s="63" t="s">
        <v>89</v>
      </c>
      <c r="B57" s="82">
        <v>58.961697949738998</v>
      </c>
      <c r="C57" s="82">
        <f>B51</f>
        <v>57.613876332341157</v>
      </c>
      <c r="D57" s="55">
        <v>56.772611760820702</v>
      </c>
      <c r="F57" s="68">
        <v>2.4018994655426198</v>
      </c>
      <c r="G57" s="3">
        <f t="shared" ref="G57:G60" si="6">$G$8</f>
        <v>2.3883363694136479</v>
      </c>
      <c r="H57" s="37">
        <v>2.3794205097059402</v>
      </c>
      <c r="J57" s="68">
        <v>0.40742386966489003</v>
      </c>
      <c r="K57" s="3">
        <f t="shared" ref="K57:K60" si="7">$E$18</f>
        <v>0.39575008611155338</v>
      </c>
      <c r="L57" s="37">
        <v>0.38853839993289702</v>
      </c>
      <c r="N57" s="73">
        <v>230.78846475233101</v>
      </c>
      <c r="O57" s="70">
        <f t="shared" ref="O57:O60" si="8">$B$33</f>
        <v>199.64652368271692</v>
      </c>
      <c r="P57" s="54">
        <v>180.55430120067101</v>
      </c>
      <c r="R57" s="87">
        <v>2.9090738503636602</v>
      </c>
      <c r="S57" s="39">
        <f>$C$9</f>
        <v>2.2112714233103734</v>
      </c>
      <c r="T57" s="23">
        <v>1.7834689573038101</v>
      </c>
      <c r="V57" s="73">
        <v>0</v>
      </c>
      <c r="W57" s="70">
        <v>0</v>
      </c>
      <c r="X57" s="54">
        <v>0</v>
      </c>
      <c r="Z57" s="84">
        <v>73.418633277090294</v>
      </c>
      <c r="AA57" s="82">
        <f t="shared" ref="AA57:AA60" si="9">$H$33</f>
        <v>58.486072534209079</v>
      </c>
      <c r="AB57" s="55">
        <v>49.331351854069197</v>
      </c>
    </row>
    <row r="58" spans="1:28" x14ac:dyDescent="0.2">
      <c r="A58" s="63" t="s">
        <v>90</v>
      </c>
      <c r="B58" s="82">
        <v>59.166139664275399</v>
      </c>
      <c r="C58" s="82">
        <f>B51</f>
        <v>57.613876332341157</v>
      </c>
      <c r="D58" s="55">
        <v>56.095749212986199</v>
      </c>
      <c r="F58" s="68">
        <v>2.54076787414715</v>
      </c>
      <c r="G58" s="3">
        <f t="shared" si="6"/>
        <v>2.3883363694136479</v>
      </c>
      <c r="H58" s="37">
        <v>2.2392247792200801</v>
      </c>
      <c r="J58" s="68">
        <v>0.40966248535310301</v>
      </c>
      <c r="K58" s="3">
        <f t="shared" si="7"/>
        <v>0.39575008611155338</v>
      </c>
      <c r="L58" s="37">
        <v>0.382140694943093</v>
      </c>
      <c r="N58" s="73">
        <v>-360.15921228330598</v>
      </c>
      <c r="O58" s="70">
        <f t="shared" si="8"/>
        <v>199.64652368271692</v>
      </c>
      <c r="P58" s="54">
        <v>747.25985096248496</v>
      </c>
      <c r="R58" s="87">
        <v>2.2112714233103801</v>
      </c>
      <c r="S58" s="39">
        <f>$C$9</f>
        <v>2.2112714233103734</v>
      </c>
      <c r="T58" s="23">
        <v>2.2112714233103801</v>
      </c>
      <c r="V58" s="73">
        <v>0</v>
      </c>
      <c r="W58" s="70">
        <v>0</v>
      </c>
      <c r="X58" s="54">
        <v>0</v>
      </c>
      <c r="Z58" s="73">
        <v>-209.94077786149799</v>
      </c>
      <c r="AA58" s="82">
        <f t="shared" si="9"/>
        <v>58.486072534209079</v>
      </c>
      <c r="AB58" s="55">
        <v>321.06666296485901</v>
      </c>
    </row>
    <row r="59" spans="1:28" x14ac:dyDescent="0.2">
      <c r="A59" s="63" t="s">
        <v>91</v>
      </c>
      <c r="B59" s="82">
        <v>58.961697949738998</v>
      </c>
      <c r="C59" s="82">
        <f>B51</f>
        <v>57.613876332341157</v>
      </c>
      <c r="D59" s="55">
        <v>56.772611760820702</v>
      </c>
      <c r="F59" s="68">
        <v>2.4018994655426198</v>
      </c>
      <c r="G59" s="3">
        <f t="shared" si="6"/>
        <v>2.3883363694136479</v>
      </c>
      <c r="H59" s="37">
        <v>2.3794205097059402</v>
      </c>
      <c r="J59" s="68">
        <v>0.40742386966489003</v>
      </c>
      <c r="K59" s="3">
        <f t="shared" si="7"/>
        <v>0.39575008611155338</v>
      </c>
      <c r="L59" s="37">
        <v>0.38853839993289702</v>
      </c>
      <c r="N59" s="73">
        <v>230.78846475233101</v>
      </c>
      <c r="O59" s="70">
        <f t="shared" si="8"/>
        <v>199.64652368271692</v>
      </c>
      <c r="P59" s="54">
        <v>180.55430120067101</v>
      </c>
      <c r="R59" s="87">
        <v>2.9090738503636602</v>
      </c>
      <c r="S59" s="39">
        <f>$C$9</f>
        <v>2.2112714233103734</v>
      </c>
      <c r="T59" s="23">
        <v>1.7834689573038101</v>
      </c>
      <c r="V59" s="73">
        <v>0</v>
      </c>
      <c r="W59" s="70">
        <v>0</v>
      </c>
      <c r="X59" s="54">
        <v>0</v>
      </c>
      <c r="Z59" s="84">
        <v>73.418633277090294</v>
      </c>
      <c r="AA59" s="82">
        <f t="shared" si="9"/>
        <v>58.486072534209079</v>
      </c>
      <c r="AB59" s="55">
        <v>49.331351854069197</v>
      </c>
    </row>
    <row r="60" spans="1:28" ht="16" thickBot="1" x14ac:dyDescent="0.25">
      <c r="A60" s="64" t="s">
        <v>92</v>
      </c>
      <c r="B60" s="81">
        <v>61.608695010834303</v>
      </c>
      <c r="C60" s="81">
        <f>B51</f>
        <v>57.613876332341157</v>
      </c>
      <c r="D60" s="83">
        <v>55.048998241861597</v>
      </c>
      <c r="E60" s="26"/>
      <c r="F60" s="69">
        <v>2.4946369079095798</v>
      </c>
      <c r="G60" s="62">
        <f t="shared" si="6"/>
        <v>2.3883363694136479</v>
      </c>
      <c r="H60" s="38">
        <v>2.3179161233614001</v>
      </c>
      <c r="I60" s="26"/>
      <c r="J60" s="69">
        <v>0.41901554096692301</v>
      </c>
      <c r="K60" s="62">
        <f t="shared" si="7"/>
        <v>0.39575008611155338</v>
      </c>
      <c r="L60" s="38">
        <v>0.381184788484213</v>
      </c>
      <c r="M60" s="26"/>
      <c r="N60" s="74">
        <v>290.812418638726</v>
      </c>
      <c r="O60" s="71">
        <f t="shared" si="8"/>
        <v>199.64652368271692</v>
      </c>
      <c r="P60" s="59">
        <v>144.946986709111</v>
      </c>
      <c r="Q60" s="26"/>
      <c r="R60" s="88">
        <v>2.9483618977471702</v>
      </c>
      <c r="S60" s="65">
        <f>$C$9</f>
        <v>2.2112714233103734</v>
      </c>
      <c r="T60" s="56">
        <v>1.7690171386483</v>
      </c>
      <c r="U60" s="26"/>
      <c r="V60" s="74">
        <v>0</v>
      </c>
      <c r="W60" s="71">
        <v>0</v>
      </c>
      <c r="X60" s="59">
        <v>0</v>
      </c>
      <c r="Y60" s="26"/>
      <c r="Z60" s="80">
        <v>89.785307308398899</v>
      </c>
      <c r="AA60" s="81">
        <f t="shared" si="9"/>
        <v>58.486072534209079</v>
      </c>
      <c r="AB60" s="83">
        <v>39.706531669696403</v>
      </c>
    </row>
    <row r="109" spans="1:8" ht="16" thickBot="1" x14ac:dyDescent="0.25"/>
    <row r="110" spans="1:8" ht="16" thickBot="1" x14ac:dyDescent="0.25">
      <c r="A110" s="173" t="s">
        <v>102</v>
      </c>
      <c r="B110" s="174"/>
      <c r="C110" s="174"/>
      <c r="D110" s="174"/>
      <c r="E110" s="174"/>
      <c r="F110" s="174"/>
      <c r="G110" s="174"/>
      <c r="H110" s="175"/>
    </row>
    <row r="111" spans="1:8" x14ac:dyDescent="0.2">
      <c r="A111" s="176" t="s">
        <v>20</v>
      </c>
      <c r="B111" s="177"/>
      <c r="C111" s="177"/>
      <c r="D111" s="177"/>
      <c r="E111" s="177"/>
      <c r="F111" s="177"/>
      <c r="G111" s="177"/>
      <c r="H111" s="178"/>
    </row>
    <row r="112" spans="1:8" x14ac:dyDescent="0.2">
      <c r="A112" s="19"/>
      <c r="B112" s="30" t="s">
        <v>21</v>
      </c>
      <c r="C112" s="31" t="s">
        <v>22</v>
      </c>
      <c r="D112" s="31" t="s">
        <v>23</v>
      </c>
      <c r="E112" s="31" t="s">
        <v>24</v>
      </c>
      <c r="F112" s="31" t="s">
        <v>25</v>
      </c>
      <c r="G112" s="8" t="s">
        <v>26</v>
      </c>
      <c r="H112" s="33" t="s">
        <v>27</v>
      </c>
    </row>
    <row r="113" spans="1:9" x14ac:dyDescent="0.2">
      <c r="A113" s="34" t="s">
        <v>28</v>
      </c>
      <c r="B113">
        <v>0.57345617997213305</v>
      </c>
      <c r="C113">
        <f>B113*0.4</f>
        <v>0.22938247198885323</v>
      </c>
      <c r="D113">
        <f>(B113+C113)*0.3</f>
        <v>0.24085159558829586</v>
      </c>
      <c r="E113">
        <f>(B113+C113)*0.2</f>
        <v>0.16056773039219727</v>
      </c>
      <c r="F113">
        <f>$B$9/5</f>
        <v>2.6048777366596198E-3</v>
      </c>
      <c r="G113" s="28">
        <f>SUM(B113:F113)</f>
        <v>1.2068628556781391</v>
      </c>
      <c r="H113" s="21">
        <f>G113/$G$118</f>
        <v>0.53896458581460027</v>
      </c>
    </row>
    <row r="114" spans="1:9" x14ac:dyDescent="0.2">
      <c r="A114" s="35" t="s">
        <v>29</v>
      </c>
      <c r="B114">
        <v>0.22893479357937699</v>
      </c>
      <c r="C114">
        <f>B114*0.4</f>
        <v>9.1573917431750806E-2</v>
      </c>
      <c r="D114">
        <f t="shared" ref="D114:D117" si="10">(B114+C114)*0.3</f>
        <v>9.6152613303338325E-2</v>
      </c>
      <c r="E114">
        <f t="shared" ref="E114:E117" si="11">(B114+C114)*0.2</f>
        <v>6.4101742202225559E-2</v>
      </c>
      <c r="F114">
        <f>$B$9/5</f>
        <v>2.6048777366596198E-3</v>
      </c>
      <c r="G114" s="28">
        <f t="shared" ref="G114:G117" si="12">SUM(B114:F114)</f>
        <v>0.48336794425335128</v>
      </c>
      <c r="H114" s="21">
        <f t="shared" ref="H114:H117" si="13">G114/$G$118</f>
        <v>0.2158639671814048</v>
      </c>
    </row>
    <row r="115" spans="1:9" x14ac:dyDescent="0.2">
      <c r="A115" s="35" t="s">
        <v>30</v>
      </c>
      <c r="B115">
        <v>2.5165379423214E-2</v>
      </c>
      <c r="C115">
        <f>B115*0.4</f>
        <v>1.0066151769285601E-2</v>
      </c>
      <c r="D115">
        <f t="shared" si="10"/>
        <v>1.056945935774988E-2</v>
      </c>
      <c r="E115">
        <f t="shared" si="11"/>
        <v>7.0463062384999208E-3</v>
      </c>
      <c r="F115">
        <f>$B$9/5</f>
        <v>2.6048777366596198E-3</v>
      </c>
      <c r="G115" s="28">
        <f t="shared" si="12"/>
        <v>5.5452174525409029E-2</v>
      </c>
      <c r="H115" s="21">
        <f t="shared" si="13"/>
        <v>2.4764005400441765E-2</v>
      </c>
    </row>
    <row r="116" spans="1:9" x14ac:dyDescent="0.2">
      <c r="A116" s="35" t="s">
        <v>31</v>
      </c>
      <c r="B116">
        <v>4.04313006711512E-2</v>
      </c>
      <c r="C116">
        <f>B116*0.4</f>
        <v>1.6172520268460482E-2</v>
      </c>
      <c r="D116">
        <f t="shared" si="10"/>
        <v>1.6981146281883502E-2</v>
      </c>
      <c r="E116">
        <f t="shared" si="11"/>
        <v>1.1320764187922336E-2</v>
      </c>
      <c r="F116">
        <f>$B$9/5</f>
        <v>2.6048777366596198E-3</v>
      </c>
      <c r="G116" s="28">
        <f t="shared" si="12"/>
        <v>8.751060914607714E-2</v>
      </c>
      <c r="H116" s="21">
        <f t="shared" si="13"/>
        <v>3.9080761323370621E-2</v>
      </c>
    </row>
    <row r="117" spans="1:9" x14ac:dyDescent="0.2">
      <c r="A117" s="36" t="s">
        <v>32</v>
      </c>
      <c r="B117">
        <v>0.192107770419258</v>
      </c>
      <c r="C117">
        <f>B117*0.4</f>
        <v>7.6843108167703206E-2</v>
      </c>
      <c r="D117">
        <f t="shared" si="10"/>
        <v>8.0685263576088365E-2</v>
      </c>
      <c r="E117">
        <f t="shared" si="11"/>
        <v>5.3790175717392245E-2</v>
      </c>
      <c r="F117">
        <f>$B$9/5</f>
        <v>2.6048777366596198E-3</v>
      </c>
      <c r="G117" s="28">
        <f t="shared" si="12"/>
        <v>0.40603119561710144</v>
      </c>
      <c r="H117" s="21">
        <f t="shared" si="13"/>
        <v>0.18132668028018256</v>
      </c>
    </row>
    <row r="118" spans="1:9" x14ac:dyDescent="0.2">
      <c r="A118" s="19"/>
      <c r="G118" s="29">
        <f>SUM(G113:G117)</f>
        <v>2.2392247792200779</v>
      </c>
      <c r="H118" s="23">
        <f>SUM(H113:H117)</f>
        <v>1</v>
      </c>
    </row>
    <row r="119" spans="1:9" ht="16" thickBot="1" x14ac:dyDescent="0.25">
      <c r="A119" s="24" t="s">
        <v>33</v>
      </c>
      <c r="B119" s="25">
        <v>1.30243886832981E-2</v>
      </c>
      <c r="C119" s="26">
        <f>B119/0.00589</f>
        <v>2.2112714233103734</v>
      </c>
      <c r="D119" s="26"/>
      <c r="E119" s="26"/>
      <c r="F119" s="26" t="s">
        <v>94</v>
      </c>
      <c r="G119" s="96">
        <f>G118*0.15/(1-(1+0.15)^-15)</f>
        <v>0.38294562195478199</v>
      </c>
      <c r="H119" s="27"/>
    </row>
    <row r="120" spans="1:9" ht="16" thickBot="1" x14ac:dyDescent="0.25"/>
    <row r="121" spans="1:9" x14ac:dyDescent="0.2">
      <c r="A121" s="176" t="s">
        <v>34</v>
      </c>
      <c r="B121" s="177"/>
      <c r="C121" s="177"/>
      <c r="D121" s="177"/>
      <c r="E121" s="177"/>
      <c r="F121" s="177"/>
      <c r="G121" s="176" t="s">
        <v>35</v>
      </c>
      <c r="H121" s="178"/>
    </row>
    <row r="122" spans="1:9" x14ac:dyDescent="0.2">
      <c r="A122" s="19"/>
      <c r="B122" s="30" t="s">
        <v>36</v>
      </c>
      <c r="C122" s="31" t="s">
        <v>37</v>
      </c>
      <c r="D122" s="31" t="s">
        <v>38</v>
      </c>
      <c r="E122" s="8" t="s">
        <v>26</v>
      </c>
      <c r="F122" s="31" t="s">
        <v>27</v>
      </c>
      <c r="G122" s="40" t="s">
        <v>39</v>
      </c>
      <c r="H122" s="42">
        <v>1.1381414015778499E-2</v>
      </c>
    </row>
    <row r="123" spans="1:9" x14ac:dyDescent="0.2">
      <c r="A123" s="34" t="s">
        <v>40</v>
      </c>
      <c r="B123">
        <v>5.7069956036338798E-2</v>
      </c>
      <c r="C123">
        <f>(G113/$G$8)*SUM($B$20:$B$23)</f>
        <v>0.10954949587764198</v>
      </c>
      <c r="D123">
        <f>B129*0.1</f>
        <v>8.506291224760691E-4</v>
      </c>
      <c r="E123" s="28">
        <f>SUM(B123:D123)</f>
        <v>0.16747008103645686</v>
      </c>
      <c r="F123" s="22">
        <f>E123/$E$18</f>
        <v>0.42317130662417762</v>
      </c>
      <c r="G123" s="19" t="s">
        <v>41</v>
      </c>
      <c r="H123" s="43">
        <v>3.5159215630634999E-3</v>
      </c>
    </row>
    <row r="124" spans="1:9" x14ac:dyDescent="0.2">
      <c r="A124" s="35" t="s">
        <v>42</v>
      </c>
      <c r="B124">
        <v>8.00067839999999E-2</v>
      </c>
      <c r="C124">
        <f>(G114/$G$8)*SUM($B$20:$B$23)</f>
        <v>4.3876331405205547E-2</v>
      </c>
      <c r="D124">
        <f>B129*0.025</f>
        <v>2.1265728061901727E-4</v>
      </c>
      <c r="E124" s="28">
        <f t="shared" ref="E124:E127" si="14">SUM(B124:D124)</f>
        <v>0.12409577268582446</v>
      </c>
      <c r="F124" s="22">
        <f t="shared" ref="F124:F127" si="15">E124/$E$18</f>
        <v>0.3135710566866296</v>
      </c>
      <c r="G124" s="19" t="s">
        <v>43</v>
      </c>
      <c r="H124" s="43">
        <v>1.08267156195493E-2</v>
      </c>
    </row>
    <row r="125" spans="1:9" x14ac:dyDescent="0.2">
      <c r="A125" s="35" t="s">
        <v>44</v>
      </c>
      <c r="B125">
        <v>2.57527883334134E-2</v>
      </c>
      <c r="C125">
        <f>(G115/$G$8)*SUM($B$20:$B$23)</f>
        <v>5.0335112527464098E-3</v>
      </c>
      <c r="D125">
        <f>B129*0.75</f>
        <v>6.379718418570518E-3</v>
      </c>
      <c r="E125" s="28">
        <f t="shared" si="14"/>
        <v>3.7166018004730329E-2</v>
      </c>
      <c r="F125" s="22">
        <f t="shared" si="15"/>
        <v>9.3912848813010832E-2</v>
      </c>
      <c r="G125" s="19" t="s">
        <v>45</v>
      </c>
      <c r="H125" s="44">
        <v>2.87371350220287E-5</v>
      </c>
      <c r="I125" s="85"/>
    </row>
    <row r="126" spans="1:9" x14ac:dyDescent="0.2">
      <c r="A126" s="35" t="s">
        <v>46</v>
      </c>
      <c r="B126">
        <v>5.0517028161599998E-3</v>
      </c>
      <c r="C126">
        <f>(G116/$G$8)*SUM($B$20:$B$23)</f>
        <v>7.9435232187267061E-3</v>
      </c>
      <c r="D126">
        <f>B129*0.1</f>
        <v>8.506291224760691E-4</v>
      </c>
      <c r="E126" s="28">
        <f t="shared" si="14"/>
        <v>1.3845855157362776E-2</v>
      </c>
      <c r="F126" s="22">
        <f t="shared" si="15"/>
        <v>3.4986360441270833E-2</v>
      </c>
      <c r="G126" s="19" t="s">
        <v>47</v>
      </c>
      <c r="H126" s="45">
        <v>0</v>
      </c>
    </row>
    <row r="127" spans="1:9" x14ac:dyDescent="0.2">
      <c r="A127" s="36" t="s">
        <v>48</v>
      </c>
      <c r="B127">
        <v>2.5682162532693299E-3</v>
      </c>
      <c r="C127">
        <f>(G117/$G$8)*SUM($B$20:$B$23)</f>
        <v>3.6856311039132936E-2</v>
      </c>
      <c r="D127">
        <f>B129*0.025</f>
        <v>2.1265728061901727E-4</v>
      </c>
      <c r="E127" s="28">
        <f t="shared" si="14"/>
        <v>3.9637184573021282E-2</v>
      </c>
      <c r="F127" s="22">
        <f t="shared" si="15"/>
        <v>0.10015710915562105</v>
      </c>
      <c r="G127" s="19" t="s">
        <v>49</v>
      </c>
      <c r="H127" s="46">
        <f>D125</f>
        <v>6.379718418570518E-3</v>
      </c>
    </row>
    <row r="128" spans="1:9" x14ac:dyDescent="0.2">
      <c r="A128" s="19"/>
      <c r="E128" s="29">
        <f>SUM(E123:E127)</f>
        <v>0.38221491145739572</v>
      </c>
      <c r="F128" s="39">
        <f>SUM(F123:F127)</f>
        <v>0.96579868172070993</v>
      </c>
      <c r="G128" s="41" t="s">
        <v>50</v>
      </c>
      <c r="H128" s="46">
        <f>C125</f>
        <v>5.0335112527464098E-3</v>
      </c>
    </row>
    <row r="129" spans="1:10" ht="16" thickBot="1" x14ac:dyDescent="0.25">
      <c r="A129" s="19" t="s">
        <v>49</v>
      </c>
      <c r="B129">
        <v>8.5062912247606901E-3</v>
      </c>
      <c r="G129" s="24"/>
      <c r="H129" s="47">
        <f>SUM(H122:H128)</f>
        <v>3.716601800473026E-2</v>
      </c>
    </row>
    <row r="130" spans="1:10" x14ac:dyDescent="0.2">
      <c r="A130" s="19" t="s">
        <v>51</v>
      </c>
      <c r="B130">
        <v>5.3004771203256702E-2</v>
      </c>
      <c r="F130" s="20"/>
    </row>
    <row r="131" spans="1:10" x14ac:dyDescent="0.2">
      <c r="A131" s="19" t="s">
        <v>52</v>
      </c>
      <c r="B131">
        <v>2.6502385601628299E-2</v>
      </c>
      <c r="F131" s="20"/>
    </row>
    <row r="132" spans="1:10" x14ac:dyDescent="0.2">
      <c r="A132" s="19" t="s">
        <v>53</v>
      </c>
      <c r="B132">
        <v>5.3004771203256702E-2</v>
      </c>
      <c r="F132" s="20"/>
    </row>
    <row r="133" spans="1:10" ht="16" thickBot="1" x14ac:dyDescent="0.25">
      <c r="A133" s="24" t="s">
        <v>54</v>
      </c>
      <c r="B133" s="26">
        <v>7.0673028271008895E-2</v>
      </c>
      <c r="C133" s="26"/>
      <c r="D133" s="26"/>
      <c r="E133" s="26"/>
      <c r="F133" s="27"/>
    </row>
    <row r="135" spans="1:10" ht="16" thickBot="1" x14ac:dyDescent="0.25"/>
    <row r="136" spans="1:10" x14ac:dyDescent="0.2">
      <c r="A136" s="176" t="s">
        <v>55</v>
      </c>
      <c r="B136" s="177"/>
      <c r="C136" s="178"/>
      <c r="G136" s="176" t="s">
        <v>56</v>
      </c>
      <c r="H136" s="177"/>
      <c r="I136" s="178"/>
    </row>
    <row r="137" spans="1:10" x14ac:dyDescent="0.2">
      <c r="A137" s="19"/>
      <c r="B137" s="32" t="s">
        <v>57</v>
      </c>
      <c r="C137" s="48" t="s">
        <v>58</v>
      </c>
      <c r="G137" s="19"/>
      <c r="H137" s="30" t="s">
        <v>59</v>
      </c>
      <c r="I137" s="33" t="s">
        <v>58</v>
      </c>
    </row>
    <row r="138" spans="1:10" x14ac:dyDescent="0.2">
      <c r="A138" s="40" t="s">
        <v>60</v>
      </c>
      <c r="B138" s="49">
        <v>473.76216609445601</v>
      </c>
      <c r="C138" s="20" t="s">
        <v>61</v>
      </c>
      <c r="G138" s="40" t="s">
        <v>60</v>
      </c>
      <c r="H138" s="49">
        <v>227.16895864229099</v>
      </c>
      <c r="I138" s="20" t="s">
        <v>61</v>
      </c>
    </row>
    <row r="139" spans="1:10" x14ac:dyDescent="0.2">
      <c r="A139" s="19" t="s">
        <v>42</v>
      </c>
      <c r="B139" s="50">
        <v>0</v>
      </c>
      <c r="C139" s="20" t="s">
        <v>61</v>
      </c>
      <c r="D139" t="s">
        <v>62</v>
      </c>
      <c r="G139" s="19" t="s">
        <v>42</v>
      </c>
      <c r="H139" s="76">
        <v>0</v>
      </c>
      <c r="I139" s="20" t="s">
        <v>61</v>
      </c>
      <c r="J139" t="s">
        <v>62</v>
      </c>
    </row>
    <row r="140" spans="1:10" x14ac:dyDescent="0.2">
      <c r="A140" s="19" t="s">
        <v>44</v>
      </c>
      <c r="B140" s="75">
        <v>98.685934132466897</v>
      </c>
      <c r="C140" s="20" t="s">
        <v>61</v>
      </c>
      <c r="D140" t="s">
        <v>63</v>
      </c>
      <c r="G140" s="19" t="s">
        <v>44</v>
      </c>
      <c r="H140" s="75">
        <v>47.319905416517898</v>
      </c>
      <c r="I140" s="20" t="s">
        <v>61</v>
      </c>
    </row>
    <row r="141" spans="1:10" x14ac:dyDescent="0.2">
      <c r="A141" s="19" t="s">
        <v>46</v>
      </c>
      <c r="B141" s="75">
        <v>45.924571055999998</v>
      </c>
      <c r="C141" s="20" t="s">
        <v>61</v>
      </c>
      <c r="G141" s="19" t="s">
        <v>46</v>
      </c>
      <c r="H141" s="75">
        <v>22.020831821352001</v>
      </c>
      <c r="I141" s="20" t="s">
        <v>61</v>
      </c>
    </row>
    <row r="142" spans="1:10" x14ac:dyDescent="0.2">
      <c r="A142" s="41" t="s">
        <v>48</v>
      </c>
      <c r="B142" s="50">
        <v>128.887179679562</v>
      </c>
      <c r="C142" s="20" t="s">
        <v>64</v>
      </c>
      <c r="G142" s="41" t="s">
        <v>48</v>
      </c>
      <c r="H142" s="75">
        <v>24.556967084697199</v>
      </c>
      <c r="I142" s="20" t="s">
        <v>64</v>
      </c>
    </row>
    <row r="143" spans="1:10" ht="16" thickBot="1" x14ac:dyDescent="0.25">
      <c r="A143" s="24"/>
      <c r="B143" s="51">
        <f>SUM(B138:B142)</f>
        <v>747.25985096248485</v>
      </c>
      <c r="C143" s="27"/>
      <c r="G143" s="24"/>
      <c r="H143" s="51">
        <f>SUM(H138:H142)</f>
        <v>321.06666296485804</v>
      </c>
      <c r="I143" s="27"/>
    </row>
    <row r="144" spans="1:10" x14ac:dyDescent="0.2">
      <c r="G144" t="s">
        <v>65</v>
      </c>
      <c r="H144">
        <v>0.47949999999999998</v>
      </c>
      <c r="I144" t="s">
        <v>66</v>
      </c>
    </row>
    <row r="145" spans="1:10" x14ac:dyDescent="0.2">
      <c r="G145" t="s">
        <v>67</v>
      </c>
    </row>
    <row r="147" spans="1:10" ht="16" thickBot="1" x14ac:dyDescent="0.25"/>
    <row r="148" spans="1:10" x14ac:dyDescent="0.2">
      <c r="A148" s="57" t="s">
        <v>68</v>
      </c>
      <c r="B148" s="52">
        <v>312.42</v>
      </c>
      <c r="C148" t="s">
        <v>69</v>
      </c>
    </row>
    <row r="149" spans="1:10" x14ac:dyDescent="0.2">
      <c r="A149" s="35" t="s">
        <v>70</v>
      </c>
      <c r="B149" s="20">
        <v>0.23</v>
      </c>
    </row>
    <row r="150" spans="1:10" x14ac:dyDescent="0.2">
      <c r="A150" s="35" t="s">
        <v>71</v>
      </c>
      <c r="B150" s="54">
        <f>B148/B149</f>
        <v>1358.3478260869565</v>
      </c>
    </row>
    <row r="151" spans="1:10" x14ac:dyDescent="0.2">
      <c r="A151" s="35" t="s">
        <v>72</v>
      </c>
      <c r="B151" s="20">
        <v>0.21</v>
      </c>
    </row>
    <row r="152" spans="1:10" ht="16" thickBot="1" x14ac:dyDescent="0.25">
      <c r="A152" s="58" t="s">
        <v>73</v>
      </c>
      <c r="B152" s="59">
        <f>B148/B151</f>
        <v>1487.7142857142858</v>
      </c>
      <c r="F152">
        <v>1358.3478260869599</v>
      </c>
    </row>
    <row r="153" spans="1:10" ht="16" thickBot="1" x14ac:dyDescent="0.25"/>
    <row r="154" spans="1:10" x14ac:dyDescent="0.2">
      <c r="A154" s="57" t="s">
        <v>74</v>
      </c>
      <c r="B154" s="53">
        <v>1.52794387199999</v>
      </c>
    </row>
    <row r="155" spans="1:10" x14ac:dyDescent="0.2">
      <c r="A155" s="35" t="s">
        <v>75</v>
      </c>
      <c r="B155" s="54">
        <f>B154*B150</f>
        <v>2075.4792369140732</v>
      </c>
    </row>
    <row r="156" spans="1:10" x14ac:dyDescent="0.2">
      <c r="A156" s="35" t="s">
        <v>76</v>
      </c>
      <c r="B156" s="37">
        <v>7.0975457279999903</v>
      </c>
    </row>
    <row r="157" spans="1:10" x14ac:dyDescent="0.2">
      <c r="A157" s="35" t="s">
        <v>73</v>
      </c>
      <c r="B157" s="54">
        <f>B152*B156</f>
        <v>10559.120173055986</v>
      </c>
    </row>
    <row r="158" spans="1:10" x14ac:dyDescent="0.2">
      <c r="A158" s="35" t="s">
        <v>77</v>
      </c>
      <c r="B158" s="55">
        <v>49.288511999999997</v>
      </c>
      <c r="J158" t="s">
        <v>78</v>
      </c>
    </row>
    <row r="159" spans="1:10" ht="16" thickBot="1" x14ac:dyDescent="0.25">
      <c r="A159" s="58" t="s">
        <v>79</v>
      </c>
      <c r="B159" s="56">
        <f>(B157)/B158</f>
        <v>214.23085714285688</v>
      </c>
      <c r="G159">
        <f>B154*10</f>
        <v>15.2794387199999</v>
      </c>
    </row>
    <row r="160" spans="1:10" x14ac:dyDescent="0.2">
      <c r="A160" s="12" t="s">
        <v>80</v>
      </c>
      <c r="B160" s="78">
        <f>12.01740582*1000</f>
        <v>12017.40582</v>
      </c>
      <c r="D160" s="142" t="s">
        <v>97</v>
      </c>
      <c r="E160" s="142">
        <v>0.77742245909976804</v>
      </c>
      <c r="G160">
        <f>B155*10</f>
        <v>20754.792369140734</v>
      </c>
    </row>
    <row r="161" spans="1:7" x14ac:dyDescent="0.2">
      <c r="A161" s="12" t="s">
        <v>98</v>
      </c>
      <c r="B161" s="77">
        <f>B160/B159</f>
        <v>56.095587630433464</v>
      </c>
      <c r="D161" s="142" t="s">
        <v>99</v>
      </c>
      <c r="E161" s="142">
        <f>(E160-E128)*0.21</f>
        <v>8.2993585004898188E-2</v>
      </c>
      <c r="G161">
        <f>B156*10</f>
        <v>70.975457279999901</v>
      </c>
    </row>
    <row r="162" spans="1:7" x14ac:dyDescent="0.2">
      <c r="G162">
        <f>B157*10</f>
        <v>105591.20173055986</v>
      </c>
    </row>
    <row r="163" spans="1:7" x14ac:dyDescent="0.2">
      <c r="G163">
        <f>B158*10</f>
        <v>492.88511999999997</v>
      </c>
    </row>
    <row r="164" spans="1:7" x14ac:dyDescent="0.2">
      <c r="G164">
        <f>G162/G163</f>
        <v>214.23085714285688</v>
      </c>
    </row>
    <row r="165" spans="1:7" x14ac:dyDescent="0.2">
      <c r="G165">
        <f>1092/G164</f>
        <v>5.0973049100569812</v>
      </c>
    </row>
    <row r="192" spans="1:243" x14ac:dyDescent="0.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  <c r="AO192" s="147"/>
      <c r="AP192" s="147"/>
      <c r="AQ192" s="147"/>
      <c r="AR192" s="147"/>
      <c r="AS192" s="147"/>
      <c r="AT192" s="147"/>
      <c r="AU192" s="147"/>
      <c r="AV192" s="147"/>
      <c r="AW192" s="147"/>
      <c r="AX192" s="147"/>
      <c r="AY192" s="147"/>
      <c r="AZ192" s="147"/>
      <c r="BA192" s="147"/>
      <c r="BB192" s="147"/>
      <c r="BC192" s="147"/>
      <c r="BD192" s="147"/>
      <c r="BE192" s="147"/>
      <c r="BF192" s="147"/>
      <c r="BG192" s="147"/>
      <c r="BH192" s="147"/>
      <c r="BI192" s="147"/>
      <c r="BJ192" s="147"/>
      <c r="BK192" s="147"/>
      <c r="BL192" s="147"/>
      <c r="BM192" s="147"/>
      <c r="BN192" s="147"/>
      <c r="BO192" s="147"/>
      <c r="BP192" s="147"/>
      <c r="BQ192" s="147"/>
      <c r="BR192" s="147"/>
      <c r="BS192" s="147"/>
      <c r="BT192" s="147"/>
      <c r="BU192" s="147"/>
      <c r="BV192" s="147"/>
      <c r="BW192" s="147"/>
      <c r="BX192" s="147"/>
      <c r="BY192" s="147"/>
      <c r="BZ192" s="147"/>
      <c r="CA192" s="147"/>
      <c r="CB192" s="147"/>
      <c r="CC192" s="147"/>
      <c r="CD192" s="147"/>
      <c r="CE192" s="147"/>
      <c r="CF192" s="147"/>
      <c r="CG192" s="147"/>
      <c r="CH192" s="147"/>
      <c r="CJ192" s="147"/>
      <c r="CK192" s="147"/>
      <c r="CL192" s="147"/>
      <c r="CM192" s="147"/>
      <c r="CN192" s="147"/>
      <c r="CO192" s="147"/>
      <c r="CP192" s="147"/>
      <c r="CQ192" s="147"/>
      <c r="CR192" s="147"/>
      <c r="CS192" s="147"/>
      <c r="CT192" s="147"/>
      <c r="CU192" s="147"/>
      <c r="CV192" s="147"/>
      <c r="CW192" s="147"/>
      <c r="CX192" s="147"/>
      <c r="CY192" s="147"/>
      <c r="CZ192" s="147"/>
      <c r="DA192" s="147"/>
      <c r="DB192" s="147"/>
      <c r="DC192" s="147"/>
      <c r="DD192" s="147"/>
      <c r="DE192" s="147"/>
      <c r="DF192" s="147"/>
      <c r="DG192" s="147"/>
      <c r="DH192" s="147"/>
      <c r="DI192" s="147"/>
      <c r="DJ192" s="147"/>
      <c r="DK192" s="147"/>
      <c r="DL192" s="147"/>
      <c r="DM192" s="147"/>
      <c r="DN192" s="147"/>
      <c r="DO192" s="147"/>
      <c r="DP192" s="147"/>
      <c r="DQ192" s="147"/>
      <c r="DR192" s="147"/>
      <c r="DS192" s="147"/>
      <c r="DT192" s="147"/>
      <c r="DU192" s="147"/>
      <c r="DV192" s="147"/>
      <c r="DW192" s="147"/>
      <c r="DX192" s="147"/>
      <c r="DY192" s="147"/>
      <c r="DZ192" s="147"/>
      <c r="EA192" s="147"/>
      <c r="EB192" s="147"/>
      <c r="EC192" s="147"/>
      <c r="ED192" s="147"/>
      <c r="EE192" s="147"/>
      <c r="EF192" s="147"/>
      <c r="EG192" s="147"/>
      <c r="EH192" s="147"/>
      <c r="EI192" s="147"/>
      <c r="EJ192" s="147"/>
      <c r="EK192" s="147"/>
      <c r="EL192" s="147"/>
      <c r="EM192" s="147"/>
      <c r="EN192" s="147"/>
      <c r="EO192" s="147"/>
      <c r="EP192" s="147"/>
      <c r="EQ192" s="147"/>
      <c r="ER192" s="147"/>
      <c r="ES192" s="147"/>
      <c r="ET192" s="147"/>
      <c r="EU192" s="147"/>
      <c r="EV192" s="147"/>
      <c r="EW192" s="147"/>
      <c r="EX192" s="147"/>
      <c r="EY192" s="147"/>
      <c r="EZ192" s="147"/>
      <c r="FA192" s="147"/>
      <c r="FB192" s="147"/>
      <c r="FC192" s="147"/>
      <c r="FD192" s="147"/>
      <c r="FE192" s="147"/>
      <c r="FF192" s="147"/>
      <c r="FG192" s="147"/>
      <c r="FH192" s="147"/>
      <c r="FI192" s="147"/>
      <c r="FJ192" s="147"/>
      <c r="FK192" s="147"/>
      <c r="FL192" s="147"/>
      <c r="FM192" s="147"/>
      <c r="FN192" s="147"/>
      <c r="FO192" s="147"/>
      <c r="FP192" s="147"/>
      <c r="FQ192" s="147"/>
      <c r="FR192" s="147"/>
      <c r="FS192" s="147"/>
      <c r="FT192" s="147"/>
      <c r="FU192" s="147"/>
      <c r="FV192" s="147"/>
      <c r="FW192" s="147"/>
      <c r="FX192" s="147"/>
      <c r="FY192" s="147"/>
      <c r="FZ192" s="147"/>
      <c r="GA192" s="147"/>
      <c r="GB192" s="147"/>
      <c r="GC192" s="147"/>
      <c r="GD192" s="147"/>
      <c r="GE192" s="147"/>
      <c r="GF192" s="147"/>
      <c r="GG192" s="147"/>
      <c r="GH192" s="147"/>
      <c r="GI192" s="147"/>
      <c r="GJ192" s="147"/>
      <c r="GK192" s="147"/>
      <c r="GL192" s="147"/>
      <c r="GM192" s="147"/>
      <c r="GN192" s="147"/>
      <c r="GO192" s="147"/>
      <c r="GP192" s="147"/>
      <c r="GQ192" s="147"/>
      <c r="GR192" s="147"/>
      <c r="GS192" s="147"/>
      <c r="GT192" s="147"/>
      <c r="GU192" s="147"/>
      <c r="GV192" s="147"/>
      <c r="GW192" s="147"/>
      <c r="GX192" s="147"/>
      <c r="GY192" s="147"/>
      <c r="GZ192" s="147"/>
      <c r="HA192" s="147"/>
      <c r="HB192" s="147"/>
      <c r="HC192" s="147"/>
      <c r="HD192" s="147"/>
      <c r="HE192" s="147"/>
      <c r="HF192" s="147"/>
      <c r="HG192" s="147"/>
      <c r="HH192" s="147"/>
      <c r="HI192" s="147"/>
      <c r="HJ192" s="147"/>
      <c r="HK192" s="147"/>
      <c r="HL192" s="147"/>
      <c r="HM192" s="147"/>
      <c r="HN192" s="147"/>
      <c r="HO192" s="147"/>
      <c r="HP192" s="147"/>
      <c r="HQ192" s="147"/>
      <c r="HR192" s="147"/>
      <c r="HS192" s="147"/>
      <c r="HT192" s="147"/>
      <c r="HU192" s="147"/>
      <c r="HV192" s="147"/>
      <c r="HW192" s="147"/>
      <c r="HX192" s="147"/>
      <c r="HY192" s="147"/>
      <c r="HZ192" s="147"/>
      <c r="IA192" s="147"/>
      <c r="IB192" s="147"/>
      <c r="IC192" s="147"/>
      <c r="ID192" s="147"/>
      <c r="IE192" s="147"/>
      <c r="IF192" s="147"/>
      <c r="IG192" s="147"/>
      <c r="IH192" s="147"/>
      <c r="II192" s="147"/>
    </row>
    <row r="193" spans="1:243" x14ac:dyDescent="0.2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  <c r="AO193" s="147"/>
      <c r="AP193" s="147"/>
      <c r="AQ193" s="147"/>
      <c r="AR193" s="147"/>
      <c r="AS193" s="147"/>
      <c r="AT193" s="147"/>
      <c r="AU193" s="147"/>
      <c r="AV193" s="147"/>
      <c r="AW193" s="147"/>
      <c r="AX193" s="147"/>
      <c r="AY193" s="147"/>
      <c r="AZ193" s="147"/>
      <c r="BA193" s="147"/>
      <c r="BB193" s="147"/>
      <c r="BC193" s="147"/>
      <c r="BD193" s="147"/>
      <c r="BE193" s="147"/>
      <c r="BF193" s="147"/>
      <c r="BG193" s="147"/>
      <c r="BH193" s="147"/>
      <c r="BI193" s="147"/>
      <c r="BJ193" s="147"/>
      <c r="BK193" s="147"/>
      <c r="BL193" s="147"/>
      <c r="BM193" s="147"/>
      <c r="BN193" s="147"/>
      <c r="BO193" s="147"/>
      <c r="BP193" s="147"/>
      <c r="BQ193" s="147"/>
      <c r="BR193" s="147"/>
      <c r="BS193" s="147"/>
      <c r="BT193" s="147"/>
      <c r="BU193" s="147"/>
      <c r="BV193" s="147"/>
      <c r="BW193" s="147"/>
      <c r="BX193" s="147"/>
      <c r="BY193" s="147"/>
      <c r="BZ193" s="147"/>
      <c r="CA193" s="147"/>
      <c r="CB193" s="147"/>
      <c r="CC193" s="147"/>
      <c r="CD193" s="147"/>
      <c r="CE193" s="147"/>
      <c r="CF193" s="147"/>
      <c r="CG193" s="147"/>
      <c r="CH193" s="147"/>
      <c r="CJ193" s="147"/>
      <c r="CK193" s="147"/>
      <c r="CL193" s="147"/>
      <c r="CM193" s="147"/>
      <c r="CN193" s="147"/>
      <c r="CO193" s="147"/>
      <c r="CP193" s="147"/>
      <c r="CQ193" s="147"/>
      <c r="CR193" s="147"/>
      <c r="CS193" s="147"/>
      <c r="CT193" s="147"/>
      <c r="CU193" s="147"/>
      <c r="CV193" s="147"/>
      <c r="CW193" s="147"/>
      <c r="CX193" s="147"/>
      <c r="CY193" s="147"/>
      <c r="CZ193" s="147"/>
      <c r="DA193" s="147"/>
      <c r="DB193" s="147"/>
      <c r="DC193" s="147"/>
      <c r="DD193" s="147"/>
      <c r="DE193" s="147"/>
      <c r="DF193" s="147"/>
      <c r="DG193" s="147"/>
      <c r="DH193" s="147"/>
      <c r="DI193" s="147"/>
      <c r="DJ193" s="147"/>
      <c r="DK193" s="147"/>
      <c r="DL193" s="147"/>
      <c r="DM193" s="147"/>
      <c r="DN193" s="147"/>
      <c r="DO193" s="147"/>
      <c r="DP193" s="147"/>
      <c r="DQ193" s="147"/>
      <c r="DR193" s="147"/>
      <c r="DS193" s="147"/>
      <c r="DT193" s="147"/>
      <c r="DU193" s="147"/>
      <c r="DV193" s="147"/>
      <c r="DW193" s="147"/>
      <c r="DX193" s="147"/>
      <c r="DY193" s="147"/>
      <c r="DZ193" s="147"/>
      <c r="EA193" s="147"/>
      <c r="EB193" s="147"/>
      <c r="EC193" s="147"/>
      <c r="ED193" s="147"/>
      <c r="EE193" s="147"/>
      <c r="EF193" s="147"/>
      <c r="EG193" s="147"/>
      <c r="EH193" s="147"/>
      <c r="EI193" s="147"/>
      <c r="EJ193" s="147"/>
      <c r="EK193" s="147"/>
      <c r="EL193" s="147"/>
      <c r="EM193" s="147"/>
      <c r="EN193" s="147"/>
      <c r="EO193" s="147"/>
      <c r="EP193" s="147"/>
      <c r="EQ193" s="147"/>
      <c r="ER193" s="147"/>
      <c r="ES193" s="147"/>
      <c r="ET193" s="147"/>
      <c r="EU193" s="147"/>
      <c r="EV193" s="147"/>
      <c r="EW193" s="147"/>
      <c r="EX193" s="147"/>
      <c r="EY193" s="147"/>
      <c r="EZ193" s="147"/>
      <c r="FA193" s="147"/>
      <c r="FB193" s="147"/>
      <c r="FC193" s="147"/>
      <c r="FD193" s="147"/>
      <c r="FE193" s="147"/>
      <c r="FF193" s="147"/>
      <c r="FG193" s="147"/>
      <c r="FH193" s="147"/>
      <c r="FI193" s="147"/>
      <c r="FJ193" s="147"/>
      <c r="FK193" s="147"/>
      <c r="FL193" s="147"/>
      <c r="FM193" s="147"/>
      <c r="FN193" s="147"/>
      <c r="FO193" s="147"/>
      <c r="FP193" s="147"/>
      <c r="FQ193" s="147"/>
      <c r="FR193" s="147"/>
      <c r="FS193" s="147"/>
      <c r="FT193" s="147"/>
      <c r="FU193" s="147"/>
      <c r="FV193" s="147"/>
      <c r="FW193" s="147"/>
      <c r="FX193" s="147"/>
      <c r="FY193" s="147"/>
      <c r="FZ193" s="147"/>
      <c r="GA193" s="147"/>
      <c r="GB193" s="147"/>
      <c r="GC193" s="147"/>
      <c r="GD193" s="147"/>
      <c r="GE193" s="147"/>
      <c r="GF193" s="147"/>
      <c r="GG193" s="147"/>
      <c r="GH193" s="147"/>
      <c r="GI193" s="147"/>
      <c r="GJ193" s="147"/>
      <c r="GK193" s="147"/>
      <c r="GL193" s="147"/>
      <c r="GM193" s="147"/>
      <c r="GN193" s="147"/>
      <c r="GO193" s="147"/>
      <c r="GP193" s="147"/>
      <c r="GQ193" s="147"/>
      <c r="GR193" s="147"/>
      <c r="GS193" s="147"/>
      <c r="GT193" s="147"/>
      <c r="GU193" s="147"/>
      <c r="GV193" s="147"/>
      <c r="GW193" s="147"/>
      <c r="GX193" s="147"/>
      <c r="GY193" s="147"/>
      <c r="GZ193" s="147"/>
      <c r="HA193" s="147"/>
      <c r="HB193" s="147"/>
      <c r="HC193" s="147"/>
      <c r="HD193" s="147"/>
      <c r="HE193" s="147"/>
      <c r="HF193" s="147"/>
      <c r="HG193" s="147"/>
      <c r="HH193" s="147"/>
      <c r="HI193" s="147"/>
      <c r="HJ193" s="147"/>
      <c r="HK193" s="147"/>
      <c r="HL193" s="147"/>
      <c r="HM193" s="147"/>
      <c r="HN193" s="147"/>
      <c r="HO193" s="147"/>
      <c r="HP193" s="147"/>
      <c r="HQ193" s="147"/>
      <c r="HR193" s="147"/>
      <c r="HS193" s="147"/>
      <c r="HT193" s="147"/>
      <c r="HU193" s="147"/>
      <c r="HV193" s="147"/>
      <c r="HW193" s="147"/>
      <c r="HX193" s="147"/>
      <c r="HY193" s="147"/>
      <c r="HZ193" s="147"/>
      <c r="IA193" s="147"/>
      <c r="IB193" s="147"/>
      <c r="IC193" s="147"/>
      <c r="ID193" s="147"/>
      <c r="IE193" s="147"/>
      <c r="IF193" s="147"/>
      <c r="IG193" s="147"/>
      <c r="IH193" s="147"/>
      <c r="II193" s="147"/>
    </row>
    <row r="194" spans="1:243" x14ac:dyDescent="0.2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7"/>
      <c r="AR194" s="147"/>
      <c r="AS194" s="147"/>
      <c r="AT194" s="147"/>
      <c r="AU194" s="147"/>
      <c r="AV194" s="147"/>
      <c r="AW194" s="147"/>
      <c r="AX194" s="147"/>
      <c r="AY194" s="147"/>
      <c r="AZ194" s="147"/>
      <c r="BA194" s="147"/>
      <c r="BB194" s="147"/>
      <c r="BC194" s="147"/>
      <c r="BD194" s="147"/>
      <c r="BE194" s="147"/>
      <c r="BF194" s="147"/>
      <c r="BG194" s="147"/>
      <c r="BH194" s="147"/>
      <c r="BI194" s="147"/>
      <c r="BJ194" s="147"/>
      <c r="BK194" s="147"/>
      <c r="BL194" s="147"/>
      <c r="BM194" s="147"/>
      <c r="BN194" s="147"/>
      <c r="BO194" s="147"/>
      <c r="BP194" s="147"/>
      <c r="BQ194" s="147"/>
      <c r="BR194" s="147"/>
      <c r="BS194" s="147"/>
      <c r="BT194" s="147"/>
      <c r="BU194" s="147"/>
      <c r="BV194" s="147"/>
      <c r="BW194" s="147"/>
      <c r="BX194" s="147"/>
      <c r="BY194" s="147"/>
      <c r="BZ194" s="147"/>
      <c r="CA194" s="147"/>
      <c r="CB194" s="147"/>
      <c r="CC194" s="147"/>
      <c r="CD194" s="147"/>
      <c r="CE194" s="147"/>
      <c r="CF194" s="147"/>
      <c r="CG194" s="147"/>
      <c r="CH194" s="147"/>
      <c r="CJ194" s="147"/>
      <c r="CK194" s="147"/>
      <c r="CL194" s="147"/>
      <c r="CM194" s="147"/>
      <c r="CN194" s="147"/>
      <c r="CO194" s="147"/>
      <c r="CP194" s="147"/>
      <c r="CQ194" s="147"/>
      <c r="CR194" s="147"/>
      <c r="CS194" s="147"/>
      <c r="CT194" s="147"/>
      <c r="CU194" s="147"/>
      <c r="CV194" s="147"/>
      <c r="CW194" s="147"/>
      <c r="CX194" s="147"/>
      <c r="CY194" s="147"/>
      <c r="CZ194" s="147"/>
      <c r="DA194" s="147"/>
      <c r="DB194" s="147"/>
      <c r="DC194" s="147"/>
      <c r="DD194" s="147"/>
      <c r="DE194" s="147"/>
      <c r="DF194" s="147"/>
      <c r="DG194" s="147"/>
      <c r="DH194" s="147"/>
      <c r="DI194" s="147"/>
      <c r="DJ194" s="147"/>
      <c r="DK194" s="147"/>
      <c r="DL194" s="147"/>
      <c r="DM194" s="147"/>
      <c r="DN194" s="147"/>
      <c r="DO194" s="147"/>
      <c r="DP194" s="147"/>
      <c r="DQ194" s="147"/>
      <c r="DR194" s="147"/>
      <c r="DS194" s="147"/>
      <c r="DT194" s="147"/>
      <c r="DU194" s="147"/>
      <c r="DV194" s="147"/>
      <c r="DW194" s="147"/>
      <c r="DX194" s="147"/>
      <c r="DY194" s="147"/>
      <c r="DZ194" s="147"/>
      <c r="EA194" s="147"/>
      <c r="EB194" s="147"/>
      <c r="EC194" s="147"/>
      <c r="ED194" s="147"/>
      <c r="EE194" s="147"/>
      <c r="EF194" s="147"/>
      <c r="EG194" s="147"/>
      <c r="EH194" s="147"/>
      <c r="EI194" s="147"/>
      <c r="EJ194" s="147"/>
      <c r="EK194" s="147"/>
      <c r="EL194" s="147"/>
      <c r="EM194" s="147"/>
      <c r="EN194" s="147"/>
      <c r="EO194" s="147"/>
      <c r="EP194" s="147"/>
      <c r="EQ194" s="147"/>
      <c r="ER194" s="147"/>
      <c r="ES194" s="147"/>
      <c r="ET194" s="147"/>
      <c r="EU194" s="147"/>
      <c r="EV194" s="147"/>
      <c r="EW194" s="147"/>
      <c r="EX194" s="147"/>
      <c r="EY194" s="147"/>
      <c r="EZ194" s="147"/>
      <c r="FA194" s="147"/>
      <c r="FB194" s="147"/>
      <c r="FC194" s="147"/>
      <c r="FD194" s="147"/>
      <c r="FE194" s="147"/>
      <c r="FF194" s="147"/>
      <c r="FG194" s="147"/>
      <c r="FH194" s="147"/>
      <c r="FI194" s="147"/>
      <c r="FJ194" s="147"/>
      <c r="FK194" s="147"/>
      <c r="FL194" s="147"/>
      <c r="FM194" s="147"/>
      <c r="FN194" s="147"/>
      <c r="FO194" s="147"/>
      <c r="FP194" s="147"/>
      <c r="FQ194" s="147"/>
      <c r="FR194" s="147"/>
      <c r="FS194" s="147"/>
      <c r="FT194" s="147"/>
      <c r="FU194" s="147"/>
      <c r="FV194" s="147"/>
      <c r="FW194" s="147"/>
      <c r="FX194" s="147"/>
      <c r="FY194" s="147"/>
      <c r="FZ194" s="147"/>
      <c r="GA194" s="147"/>
      <c r="GB194" s="147"/>
      <c r="GC194" s="147"/>
      <c r="GD194" s="147"/>
      <c r="GE194" s="147"/>
      <c r="GF194" s="147"/>
      <c r="GG194" s="147"/>
      <c r="GH194" s="147"/>
      <c r="GI194" s="147"/>
      <c r="GJ194" s="147"/>
      <c r="GK194" s="147"/>
      <c r="GL194" s="147"/>
      <c r="GM194" s="147"/>
      <c r="GN194" s="147"/>
      <c r="GO194" s="147"/>
      <c r="GP194" s="147"/>
      <c r="GQ194" s="147"/>
      <c r="GR194" s="147"/>
      <c r="GS194" s="147"/>
      <c r="GT194" s="147"/>
      <c r="GU194" s="147"/>
      <c r="GV194" s="147"/>
      <c r="GW194" s="147"/>
      <c r="GX194" s="147"/>
      <c r="GY194" s="147"/>
      <c r="GZ194" s="147"/>
      <c r="HA194" s="147"/>
      <c r="HB194" s="147"/>
      <c r="HC194" s="147"/>
      <c r="HD194" s="147"/>
      <c r="HE194" s="147"/>
      <c r="HF194" s="147"/>
      <c r="HG194" s="147"/>
      <c r="HH194" s="147"/>
      <c r="HI194" s="147"/>
      <c r="HJ194" s="147"/>
      <c r="HK194" s="147"/>
      <c r="HL194" s="147"/>
      <c r="HM194" s="147"/>
      <c r="HN194" s="147"/>
      <c r="HO194" s="147"/>
      <c r="HP194" s="147"/>
      <c r="HQ194" s="147"/>
      <c r="HR194" s="147"/>
      <c r="HS194" s="147"/>
      <c r="HT194" s="147"/>
      <c r="HU194" s="147"/>
      <c r="HV194" s="147"/>
      <c r="HW194" s="147"/>
      <c r="HX194" s="147"/>
      <c r="HY194" s="147"/>
      <c r="HZ194" s="147"/>
      <c r="IA194" s="147"/>
      <c r="IB194" s="147"/>
      <c r="IC194" s="147"/>
      <c r="ID194" s="147"/>
      <c r="IE194" s="147"/>
      <c r="IF194" s="147"/>
      <c r="IG194" s="147"/>
      <c r="IH194" s="147"/>
      <c r="II194" s="147"/>
    </row>
    <row r="195" spans="1:243" x14ac:dyDescent="0.2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  <c r="AO195" s="147"/>
      <c r="AP195" s="147"/>
      <c r="AQ195" s="147"/>
      <c r="AR195" s="147"/>
      <c r="AS195" s="147"/>
      <c r="AT195" s="147"/>
      <c r="AU195" s="147"/>
      <c r="AV195" s="147"/>
      <c r="AW195" s="147"/>
      <c r="AX195" s="147"/>
      <c r="AY195" s="147"/>
      <c r="AZ195" s="147"/>
      <c r="BA195" s="147"/>
      <c r="BB195" s="147"/>
      <c r="BC195" s="147"/>
      <c r="BD195" s="147"/>
      <c r="BE195" s="147"/>
      <c r="BF195" s="147"/>
      <c r="BG195" s="147"/>
      <c r="BH195" s="147"/>
      <c r="BI195" s="147"/>
      <c r="BJ195" s="147"/>
      <c r="BK195" s="147"/>
      <c r="BL195" s="147"/>
      <c r="BM195" s="147"/>
      <c r="BN195" s="147"/>
      <c r="BO195" s="147"/>
      <c r="BP195" s="147"/>
      <c r="BQ195" s="147"/>
      <c r="BR195" s="147"/>
      <c r="BS195" s="147"/>
      <c r="BT195" s="147"/>
      <c r="BU195" s="147"/>
      <c r="BV195" s="147"/>
      <c r="BW195" s="147"/>
      <c r="BX195" s="147"/>
      <c r="BY195" s="147"/>
      <c r="BZ195" s="147"/>
      <c r="CA195" s="147"/>
      <c r="CB195" s="147"/>
      <c r="CC195" s="147"/>
      <c r="CD195" s="147"/>
      <c r="CE195" s="147"/>
      <c r="CF195" s="147"/>
      <c r="CG195" s="147"/>
      <c r="CH195" s="147"/>
      <c r="CJ195" s="147"/>
      <c r="CK195" s="147"/>
      <c r="CL195" s="147"/>
      <c r="CM195" s="147"/>
      <c r="CN195" s="147"/>
      <c r="CO195" s="147"/>
      <c r="CP195" s="147"/>
      <c r="CQ195" s="147"/>
      <c r="CR195" s="147"/>
      <c r="CS195" s="147"/>
      <c r="CT195" s="147"/>
      <c r="CU195" s="147"/>
      <c r="CV195" s="147"/>
      <c r="CW195" s="147"/>
      <c r="CX195" s="147"/>
      <c r="CY195" s="147"/>
      <c r="CZ195" s="147"/>
      <c r="DA195" s="147"/>
      <c r="DB195" s="147"/>
      <c r="DC195" s="147"/>
      <c r="DD195" s="147"/>
      <c r="DE195" s="147"/>
      <c r="DF195" s="147"/>
      <c r="DG195" s="147"/>
      <c r="DH195" s="147"/>
      <c r="DI195" s="147"/>
      <c r="DJ195" s="147"/>
      <c r="DK195" s="147"/>
      <c r="DL195" s="147"/>
      <c r="DM195" s="147"/>
      <c r="DN195" s="147"/>
      <c r="DO195" s="147"/>
      <c r="DP195" s="147"/>
      <c r="DQ195" s="147"/>
      <c r="DR195" s="147"/>
      <c r="DS195" s="147"/>
      <c r="DT195" s="147"/>
      <c r="DU195" s="147"/>
      <c r="DV195" s="147"/>
      <c r="DW195" s="147"/>
      <c r="DX195" s="147"/>
      <c r="DY195" s="147"/>
      <c r="DZ195" s="147"/>
      <c r="EA195" s="147"/>
      <c r="EB195" s="147"/>
      <c r="EC195" s="147"/>
      <c r="ED195" s="147"/>
      <c r="EE195" s="147"/>
      <c r="EF195" s="147"/>
      <c r="EG195" s="147"/>
      <c r="EH195" s="147"/>
      <c r="EI195" s="147"/>
      <c r="EJ195" s="147"/>
      <c r="EK195" s="147"/>
      <c r="EL195" s="147"/>
      <c r="EM195" s="147"/>
      <c r="EN195" s="147"/>
      <c r="EO195" s="147"/>
      <c r="EP195" s="147"/>
      <c r="EQ195" s="147"/>
      <c r="ER195" s="147"/>
      <c r="ES195" s="147"/>
      <c r="ET195" s="147"/>
      <c r="EU195" s="147"/>
      <c r="EV195" s="147"/>
      <c r="EW195" s="147"/>
      <c r="EX195" s="147"/>
      <c r="EY195" s="147"/>
      <c r="EZ195" s="147"/>
      <c r="FA195" s="147"/>
      <c r="FB195" s="147"/>
      <c r="FC195" s="147"/>
      <c r="FD195" s="147"/>
      <c r="FE195" s="147"/>
      <c r="FF195" s="147"/>
      <c r="FG195" s="147"/>
      <c r="FH195" s="147"/>
      <c r="FI195" s="147"/>
      <c r="FJ195" s="147"/>
      <c r="FK195" s="147"/>
      <c r="FL195" s="147"/>
      <c r="FM195" s="147"/>
      <c r="FN195" s="147"/>
      <c r="FO195" s="147"/>
      <c r="FP195" s="147"/>
      <c r="FQ195" s="147"/>
      <c r="FR195" s="147"/>
      <c r="FS195" s="147"/>
      <c r="FT195" s="147"/>
      <c r="FU195" s="147"/>
      <c r="FV195" s="147"/>
      <c r="FW195" s="147"/>
      <c r="FX195" s="147"/>
      <c r="FY195" s="147"/>
      <c r="FZ195" s="147"/>
      <c r="GA195" s="147"/>
      <c r="GB195" s="147"/>
      <c r="GC195" s="147"/>
      <c r="GD195" s="147"/>
      <c r="GE195" s="147"/>
      <c r="GF195" s="147"/>
      <c r="GG195" s="147"/>
      <c r="GH195" s="147"/>
      <c r="GI195" s="147"/>
      <c r="GJ195" s="147"/>
      <c r="GK195" s="147"/>
      <c r="GL195" s="147"/>
      <c r="GM195" s="147"/>
      <c r="GN195" s="147"/>
      <c r="GO195" s="147"/>
      <c r="GP195" s="147"/>
      <c r="GQ195" s="147"/>
      <c r="GR195" s="147"/>
      <c r="GS195" s="147"/>
      <c r="GT195" s="147"/>
      <c r="GU195" s="147"/>
      <c r="GV195" s="147"/>
      <c r="GW195" s="147"/>
      <c r="GX195" s="147"/>
      <c r="GY195" s="147"/>
      <c r="GZ195" s="147"/>
      <c r="HA195" s="147"/>
      <c r="HB195" s="147"/>
      <c r="HC195" s="147"/>
      <c r="HD195" s="147"/>
      <c r="HE195" s="147"/>
      <c r="HF195" s="147"/>
      <c r="HG195" s="147"/>
      <c r="HH195" s="147"/>
      <c r="HI195" s="147"/>
      <c r="HJ195" s="147"/>
      <c r="HK195" s="147"/>
      <c r="HL195" s="147"/>
      <c r="HM195" s="147"/>
      <c r="HN195" s="147"/>
      <c r="HO195" s="147"/>
      <c r="HP195" s="147"/>
      <c r="HQ195" s="147"/>
      <c r="HR195" s="147"/>
      <c r="HS195" s="147"/>
      <c r="HT195" s="147"/>
      <c r="HU195" s="147"/>
      <c r="HV195" s="147"/>
      <c r="HW195" s="147"/>
      <c r="HX195" s="147"/>
      <c r="HY195" s="147"/>
      <c r="HZ195" s="147"/>
      <c r="IA195" s="147"/>
      <c r="IB195" s="147"/>
      <c r="IC195" s="147"/>
      <c r="ID195" s="147"/>
      <c r="IE195" s="147"/>
      <c r="IF195" s="147"/>
      <c r="IG195" s="147"/>
      <c r="IH195" s="147"/>
      <c r="II195" s="147"/>
    </row>
    <row r="196" spans="1:243" x14ac:dyDescent="0.2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  <c r="AO196" s="147"/>
      <c r="AP196" s="147"/>
      <c r="AQ196" s="147"/>
      <c r="AR196" s="147"/>
      <c r="AS196" s="147"/>
      <c r="AT196" s="147"/>
      <c r="AU196" s="147"/>
      <c r="AV196" s="147"/>
      <c r="AW196" s="147"/>
      <c r="AX196" s="147"/>
      <c r="AY196" s="147"/>
      <c r="AZ196" s="147"/>
      <c r="BA196" s="147"/>
      <c r="BB196" s="147"/>
      <c r="BC196" s="147"/>
      <c r="BD196" s="147"/>
      <c r="BE196" s="147"/>
      <c r="BF196" s="147"/>
      <c r="BG196" s="147"/>
      <c r="BH196" s="147"/>
      <c r="BI196" s="147"/>
      <c r="BJ196" s="147"/>
      <c r="BK196" s="147"/>
      <c r="BL196" s="147"/>
      <c r="BM196" s="147"/>
      <c r="BN196" s="147"/>
      <c r="BO196" s="147"/>
      <c r="BP196" s="147"/>
      <c r="BQ196" s="147"/>
      <c r="BR196" s="147"/>
      <c r="BS196" s="147"/>
      <c r="BT196" s="147"/>
      <c r="BU196" s="147"/>
      <c r="BV196" s="147"/>
      <c r="BW196" s="147"/>
      <c r="BX196" s="147"/>
      <c r="BY196" s="147"/>
      <c r="BZ196" s="147"/>
      <c r="CA196" s="147"/>
      <c r="CB196" s="147"/>
      <c r="CC196" s="147"/>
      <c r="CD196" s="147"/>
      <c r="CE196" s="147"/>
      <c r="CF196" s="147"/>
      <c r="CG196" s="147"/>
      <c r="CH196" s="147"/>
      <c r="CJ196" s="147"/>
      <c r="CK196" s="147"/>
      <c r="CL196" s="147"/>
      <c r="CM196" s="147"/>
      <c r="CN196" s="147"/>
      <c r="CO196" s="147"/>
      <c r="CP196" s="147"/>
      <c r="CQ196" s="147"/>
      <c r="CR196" s="147"/>
      <c r="CS196" s="147"/>
      <c r="CT196" s="147"/>
      <c r="CU196" s="147"/>
      <c r="CV196" s="147"/>
      <c r="CW196" s="147"/>
      <c r="CX196" s="147"/>
      <c r="CY196" s="147"/>
      <c r="CZ196" s="147"/>
      <c r="DA196" s="147"/>
      <c r="DB196" s="147"/>
      <c r="DC196" s="147"/>
      <c r="DD196" s="147"/>
      <c r="DE196" s="147"/>
      <c r="DF196" s="147"/>
      <c r="DG196" s="147"/>
      <c r="DH196" s="147"/>
      <c r="DI196" s="147"/>
      <c r="DJ196" s="147"/>
      <c r="DK196" s="147"/>
      <c r="DL196" s="147"/>
      <c r="DM196" s="147"/>
      <c r="DN196" s="147"/>
      <c r="DO196" s="147"/>
      <c r="DP196" s="147"/>
      <c r="DQ196" s="147"/>
      <c r="DR196" s="147"/>
      <c r="DS196" s="147"/>
      <c r="DT196" s="147"/>
      <c r="DU196" s="147"/>
      <c r="DV196" s="147"/>
      <c r="DW196" s="147"/>
      <c r="DX196" s="147"/>
      <c r="DY196" s="147"/>
      <c r="DZ196" s="147"/>
      <c r="EA196" s="147"/>
      <c r="EB196" s="147"/>
      <c r="EC196" s="147"/>
      <c r="ED196" s="147"/>
      <c r="EE196" s="147"/>
      <c r="EF196" s="147"/>
      <c r="EG196" s="147"/>
      <c r="EH196" s="147"/>
      <c r="EI196" s="147"/>
      <c r="EJ196" s="147"/>
      <c r="EK196" s="147"/>
      <c r="EL196" s="147"/>
      <c r="EM196" s="147"/>
      <c r="EN196" s="147"/>
      <c r="EO196" s="147"/>
      <c r="EP196" s="147"/>
      <c r="EQ196" s="147"/>
      <c r="ER196" s="147"/>
      <c r="ES196" s="147"/>
      <c r="ET196" s="147"/>
      <c r="EU196" s="147"/>
      <c r="EV196" s="147"/>
      <c r="EW196" s="147"/>
      <c r="EX196" s="147"/>
      <c r="EY196" s="147"/>
      <c r="EZ196" s="147"/>
      <c r="FA196" s="147"/>
      <c r="FB196" s="147"/>
      <c r="FC196" s="147"/>
      <c r="FD196" s="147"/>
      <c r="FE196" s="147"/>
      <c r="FF196" s="147"/>
      <c r="FG196" s="147"/>
      <c r="FH196" s="147"/>
      <c r="FI196" s="147"/>
      <c r="FJ196" s="147"/>
      <c r="FK196" s="147"/>
      <c r="FL196" s="147"/>
      <c r="FM196" s="147"/>
      <c r="FN196" s="147"/>
      <c r="FO196" s="147"/>
      <c r="FP196" s="147"/>
      <c r="FQ196" s="147"/>
      <c r="FR196" s="147"/>
      <c r="FS196" s="147"/>
      <c r="FT196" s="147"/>
      <c r="FU196" s="147"/>
      <c r="FV196" s="147"/>
      <c r="FW196" s="147"/>
      <c r="FX196" s="147"/>
      <c r="FY196" s="147"/>
      <c r="FZ196" s="147"/>
      <c r="GA196" s="147"/>
      <c r="GB196" s="147"/>
      <c r="GC196" s="147"/>
      <c r="GD196" s="147"/>
      <c r="GE196" s="147"/>
      <c r="GF196" s="147"/>
      <c r="GG196" s="147"/>
      <c r="GH196" s="147"/>
      <c r="GI196" s="147"/>
      <c r="GJ196" s="147"/>
      <c r="GK196" s="147"/>
      <c r="GL196" s="147"/>
      <c r="GM196" s="147"/>
      <c r="GN196" s="147"/>
      <c r="GO196" s="147"/>
      <c r="GP196" s="147"/>
      <c r="GQ196" s="147"/>
      <c r="GR196" s="147"/>
      <c r="GS196" s="147"/>
      <c r="GT196" s="147"/>
      <c r="GU196" s="147"/>
      <c r="GV196" s="147"/>
      <c r="GW196" s="147"/>
      <c r="GX196" s="147"/>
      <c r="GY196" s="147"/>
      <c r="GZ196" s="147"/>
      <c r="HA196" s="147"/>
      <c r="HB196" s="147"/>
      <c r="HC196" s="147"/>
      <c r="HD196" s="147"/>
      <c r="HE196" s="147"/>
      <c r="HF196" s="147"/>
      <c r="HG196" s="147"/>
      <c r="HH196" s="147"/>
      <c r="HI196" s="147"/>
      <c r="HJ196" s="147"/>
      <c r="HK196" s="147"/>
      <c r="HL196" s="147"/>
      <c r="HM196" s="147"/>
      <c r="HN196" s="147"/>
      <c r="HO196" s="147"/>
      <c r="HP196" s="147"/>
      <c r="HQ196" s="147"/>
      <c r="HR196" s="147"/>
      <c r="HS196" s="147"/>
      <c r="HT196" s="147"/>
      <c r="HU196" s="147"/>
      <c r="HV196" s="147"/>
      <c r="HW196" s="147"/>
      <c r="HX196" s="147"/>
      <c r="HY196" s="147"/>
      <c r="HZ196" s="147"/>
      <c r="IA196" s="147"/>
      <c r="IB196" s="147"/>
      <c r="IC196" s="147"/>
      <c r="ID196" s="147"/>
      <c r="IE196" s="147"/>
      <c r="IF196" s="147"/>
      <c r="IG196" s="147"/>
      <c r="IH196" s="147"/>
      <c r="II196" s="147"/>
    </row>
    <row r="197" spans="1:243" x14ac:dyDescent="0.2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  <c r="AO197" s="147"/>
      <c r="AP197" s="147"/>
      <c r="AQ197" s="147"/>
      <c r="AR197" s="147"/>
      <c r="AS197" s="147"/>
      <c r="AT197" s="147"/>
      <c r="AU197" s="147"/>
      <c r="AV197" s="147"/>
      <c r="AW197" s="147"/>
      <c r="AX197" s="147"/>
      <c r="AY197" s="147"/>
      <c r="AZ197" s="147"/>
      <c r="BA197" s="147"/>
      <c r="BB197" s="147"/>
      <c r="BC197" s="147"/>
      <c r="BD197" s="147"/>
      <c r="BE197" s="147"/>
      <c r="BF197" s="147"/>
      <c r="BG197" s="147"/>
      <c r="BH197" s="147"/>
      <c r="BI197" s="147"/>
      <c r="BJ197" s="147"/>
      <c r="BK197" s="147"/>
      <c r="BL197" s="147"/>
      <c r="BM197" s="147"/>
      <c r="BN197" s="147"/>
      <c r="BO197" s="147"/>
      <c r="BP197" s="147"/>
      <c r="BQ197" s="147"/>
      <c r="BR197" s="147"/>
      <c r="BS197" s="147"/>
      <c r="BT197" s="147"/>
      <c r="BU197" s="147"/>
      <c r="BV197" s="147"/>
      <c r="BW197" s="147"/>
      <c r="BX197" s="147"/>
      <c r="BY197" s="147"/>
      <c r="BZ197" s="147"/>
      <c r="CA197" s="147"/>
      <c r="CB197" s="147"/>
      <c r="CC197" s="147"/>
      <c r="CD197" s="147"/>
      <c r="CE197" s="147"/>
      <c r="CF197" s="147"/>
      <c r="CG197" s="147"/>
      <c r="CH197" s="147"/>
      <c r="CJ197" s="147"/>
      <c r="CK197" s="147"/>
      <c r="CL197" s="147"/>
      <c r="CM197" s="147"/>
      <c r="CN197" s="147"/>
      <c r="CO197" s="147"/>
      <c r="CP197" s="147"/>
      <c r="CQ197" s="147"/>
      <c r="CR197" s="147"/>
      <c r="CS197" s="147"/>
      <c r="CT197" s="147"/>
      <c r="CU197" s="147"/>
      <c r="CV197" s="147"/>
      <c r="CW197" s="147"/>
      <c r="CX197" s="147"/>
      <c r="CY197" s="147"/>
      <c r="CZ197" s="147"/>
      <c r="DA197" s="147"/>
      <c r="DB197" s="147"/>
      <c r="DC197" s="147"/>
      <c r="DD197" s="147"/>
      <c r="DE197" s="147"/>
      <c r="DF197" s="147"/>
      <c r="DG197" s="147"/>
      <c r="DH197" s="147"/>
      <c r="DI197" s="147"/>
      <c r="DJ197" s="147"/>
      <c r="DK197" s="147"/>
      <c r="DL197" s="147"/>
      <c r="DM197" s="147"/>
      <c r="DN197" s="147"/>
      <c r="DO197" s="147"/>
      <c r="DP197" s="147"/>
      <c r="DQ197" s="147"/>
      <c r="DR197" s="147"/>
      <c r="DS197" s="147"/>
      <c r="DT197" s="147"/>
      <c r="DU197" s="147"/>
      <c r="DV197" s="147"/>
      <c r="DW197" s="147"/>
      <c r="DX197" s="147"/>
      <c r="DY197" s="147"/>
      <c r="DZ197" s="147"/>
      <c r="EA197" s="147"/>
      <c r="EB197" s="147"/>
      <c r="EC197" s="147"/>
      <c r="ED197" s="147"/>
      <c r="EE197" s="147"/>
      <c r="EF197" s="147"/>
      <c r="EG197" s="147"/>
      <c r="EH197" s="147"/>
      <c r="EI197" s="147"/>
      <c r="EJ197" s="147"/>
      <c r="EK197" s="147"/>
      <c r="EL197" s="147"/>
      <c r="EM197" s="147"/>
      <c r="EN197" s="147"/>
      <c r="EO197" s="147"/>
      <c r="EP197" s="147"/>
      <c r="EQ197" s="147"/>
      <c r="ER197" s="147"/>
      <c r="ES197" s="147"/>
      <c r="ET197" s="147"/>
      <c r="EU197" s="147"/>
      <c r="EV197" s="147"/>
      <c r="EW197" s="147"/>
      <c r="EX197" s="147"/>
      <c r="EY197" s="147"/>
      <c r="EZ197" s="147"/>
      <c r="FA197" s="147"/>
      <c r="FB197" s="147"/>
      <c r="FC197" s="147"/>
      <c r="FD197" s="147"/>
      <c r="FE197" s="147"/>
      <c r="FF197" s="147"/>
      <c r="FG197" s="147"/>
      <c r="FH197" s="147"/>
      <c r="FI197" s="147"/>
      <c r="FJ197" s="147"/>
      <c r="FK197" s="147"/>
      <c r="FL197" s="147"/>
      <c r="FM197" s="147"/>
      <c r="FN197" s="147"/>
      <c r="FO197" s="147"/>
      <c r="FP197" s="147"/>
      <c r="FQ197" s="147"/>
      <c r="FR197" s="147"/>
      <c r="FS197" s="147"/>
      <c r="FT197" s="147"/>
      <c r="FU197" s="147"/>
      <c r="FV197" s="147"/>
      <c r="FW197" s="147"/>
      <c r="FX197" s="147"/>
      <c r="FY197" s="147"/>
      <c r="FZ197" s="147"/>
      <c r="GA197" s="147"/>
      <c r="GB197" s="147"/>
      <c r="GC197" s="147"/>
      <c r="GD197" s="147"/>
      <c r="GE197" s="147"/>
      <c r="GF197" s="147"/>
      <c r="GG197" s="147"/>
      <c r="GH197" s="147"/>
      <c r="GI197" s="147"/>
      <c r="GJ197" s="147"/>
      <c r="GK197" s="147"/>
      <c r="GL197" s="147"/>
      <c r="GM197" s="147"/>
      <c r="GN197" s="147"/>
      <c r="GO197" s="147"/>
      <c r="GP197" s="147"/>
      <c r="GQ197" s="147"/>
      <c r="GR197" s="147"/>
      <c r="GS197" s="147"/>
      <c r="GT197" s="147"/>
      <c r="GU197" s="147"/>
      <c r="GV197" s="147"/>
      <c r="GW197" s="147"/>
      <c r="GX197" s="147"/>
      <c r="GY197" s="147"/>
      <c r="GZ197" s="147"/>
      <c r="HA197" s="147"/>
      <c r="HB197" s="147"/>
      <c r="HC197" s="147"/>
      <c r="HD197" s="147"/>
      <c r="HE197" s="147"/>
      <c r="HF197" s="147"/>
      <c r="HG197" s="147"/>
      <c r="HH197" s="147"/>
      <c r="HI197" s="147"/>
      <c r="HJ197" s="147"/>
      <c r="HK197" s="147"/>
      <c r="HL197" s="147"/>
      <c r="HM197" s="147"/>
      <c r="HN197" s="147"/>
      <c r="HO197" s="147"/>
      <c r="HP197" s="147"/>
      <c r="HQ197" s="147"/>
      <c r="HR197" s="147"/>
      <c r="HS197" s="147"/>
      <c r="HT197" s="147"/>
      <c r="HU197" s="147"/>
      <c r="HV197" s="147"/>
      <c r="HW197" s="147"/>
      <c r="HX197" s="147"/>
      <c r="HY197" s="147"/>
      <c r="HZ197" s="147"/>
      <c r="IA197" s="147"/>
      <c r="IB197" s="147"/>
      <c r="IC197" s="147"/>
      <c r="ID197" s="147"/>
      <c r="IE197" s="147"/>
      <c r="IF197" s="147"/>
      <c r="IG197" s="147"/>
      <c r="IH197" s="147"/>
      <c r="II197" s="147"/>
    </row>
    <row r="198" spans="1:243" x14ac:dyDescent="0.2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  <c r="AO198" s="147"/>
      <c r="AP198" s="147"/>
      <c r="AQ198" s="147"/>
      <c r="AR198" s="147"/>
      <c r="AS198" s="147"/>
      <c r="AT198" s="147"/>
      <c r="AU198" s="147"/>
      <c r="AV198" s="147"/>
      <c r="AW198" s="147"/>
      <c r="AX198" s="147"/>
      <c r="AY198" s="147"/>
      <c r="AZ198" s="147"/>
      <c r="BA198" s="147"/>
      <c r="BB198" s="147"/>
      <c r="BC198" s="147"/>
      <c r="BD198" s="147"/>
      <c r="BE198" s="147"/>
      <c r="BF198" s="147"/>
      <c r="BG198" s="147"/>
      <c r="BH198" s="147"/>
      <c r="BI198" s="147"/>
      <c r="BJ198" s="147"/>
      <c r="BK198" s="147"/>
      <c r="BL198" s="147"/>
      <c r="BM198" s="147"/>
      <c r="BN198" s="147"/>
      <c r="BO198" s="147"/>
      <c r="BP198" s="147"/>
      <c r="BQ198" s="147"/>
      <c r="BR198" s="147"/>
      <c r="BS198" s="147"/>
      <c r="BT198" s="147"/>
      <c r="BU198" s="147"/>
      <c r="BV198" s="147"/>
      <c r="BW198" s="147"/>
      <c r="BX198" s="147"/>
      <c r="BY198" s="147"/>
      <c r="BZ198" s="147"/>
      <c r="CA198" s="147"/>
      <c r="CB198" s="147"/>
      <c r="CC198" s="147"/>
      <c r="CD198" s="147"/>
      <c r="CE198" s="147"/>
      <c r="CF198" s="147"/>
      <c r="CG198" s="147"/>
      <c r="CH198" s="147"/>
      <c r="CJ198" s="147"/>
      <c r="CK198" s="147"/>
      <c r="CL198" s="147"/>
      <c r="CM198" s="147"/>
      <c r="CN198" s="147"/>
      <c r="CO198" s="147"/>
      <c r="CP198" s="147"/>
      <c r="CQ198" s="147"/>
      <c r="CR198" s="147"/>
      <c r="CS198" s="147"/>
      <c r="CT198" s="147"/>
      <c r="CU198" s="147"/>
      <c r="CV198" s="147"/>
      <c r="CW198" s="147"/>
      <c r="CX198" s="147"/>
      <c r="CY198" s="147"/>
      <c r="CZ198" s="147"/>
      <c r="DA198" s="147"/>
      <c r="DB198" s="147"/>
      <c r="DC198" s="147"/>
      <c r="DD198" s="147"/>
      <c r="DE198" s="147"/>
      <c r="DF198" s="147"/>
      <c r="DG198" s="147"/>
      <c r="DH198" s="147"/>
      <c r="DI198" s="147"/>
      <c r="DJ198" s="147"/>
      <c r="DK198" s="147"/>
      <c r="DL198" s="147"/>
      <c r="DM198" s="147"/>
      <c r="DN198" s="147"/>
      <c r="DO198" s="147"/>
      <c r="DP198" s="147"/>
      <c r="DQ198" s="147"/>
      <c r="DR198" s="147"/>
      <c r="DS198" s="147"/>
      <c r="DT198" s="147"/>
      <c r="DU198" s="147"/>
      <c r="DV198" s="147"/>
      <c r="DW198" s="147"/>
      <c r="DX198" s="147"/>
      <c r="DY198" s="147"/>
      <c r="DZ198" s="147"/>
      <c r="EA198" s="147"/>
      <c r="EB198" s="147"/>
      <c r="EC198" s="147"/>
      <c r="ED198" s="147"/>
      <c r="EE198" s="147"/>
      <c r="EF198" s="147"/>
      <c r="EG198" s="147"/>
      <c r="EH198" s="147"/>
      <c r="EI198" s="147"/>
      <c r="EJ198" s="147"/>
      <c r="EK198" s="147"/>
      <c r="EL198" s="147"/>
      <c r="EM198" s="147"/>
      <c r="EN198" s="147"/>
      <c r="EO198" s="147"/>
      <c r="EP198" s="147"/>
      <c r="EQ198" s="147"/>
      <c r="ER198" s="147"/>
      <c r="ES198" s="147"/>
      <c r="ET198" s="147"/>
      <c r="EU198" s="147"/>
      <c r="EV198" s="147"/>
      <c r="EW198" s="147"/>
      <c r="EX198" s="147"/>
      <c r="EY198" s="147"/>
      <c r="EZ198" s="147"/>
      <c r="FA198" s="147"/>
      <c r="FB198" s="147"/>
      <c r="FC198" s="147"/>
      <c r="FD198" s="147"/>
      <c r="FE198" s="147"/>
      <c r="FF198" s="147"/>
      <c r="FG198" s="147"/>
      <c r="FH198" s="147"/>
      <c r="FI198" s="147"/>
      <c r="FJ198" s="147"/>
      <c r="FK198" s="147"/>
      <c r="FL198" s="147"/>
      <c r="FM198" s="147"/>
      <c r="FN198" s="147"/>
      <c r="FO198" s="147"/>
      <c r="FP198" s="147"/>
      <c r="FQ198" s="147"/>
      <c r="FR198" s="147"/>
      <c r="FS198" s="147"/>
      <c r="FT198" s="147"/>
      <c r="FU198" s="147"/>
      <c r="FV198" s="147"/>
      <c r="FW198" s="147"/>
      <c r="FX198" s="147"/>
      <c r="FY198" s="147"/>
      <c r="FZ198" s="147"/>
      <c r="GA198" s="147"/>
      <c r="GB198" s="147"/>
      <c r="GC198" s="147"/>
      <c r="GD198" s="147"/>
      <c r="GE198" s="147"/>
      <c r="GF198" s="147"/>
      <c r="GG198" s="147"/>
      <c r="GH198" s="147"/>
      <c r="GI198" s="147"/>
      <c r="GJ198" s="147"/>
      <c r="GK198" s="147"/>
      <c r="GL198" s="147"/>
      <c r="GM198" s="147"/>
      <c r="GN198" s="147"/>
      <c r="GO198" s="147"/>
      <c r="GP198" s="147"/>
      <c r="GQ198" s="147"/>
      <c r="GR198" s="147"/>
      <c r="GS198" s="147"/>
      <c r="GT198" s="147"/>
      <c r="GU198" s="147"/>
      <c r="GV198" s="147"/>
      <c r="GW198" s="147"/>
      <c r="GX198" s="147"/>
      <c r="GY198" s="147"/>
      <c r="GZ198" s="147"/>
      <c r="HA198" s="147"/>
      <c r="HB198" s="147"/>
      <c r="HC198" s="147"/>
      <c r="HD198" s="147"/>
      <c r="HE198" s="147"/>
      <c r="HF198" s="147"/>
      <c r="HG198" s="147"/>
      <c r="HH198" s="147"/>
      <c r="HI198" s="147"/>
      <c r="HJ198" s="147"/>
      <c r="HK198" s="147"/>
      <c r="HL198" s="147"/>
      <c r="HM198" s="147"/>
      <c r="HN198" s="147"/>
      <c r="HO198" s="147"/>
      <c r="HP198" s="147"/>
      <c r="HQ198" s="147"/>
      <c r="HR198" s="147"/>
      <c r="HS198" s="147"/>
      <c r="HT198" s="147"/>
      <c r="HU198" s="147"/>
      <c r="HV198" s="147"/>
      <c r="HW198" s="147"/>
      <c r="HX198" s="147"/>
      <c r="HY198" s="147"/>
      <c r="HZ198" s="147"/>
      <c r="IA198" s="147"/>
      <c r="IB198" s="147"/>
      <c r="IC198" s="147"/>
      <c r="ID198" s="147"/>
      <c r="IE198" s="147"/>
      <c r="IF198" s="147"/>
      <c r="IG198" s="147"/>
      <c r="IH198" s="147"/>
      <c r="II198" s="147"/>
    </row>
    <row r="199" spans="1:243" x14ac:dyDescent="0.2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  <c r="AO199" s="147"/>
      <c r="AP199" s="147"/>
      <c r="AQ199" s="147"/>
      <c r="AR199" s="147"/>
      <c r="AS199" s="147"/>
      <c r="AT199" s="147"/>
      <c r="AU199" s="147"/>
      <c r="AV199" s="147"/>
      <c r="AW199" s="147"/>
      <c r="AX199" s="147"/>
      <c r="AY199" s="147"/>
      <c r="AZ199" s="147"/>
      <c r="BA199" s="147"/>
      <c r="BB199" s="147"/>
      <c r="BC199" s="147"/>
      <c r="BD199" s="147"/>
      <c r="BE199" s="147"/>
      <c r="BF199" s="147"/>
      <c r="BG199" s="147"/>
      <c r="BH199" s="147"/>
      <c r="BI199" s="147"/>
      <c r="BJ199" s="147"/>
      <c r="BK199" s="147"/>
      <c r="BL199" s="147"/>
      <c r="BM199" s="147"/>
      <c r="BN199" s="147"/>
      <c r="BO199" s="147"/>
      <c r="BP199" s="147"/>
      <c r="BQ199" s="147"/>
      <c r="BR199" s="147"/>
      <c r="BS199" s="147"/>
      <c r="BT199" s="147"/>
      <c r="BU199" s="147"/>
      <c r="BV199" s="147"/>
      <c r="BW199" s="147"/>
      <c r="BX199" s="147"/>
      <c r="BY199" s="147"/>
      <c r="BZ199" s="147"/>
      <c r="CA199" s="147"/>
      <c r="CB199" s="147"/>
      <c r="CC199" s="147"/>
      <c r="CD199" s="147"/>
      <c r="CE199" s="147"/>
      <c r="CF199" s="147"/>
      <c r="CG199" s="147"/>
      <c r="CH199" s="147"/>
      <c r="CJ199" s="147"/>
      <c r="CK199" s="147"/>
      <c r="CL199" s="147"/>
      <c r="CM199" s="147"/>
      <c r="CN199" s="147"/>
      <c r="CO199" s="147"/>
      <c r="CP199" s="147"/>
      <c r="CQ199" s="147"/>
      <c r="CR199" s="147"/>
      <c r="CS199" s="147"/>
      <c r="CT199" s="147"/>
      <c r="CU199" s="147"/>
      <c r="CV199" s="147"/>
      <c r="CW199" s="147"/>
      <c r="CX199" s="147"/>
      <c r="CY199" s="147"/>
      <c r="CZ199" s="147"/>
      <c r="DA199" s="147"/>
      <c r="DB199" s="147"/>
      <c r="DC199" s="147"/>
      <c r="DD199" s="147"/>
      <c r="DE199" s="147"/>
      <c r="DF199" s="147"/>
      <c r="DG199" s="147"/>
      <c r="DH199" s="147"/>
      <c r="DI199" s="147"/>
      <c r="DJ199" s="147"/>
      <c r="DK199" s="147"/>
      <c r="DL199" s="147"/>
      <c r="DM199" s="147"/>
      <c r="DN199" s="147"/>
      <c r="DO199" s="147"/>
      <c r="DP199" s="147"/>
      <c r="DQ199" s="147"/>
      <c r="DR199" s="147"/>
      <c r="DS199" s="147"/>
      <c r="DT199" s="147"/>
      <c r="DU199" s="147"/>
      <c r="DV199" s="147"/>
      <c r="DW199" s="147"/>
      <c r="DX199" s="147"/>
      <c r="DY199" s="147"/>
      <c r="DZ199" s="147"/>
      <c r="EA199" s="147"/>
      <c r="EB199" s="147"/>
      <c r="EC199" s="147"/>
      <c r="ED199" s="147"/>
      <c r="EE199" s="147"/>
      <c r="EF199" s="147"/>
      <c r="EG199" s="147"/>
      <c r="EH199" s="147"/>
      <c r="EI199" s="147"/>
      <c r="EJ199" s="147"/>
      <c r="EK199" s="147"/>
      <c r="EL199" s="147"/>
      <c r="EM199" s="147"/>
      <c r="EN199" s="147"/>
      <c r="EO199" s="147"/>
      <c r="EP199" s="147"/>
      <c r="EQ199" s="147"/>
      <c r="ER199" s="147"/>
      <c r="ES199" s="147"/>
      <c r="ET199" s="147"/>
      <c r="EU199" s="147"/>
      <c r="EV199" s="147"/>
      <c r="EW199" s="147"/>
      <c r="EX199" s="147"/>
      <c r="EY199" s="147"/>
      <c r="EZ199" s="147"/>
      <c r="FA199" s="147"/>
      <c r="FB199" s="147"/>
      <c r="FC199" s="147"/>
      <c r="FD199" s="147"/>
      <c r="FE199" s="147"/>
      <c r="FF199" s="147"/>
      <c r="FG199" s="147"/>
      <c r="FH199" s="147"/>
      <c r="FI199" s="147"/>
      <c r="FJ199" s="147"/>
      <c r="FK199" s="147"/>
      <c r="FL199" s="147"/>
      <c r="FM199" s="147"/>
      <c r="FN199" s="147"/>
      <c r="FO199" s="147"/>
      <c r="FP199" s="147"/>
      <c r="FQ199" s="147"/>
      <c r="FR199" s="147"/>
      <c r="FS199" s="147"/>
      <c r="FT199" s="147"/>
      <c r="FU199" s="147"/>
      <c r="FV199" s="147"/>
      <c r="FW199" s="147"/>
      <c r="FX199" s="147"/>
      <c r="FY199" s="147"/>
      <c r="FZ199" s="147"/>
      <c r="GA199" s="147"/>
      <c r="GB199" s="147"/>
      <c r="GC199" s="147"/>
      <c r="GD199" s="147"/>
      <c r="GE199" s="147"/>
      <c r="GF199" s="147"/>
      <c r="GG199" s="147"/>
      <c r="GH199" s="147"/>
      <c r="GI199" s="147"/>
      <c r="GJ199" s="147"/>
      <c r="GK199" s="147"/>
      <c r="GL199" s="147"/>
      <c r="GM199" s="147"/>
      <c r="GN199" s="147"/>
      <c r="GO199" s="147"/>
      <c r="GP199" s="147"/>
      <c r="GQ199" s="147"/>
      <c r="GR199" s="147"/>
      <c r="GS199" s="147"/>
      <c r="GT199" s="147"/>
      <c r="GU199" s="147"/>
      <c r="GV199" s="147"/>
      <c r="GW199" s="147"/>
      <c r="GX199" s="147"/>
      <c r="GY199" s="147"/>
      <c r="GZ199" s="147"/>
      <c r="HA199" s="147"/>
      <c r="HB199" s="147"/>
      <c r="HC199" s="147"/>
      <c r="HD199" s="147"/>
      <c r="HE199" s="147"/>
      <c r="HF199" s="147"/>
      <c r="HG199" s="147"/>
      <c r="HH199" s="147"/>
      <c r="HI199" s="147"/>
      <c r="HJ199" s="147"/>
      <c r="HK199" s="147"/>
      <c r="HL199" s="147"/>
      <c r="HM199" s="147"/>
      <c r="HN199" s="147"/>
      <c r="HO199" s="147"/>
      <c r="HP199" s="147"/>
      <c r="HQ199" s="147"/>
      <c r="HR199" s="147"/>
      <c r="HS199" s="147"/>
      <c r="HT199" s="147"/>
      <c r="HU199" s="147"/>
      <c r="HV199" s="147"/>
      <c r="HW199" s="147"/>
      <c r="HX199" s="147"/>
      <c r="HY199" s="147"/>
      <c r="HZ199" s="147"/>
      <c r="IA199" s="147"/>
      <c r="IB199" s="147"/>
      <c r="IC199" s="147"/>
      <c r="ID199" s="147"/>
      <c r="IE199" s="147"/>
      <c r="IF199" s="147"/>
      <c r="IG199" s="147"/>
      <c r="IH199" s="147"/>
      <c r="II199" s="147"/>
    </row>
    <row r="200" spans="1:243" x14ac:dyDescent="0.2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  <c r="AO200" s="147"/>
      <c r="AP200" s="147"/>
      <c r="AQ200" s="147"/>
      <c r="AR200" s="147"/>
      <c r="AS200" s="147"/>
      <c r="AT200" s="147"/>
      <c r="AU200" s="147"/>
      <c r="AV200" s="147"/>
      <c r="AW200" s="147"/>
      <c r="AX200" s="147"/>
      <c r="AY200" s="147"/>
      <c r="AZ200" s="147"/>
      <c r="BA200" s="147"/>
      <c r="BB200" s="147"/>
      <c r="BC200" s="147"/>
      <c r="BD200" s="147"/>
      <c r="BE200" s="147"/>
      <c r="BF200" s="147"/>
      <c r="BG200" s="147"/>
      <c r="BH200" s="147"/>
      <c r="BI200" s="147"/>
      <c r="BJ200" s="147"/>
      <c r="BK200" s="147"/>
      <c r="BL200" s="147"/>
      <c r="BM200" s="147"/>
      <c r="BN200" s="147"/>
      <c r="BO200" s="147"/>
      <c r="BP200" s="147"/>
      <c r="BQ200" s="147"/>
      <c r="BR200" s="147"/>
      <c r="BS200" s="147"/>
      <c r="BT200" s="147"/>
      <c r="BU200" s="147"/>
      <c r="BV200" s="147"/>
      <c r="BW200" s="147"/>
      <c r="BX200" s="147"/>
      <c r="BY200" s="147"/>
      <c r="BZ200" s="147"/>
      <c r="CA200" s="147"/>
      <c r="CB200" s="147"/>
      <c r="CC200" s="147"/>
      <c r="CD200" s="147"/>
      <c r="CE200" s="147"/>
      <c r="CF200" s="147"/>
      <c r="CG200" s="147"/>
      <c r="CH200" s="147"/>
      <c r="CJ200" s="147"/>
      <c r="CK200" s="147"/>
      <c r="CL200" s="147"/>
      <c r="CM200" s="147"/>
      <c r="CN200" s="147"/>
      <c r="CO200" s="147"/>
      <c r="CP200" s="147"/>
      <c r="CQ200" s="147"/>
      <c r="CR200" s="147"/>
      <c r="CS200" s="147"/>
      <c r="CT200" s="147"/>
      <c r="CU200" s="147"/>
      <c r="CV200" s="147"/>
      <c r="CW200" s="147"/>
      <c r="CX200" s="147"/>
      <c r="CY200" s="147"/>
      <c r="CZ200" s="147"/>
      <c r="DA200" s="147"/>
      <c r="DB200" s="147"/>
      <c r="DC200" s="147"/>
      <c r="DD200" s="147"/>
      <c r="DE200" s="147"/>
      <c r="DF200" s="147"/>
      <c r="DG200" s="147"/>
      <c r="DH200" s="147"/>
      <c r="DI200" s="147"/>
      <c r="DJ200" s="147"/>
      <c r="DK200" s="147"/>
      <c r="DL200" s="147"/>
      <c r="DM200" s="147"/>
      <c r="DN200" s="147"/>
      <c r="DO200" s="147"/>
      <c r="DP200" s="147"/>
      <c r="DQ200" s="147"/>
      <c r="DR200" s="147"/>
      <c r="DS200" s="147"/>
      <c r="DT200" s="147"/>
      <c r="DU200" s="147"/>
      <c r="DV200" s="147"/>
      <c r="DW200" s="147"/>
      <c r="DX200" s="147"/>
      <c r="DY200" s="147"/>
      <c r="DZ200" s="147"/>
      <c r="EA200" s="147"/>
      <c r="EB200" s="147"/>
      <c r="EC200" s="147"/>
      <c r="ED200" s="147"/>
      <c r="EE200" s="147"/>
      <c r="EF200" s="147"/>
      <c r="EG200" s="147"/>
      <c r="EH200" s="147"/>
      <c r="EI200" s="147"/>
      <c r="EJ200" s="147"/>
      <c r="EK200" s="147"/>
      <c r="EL200" s="147"/>
      <c r="EM200" s="147"/>
      <c r="EN200" s="147"/>
      <c r="EO200" s="147"/>
      <c r="EP200" s="147"/>
      <c r="EQ200" s="147"/>
      <c r="ER200" s="147"/>
      <c r="ES200" s="147"/>
      <c r="ET200" s="147"/>
      <c r="EU200" s="147"/>
      <c r="EV200" s="147"/>
      <c r="EW200" s="147"/>
      <c r="EX200" s="147"/>
      <c r="EY200" s="147"/>
      <c r="EZ200" s="147"/>
      <c r="FA200" s="147"/>
      <c r="FB200" s="147"/>
      <c r="FC200" s="147"/>
      <c r="FD200" s="147"/>
      <c r="FE200" s="147"/>
      <c r="FF200" s="147"/>
      <c r="FG200" s="147"/>
      <c r="FH200" s="147"/>
      <c r="FI200" s="147"/>
      <c r="FJ200" s="147"/>
      <c r="FK200" s="147"/>
      <c r="FL200" s="147"/>
      <c r="FM200" s="147"/>
      <c r="FN200" s="147"/>
      <c r="FO200" s="147"/>
      <c r="FP200" s="147"/>
      <c r="FQ200" s="147"/>
      <c r="FR200" s="147"/>
      <c r="FS200" s="147"/>
      <c r="FT200" s="147"/>
      <c r="FU200" s="147"/>
      <c r="FV200" s="147"/>
      <c r="FW200" s="147"/>
      <c r="FX200" s="147"/>
      <c r="FY200" s="147"/>
      <c r="FZ200" s="147"/>
      <c r="GA200" s="147"/>
      <c r="GB200" s="147"/>
      <c r="GC200" s="147"/>
      <c r="GD200" s="147"/>
      <c r="GE200" s="147"/>
      <c r="GF200" s="147"/>
      <c r="GG200" s="147"/>
      <c r="GH200" s="147"/>
      <c r="GI200" s="147"/>
      <c r="GJ200" s="147"/>
      <c r="GK200" s="147"/>
      <c r="GL200" s="147"/>
      <c r="GM200" s="147"/>
      <c r="GN200" s="147"/>
      <c r="GO200" s="147"/>
      <c r="GP200" s="147"/>
      <c r="GQ200" s="147"/>
      <c r="GR200" s="147"/>
      <c r="GS200" s="147"/>
      <c r="GT200" s="147"/>
      <c r="GU200" s="147"/>
      <c r="GV200" s="147"/>
      <c r="GW200" s="147"/>
      <c r="GX200" s="147"/>
      <c r="GY200" s="147"/>
      <c r="GZ200" s="147"/>
      <c r="HA200" s="147"/>
      <c r="HB200" s="147"/>
      <c r="HC200" s="147"/>
      <c r="HD200" s="147"/>
      <c r="HE200" s="147"/>
      <c r="HF200" s="147"/>
      <c r="HG200" s="147"/>
      <c r="HH200" s="147"/>
      <c r="HI200" s="147"/>
      <c r="HJ200" s="147"/>
      <c r="HK200" s="147"/>
      <c r="HL200" s="147"/>
      <c r="HM200" s="147"/>
      <c r="HN200" s="147"/>
      <c r="HO200" s="147"/>
      <c r="HP200" s="147"/>
      <c r="HQ200" s="147"/>
      <c r="HR200" s="147"/>
      <c r="HS200" s="147"/>
      <c r="HT200" s="147"/>
      <c r="HU200" s="147"/>
      <c r="HV200" s="147"/>
      <c r="HW200" s="147"/>
      <c r="HX200" s="147"/>
      <c r="HY200" s="147"/>
      <c r="HZ200" s="147"/>
      <c r="IA200" s="147"/>
      <c r="IB200" s="147"/>
      <c r="IC200" s="147"/>
      <c r="ID200" s="147"/>
      <c r="IE200" s="147"/>
      <c r="IF200" s="147"/>
      <c r="IG200" s="147"/>
      <c r="IH200" s="147"/>
      <c r="II200" s="147"/>
    </row>
    <row r="201" spans="1:243" x14ac:dyDescent="0.2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  <c r="AO201" s="147"/>
      <c r="AP201" s="147"/>
      <c r="AQ201" s="147"/>
      <c r="AR201" s="147"/>
      <c r="AS201" s="147"/>
      <c r="AT201" s="147"/>
      <c r="AU201" s="147"/>
      <c r="AV201" s="147"/>
      <c r="AW201" s="147"/>
      <c r="AX201" s="147"/>
      <c r="AY201" s="147"/>
      <c r="AZ201" s="147"/>
      <c r="BA201" s="147"/>
      <c r="BB201" s="147"/>
      <c r="BC201" s="147"/>
      <c r="BD201" s="147"/>
      <c r="BE201" s="147"/>
      <c r="BF201" s="147"/>
      <c r="BG201" s="147"/>
      <c r="BH201" s="147"/>
      <c r="BI201" s="147"/>
      <c r="BJ201" s="147"/>
      <c r="BK201" s="147"/>
      <c r="BL201" s="147"/>
      <c r="BM201" s="147"/>
      <c r="BN201" s="147"/>
      <c r="BO201" s="147"/>
      <c r="BP201" s="147"/>
      <c r="BQ201" s="147"/>
      <c r="BR201" s="147"/>
      <c r="BS201" s="147"/>
      <c r="BT201" s="147"/>
      <c r="BU201" s="147"/>
      <c r="BV201" s="147"/>
      <c r="BW201" s="147"/>
      <c r="BX201" s="147"/>
      <c r="BY201" s="147"/>
      <c r="BZ201" s="147"/>
      <c r="CA201" s="147"/>
      <c r="CB201" s="147"/>
      <c r="CC201" s="147"/>
      <c r="CD201" s="147"/>
      <c r="CE201" s="147"/>
      <c r="CF201" s="147"/>
      <c r="CG201" s="147"/>
      <c r="CH201" s="147"/>
      <c r="CJ201" s="147"/>
      <c r="CK201" s="147"/>
      <c r="CL201" s="147"/>
      <c r="CM201" s="147"/>
      <c r="CN201" s="147"/>
      <c r="CO201" s="147"/>
      <c r="CP201" s="147"/>
      <c r="CQ201" s="147"/>
      <c r="CR201" s="147"/>
      <c r="CS201" s="147"/>
      <c r="CT201" s="147"/>
      <c r="CU201" s="147"/>
      <c r="CV201" s="147"/>
      <c r="CW201" s="147"/>
      <c r="CX201" s="147"/>
      <c r="CY201" s="147"/>
      <c r="CZ201" s="147"/>
      <c r="DA201" s="147"/>
      <c r="DB201" s="147"/>
      <c r="DC201" s="147"/>
      <c r="DD201" s="147"/>
      <c r="DE201" s="147"/>
      <c r="DF201" s="147"/>
      <c r="DG201" s="147"/>
      <c r="DH201" s="147"/>
      <c r="DI201" s="147"/>
      <c r="DJ201" s="147"/>
      <c r="DK201" s="147"/>
      <c r="DL201" s="147"/>
      <c r="DM201" s="147"/>
      <c r="DN201" s="147"/>
      <c r="DO201" s="147"/>
      <c r="DP201" s="147"/>
      <c r="DQ201" s="147"/>
      <c r="DR201" s="147"/>
      <c r="DS201" s="147"/>
      <c r="DT201" s="147"/>
      <c r="DU201" s="147"/>
      <c r="DV201" s="147"/>
      <c r="DW201" s="147"/>
      <c r="DX201" s="147"/>
      <c r="DY201" s="147"/>
      <c r="DZ201" s="147"/>
      <c r="EA201" s="147"/>
      <c r="EB201" s="147"/>
      <c r="EC201" s="147"/>
      <c r="ED201" s="147"/>
      <c r="EE201" s="147"/>
      <c r="EF201" s="147"/>
      <c r="EG201" s="147"/>
      <c r="EH201" s="147"/>
      <c r="EI201" s="147"/>
      <c r="EJ201" s="147"/>
      <c r="EK201" s="147"/>
      <c r="EL201" s="147"/>
      <c r="EM201" s="147"/>
      <c r="EN201" s="147"/>
      <c r="EO201" s="147"/>
      <c r="EP201" s="147"/>
      <c r="EQ201" s="147"/>
      <c r="ER201" s="147"/>
      <c r="ES201" s="147"/>
      <c r="ET201" s="147"/>
      <c r="EU201" s="147"/>
      <c r="EV201" s="147"/>
      <c r="EW201" s="147"/>
      <c r="EX201" s="147"/>
      <c r="EY201" s="147"/>
      <c r="EZ201" s="147"/>
      <c r="FA201" s="147"/>
      <c r="FB201" s="147"/>
      <c r="FC201" s="147"/>
      <c r="FD201" s="147"/>
      <c r="FE201" s="147"/>
      <c r="FF201" s="147"/>
      <c r="FG201" s="147"/>
      <c r="FH201" s="147"/>
      <c r="FI201" s="147"/>
      <c r="FJ201" s="147"/>
      <c r="FK201" s="147"/>
      <c r="FL201" s="147"/>
      <c r="FM201" s="147"/>
      <c r="FN201" s="147"/>
      <c r="FO201" s="147"/>
      <c r="FP201" s="147"/>
      <c r="FQ201" s="147"/>
      <c r="FR201" s="147"/>
      <c r="FS201" s="147"/>
      <c r="FT201" s="147"/>
      <c r="FU201" s="147"/>
      <c r="FV201" s="147"/>
      <c r="FW201" s="147"/>
      <c r="FX201" s="147"/>
      <c r="FY201" s="147"/>
      <c r="FZ201" s="147"/>
      <c r="GA201" s="147"/>
      <c r="GB201" s="147"/>
      <c r="GC201" s="147"/>
      <c r="GD201" s="147"/>
      <c r="GE201" s="147"/>
      <c r="GF201" s="147"/>
      <c r="GG201" s="147"/>
      <c r="GH201" s="147"/>
      <c r="GI201" s="147"/>
      <c r="GJ201" s="147"/>
      <c r="GK201" s="147"/>
      <c r="GL201" s="147"/>
      <c r="GM201" s="147"/>
      <c r="GN201" s="147"/>
      <c r="GO201" s="147"/>
      <c r="GP201" s="147"/>
      <c r="GQ201" s="147"/>
      <c r="GR201" s="147"/>
      <c r="GS201" s="147"/>
      <c r="GT201" s="147"/>
      <c r="GU201" s="147"/>
      <c r="GV201" s="147"/>
      <c r="GW201" s="147"/>
      <c r="GX201" s="147"/>
      <c r="GY201" s="147"/>
      <c r="GZ201" s="147"/>
      <c r="HA201" s="147"/>
      <c r="HB201" s="147"/>
      <c r="HC201" s="147"/>
      <c r="HD201" s="147"/>
      <c r="HE201" s="147"/>
      <c r="HF201" s="147"/>
      <c r="HG201" s="147"/>
      <c r="HH201" s="147"/>
      <c r="HI201" s="147"/>
      <c r="HJ201" s="147"/>
      <c r="HK201" s="147"/>
      <c r="HL201" s="147"/>
      <c r="HM201" s="147"/>
      <c r="HN201" s="147"/>
      <c r="HO201" s="147"/>
      <c r="HP201" s="147"/>
      <c r="HQ201" s="147"/>
      <c r="HR201" s="147"/>
      <c r="HS201" s="147"/>
      <c r="HT201" s="147"/>
      <c r="HU201" s="147"/>
      <c r="HV201" s="147"/>
      <c r="HW201" s="147"/>
      <c r="HX201" s="147"/>
      <c r="HY201" s="147"/>
      <c r="HZ201" s="147"/>
      <c r="IA201" s="147"/>
      <c r="IB201" s="147"/>
      <c r="IC201" s="147"/>
      <c r="ID201" s="147"/>
      <c r="IE201" s="147"/>
      <c r="IF201" s="147"/>
      <c r="IG201" s="147"/>
      <c r="IH201" s="147"/>
      <c r="II201" s="147"/>
    </row>
    <row r="202" spans="1:243" x14ac:dyDescent="0.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147"/>
      <c r="AP202" s="147"/>
      <c r="AQ202" s="147"/>
      <c r="AR202" s="147"/>
      <c r="AS202" s="147"/>
      <c r="AT202" s="147"/>
      <c r="AU202" s="147"/>
      <c r="AV202" s="147"/>
      <c r="AW202" s="147"/>
      <c r="AX202" s="147"/>
      <c r="AY202" s="147"/>
      <c r="AZ202" s="147"/>
      <c r="BA202" s="147"/>
      <c r="BB202" s="147"/>
      <c r="BC202" s="147"/>
      <c r="BD202" s="147"/>
      <c r="BE202" s="147"/>
      <c r="BF202" s="147"/>
      <c r="BG202" s="147"/>
      <c r="BH202" s="147"/>
      <c r="BI202" s="147"/>
      <c r="BJ202" s="147"/>
      <c r="BK202" s="147"/>
      <c r="BL202" s="147"/>
      <c r="BM202" s="147"/>
      <c r="BN202" s="147"/>
      <c r="BO202" s="147"/>
      <c r="BP202" s="147"/>
      <c r="BQ202" s="147"/>
      <c r="BR202" s="147"/>
      <c r="BS202" s="147"/>
      <c r="BT202" s="147"/>
      <c r="BU202" s="147"/>
      <c r="BV202" s="147"/>
      <c r="BW202" s="147"/>
      <c r="BX202" s="147"/>
      <c r="BY202" s="147"/>
      <c r="BZ202" s="147"/>
      <c r="CA202" s="147"/>
      <c r="CB202" s="147"/>
      <c r="CC202" s="147"/>
      <c r="CD202" s="147"/>
      <c r="CE202" s="147"/>
      <c r="CF202" s="147"/>
      <c r="CG202" s="147"/>
      <c r="CH202" s="147"/>
      <c r="CJ202" s="147"/>
      <c r="CK202" s="147"/>
      <c r="CL202" s="147"/>
      <c r="CM202" s="147"/>
      <c r="CN202" s="147"/>
      <c r="CO202" s="147"/>
      <c r="CP202" s="147"/>
      <c r="CQ202" s="147"/>
      <c r="CR202" s="147"/>
      <c r="CS202" s="147"/>
      <c r="CT202" s="147"/>
      <c r="CU202" s="147"/>
      <c r="CV202" s="147"/>
      <c r="CW202" s="147"/>
      <c r="CX202" s="147"/>
      <c r="CY202" s="147"/>
      <c r="CZ202" s="147"/>
      <c r="DA202" s="147"/>
      <c r="DB202" s="147"/>
      <c r="DC202" s="147"/>
      <c r="DD202" s="147"/>
      <c r="DE202" s="147"/>
      <c r="DF202" s="147"/>
      <c r="DG202" s="147"/>
      <c r="DH202" s="147"/>
      <c r="DI202" s="147"/>
      <c r="DJ202" s="147"/>
      <c r="DK202" s="147"/>
      <c r="DL202" s="147"/>
      <c r="DM202" s="147"/>
      <c r="DN202" s="147"/>
      <c r="DO202" s="147"/>
      <c r="DP202" s="147"/>
      <c r="DQ202" s="147"/>
      <c r="DR202" s="147"/>
      <c r="DS202" s="147"/>
      <c r="DT202" s="147"/>
      <c r="DU202" s="147"/>
      <c r="DV202" s="147"/>
      <c r="DW202" s="147"/>
      <c r="DX202" s="147"/>
      <c r="DY202" s="147"/>
      <c r="DZ202" s="147"/>
      <c r="EA202" s="147"/>
      <c r="EB202" s="147"/>
      <c r="EC202" s="147"/>
      <c r="ED202" s="147"/>
      <c r="EE202" s="147"/>
      <c r="EF202" s="147"/>
      <c r="EG202" s="147"/>
      <c r="EH202" s="147"/>
      <c r="EI202" s="147"/>
      <c r="EJ202" s="147"/>
      <c r="EK202" s="147"/>
      <c r="EL202" s="147"/>
      <c r="EM202" s="147"/>
      <c r="EN202" s="147"/>
      <c r="EO202" s="147"/>
      <c r="EP202" s="147"/>
      <c r="EQ202" s="147"/>
      <c r="ER202" s="147"/>
      <c r="ES202" s="147"/>
      <c r="ET202" s="147"/>
      <c r="EU202" s="147"/>
      <c r="EV202" s="147"/>
      <c r="EW202" s="147"/>
      <c r="EX202" s="147"/>
      <c r="EY202" s="147"/>
      <c r="EZ202" s="147"/>
      <c r="FA202" s="147"/>
      <c r="FB202" s="147"/>
      <c r="FC202" s="147"/>
      <c r="FD202" s="147"/>
      <c r="FE202" s="147"/>
      <c r="FF202" s="147"/>
      <c r="FG202" s="147"/>
      <c r="FH202" s="147"/>
      <c r="FI202" s="147"/>
      <c r="FJ202" s="147"/>
      <c r="FK202" s="147"/>
      <c r="FL202" s="147"/>
      <c r="FM202" s="147"/>
      <c r="FN202" s="147"/>
      <c r="FO202" s="147"/>
      <c r="FP202" s="147"/>
      <c r="FQ202" s="147"/>
      <c r="FR202" s="147"/>
      <c r="FS202" s="147"/>
      <c r="FT202" s="147"/>
      <c r="FU202" s="147"/>
      <c r="FV202" s="147"/>
      <c r="FW202" s="147"/>
      <c r="FX202" s="147"/>
      <c r="FY202" s="147"/>
      <c r="FZ202" s="147"/>
      <c r="GA202" s="147"/>
      <c r="GB202" s="147"/>
      <c r="GC202" s="147"/>
      <c r="GD202" s="147"/>
      <c r="GE202" s="147"/>
      <c r="GF202" s="147"/>
      <c r="GG202" s="147"/>
      <c r="GH202" s="147"/>
      <c r="GI202" s="147"/>
      <c r="GJ202" s="147"/>
      <c r="GK202" s="147"/>
      <c r="GL202" s="147"/>
      <c r="GM202" s="147"/>
      <c r="GN202" s="147"/>
      <c r="GO202" s="147"/>
      <c r="GP202" s="147"/>
      <c r="GQ202" s="147"/>
      <c r="GR202" s="147"/>
      <c r="GS202" s="147"/>
      <c r="GT202" s="147"/>
      <c r="GU202" s="147"/>
      <c r="GV202" s="147"/>
      <c r="GW202" s="147"/>
      <c r="GX202" s="147"/>
      <c r="GY202" s="147"/>
      <c r="GZ202" s="147"/>
      <c r="HA202" s="147"/>
      <c r="HB202" s="147"/>
      <c r="HC202" s="147"/>
      <c r="HD202" s="147"/>
      <c r="HE202" s="147"/>
      <c r="HF202" s="147"/>
      <c r="HG202" s="147"/>
      <c r="HH202" s="147"/>
      <c r="HI202" s="147"/>
      <c r="HJ202" s="147"/>
      <c r="HK202" s="147"/>
      <c r="HL202" s="147"/>
      <c r="HM202" s="147"/>
      <c r="HN202" s="147"/>
      <c r="HO202" s="147"/>
      <c r="HP202" s="147"/>
      <c r="HQ202" s="147"/>
      <c r="HR202" s="147"/>
      <c r="HS202" s="147"/>
      <c r="HT202" s="147"/>
      <c r="HU202" s="147"/>
      <c r="HV202" s="147"/>
      <c r="HW202" s="147"/>
      <c r="HX202" s="147"/>
      <c r="HY202" s="147"/>
      <c r="HZ202" s="147"/>
      <c r="IA202" s="147"/>
      <c r="IB202" s="147"/>
      <c r="IC202" s="147"/>
      <c r="ID202" s="147"/>
      <c r="IE202" s="147"/>
      <c r="IF202" s="147"/>
      <c r="IG202" s="147"/>
      <c r="IH202" s="147"/>
      <c r="II202" s="147"/>
    </row>
    <row r="203" spans="1:243" x14ac:dyDescent="0.2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147"/>
      <c r="AP203" s="147"/>
      <c r="AQ203" s="147"/>
      <c r="AR203" s="147"/>
      <c r="AS203" s="147"/>
      <c r="AT203" s="147"/>
      <c r="AU203" s="147"/>
      <c r="AV203" s="147"/>
      <c r="AW203" s="147"/>
      <c r="AX203" s="147"/>
      <c r="AY203" s="147"/>
      <c r="AZ203" s="147"/>
      <c r="BA203" s="147"/>
      <c r="BB203" s="147"/>
      <c r="BC203" s="147"/>
      <c r="BD203" s="147"/>
      <c r="BE203" s="147"/>
      <c r="BF203" s="147"/>
      <c r="BG203" s="147"/>
      <c r="BH203" s="147"/>
      <c r="BI203" s="147"/>
      <c r="BJ203" s="147"/>
      <c r="BK203" s="147"/>
      <c r="BL203" s="147"/>
      <c r="BM203" s="147"/>
      <c r="BN203" s="147"/>
      <c r="BO203" s="147"/>
      <c r="BP203" s="147"/>
      <c r="BQ203" s="147"/>
      <c r="BR203" s="147"/>
      <c r="BS203" s="147"/>
      <c r="BT203" s="147"/>
      <c r="BU203" s="147"/>
      <c r="BV203" s="147"/>
      <c r="BW203" s="147"/>
      <c r="BX203" s="147"/>
      <c r="BY203" s="147"/>
      <c r="BZ203" s="147"/>
      <c r="CA203" s="147"/>
      <c r="CB203" s="147"/>
      <c r="CC203" s="147"/>
      <c r="CD203" s="147"/>
      <c r="CE203" s="147"/>
      <c r="CF203" s="147"/>
      <c r="CG203" s="147"/>
      <c r="CH203" s="147"/>
      <c r="CJ203" s="147"/>
      <c r="CK203" s="147"/>
      <c r="CL203" s="147"/>
      <c r="CM203" s="147"/>
      <c r="CN203" s="147"/>
      <c r="CO203" s="147"/>
      <c r="CP203" s="147"/>
      <c r="CQ203" s="147"/>
      <c r="CR203" s="147"/>
      <c r="CS203" s="147"/>
      <c r="CT203" s="147"/>
      <c r="CU203" s="147"/>
      <c r="CV203" s="147"/>
      <c r="CW203" s="147"/>
      <c r="CX203" s="147"/>
      <c r="CY203" s="147"/>
      <c r="CZ203" s="147"/>
      <c r="DA203" s="147"/>
      <c r="DB203" s="147"/>
      <c r="DC203" s="147"/>
      <c r="DD203" s="147"/>
      <c r="DE203" s="147"/>
      <c r="DF203" s="147"/>
      <c r="DG203" s="147"/>
      <c r="DH203" s="147"/>
      <c r="DI203" s="147"/>
      <c r="DJ203" s="147"/>
      <c r="DK203" s="147"/>
      <c r="DL203" s="147"/>
      <c r="DM203" s="147"/>
      <c r="DN203" s="147"/>
      <c r="DO203" s="147"/>
      <c r="DP203" s="147"/>
      <c r="DQ203" s="147"/>
      <c r="DR203" s="147"/>
      <c r="DS203" s="147"/>
      <c r="DT203" s="147"/>
      <c r="DU203" s="147"/>
      <c r="DV203" s="147"/>
      <c r="DW203" s="147"/>
      <c r="DX203" s="147"/>
      <c r="DY203" s="147"/>
      <c r="DZ203" s="147"/>
      <c r="EA203" s="147"/>
      <c r="EB203" s="147"/>
      <c r="EC203" s="147"/>
      <c r="ED203" s="147"/>
      <c r="EE203" s="147"/>
      <c r="EF203" s="147"/>
      <c r="EG203" s="147"/>
      <c r="EH203" s="147"/>
      <c r="EI203" s="147"/>
      <c r="EJ203" s="147"/>
      <c r="EK203" s="147"/>
      <c r="EL203" s="147"/>
      <c r="EM203" s="147"/>
      <c r="EN203" s="147"/>
      <c r="EO203" s="147"/>
      <c r="EP203" s="147"/>
      <c r="EQ203" s="147"/>
      <c r="ER203" s="147"/>
      <c r="ES203" s="147"/>
      <c r="ET203" s="147"/>
      <c r="EU203" s="147"/>
      <c r="EV203" s="147"/>
      <c r="EW203" s="147"/>
      <c r="EX203" s="147"/>
      <c r="EY203" s="147"/>
      <c r="EZ203" s="147"/>
      <c r="FA203" s="147"/>
      <c r="FB203" s="147"/>
      <c r="FC203" s="147"/>
      <c r="FD203" s="147"/>
      <c r="FE203" s="147"/>
      <c r="FF203" s="147"/>
      <c r="FG203" s="147"/>
      <c r="FH203" s="147"/>
      <c r="FI203" s="147"/>
      <c r="FJ203" s="147"/>
      <c r="FK203" s="147"/>
      <c r="FL203" s="147"/>
      <c r="FM203" s="147"/>
      <c r="FN203" s="147"/>
      <c r="FO203" s="147"/>
      <c r="FP203" s="147"/>
      <c r="FQ203" s="147"/>
      <c r="FR203" s="147"/>
      <c r="FS203" s="147"/>
      <c r="FT203" s="147"/>
      <c r="FU203" s="147"/>
      <c r="FV203" s="147"/>
      <c r="FW203" s="147"/>
      <c r="FX203" s="147"/>
      <c r="FY203" s="147"/>
      <c r="FZ203" s="147"/>
      <c r="GA203" s="147"/>
      <c r="GB203" s="147"/>
      <c r="GC203" s="147"/>
      <c r="GD203" s="147"/>
      <c r="GE203" s="147"/>
      <c r="GF203" s="147"/>
      <c r="GG203" s="147"/>
      <c r="GH203" s="147"/>
      <c r="GI203" s="147"/>
      <c r="GJ203" s="147"/>
      <c r="GK203" s="147"/>
      <c r="GL203" s="147"/>
      <c r="GM203" s="147"/>
      <c r="GN203" s="147"/>
      <c r="GO203" s="147"/>
      <c r="GP203" s="147"/>
      <c r="GQ203" s="147"/>
      <c r="GR203" s="147"/>
      <c r="GS203" s="147"/>
      <c r="GT203" s="147"/>
      <c r="GU203" s="147"/>
      <c r="GV203" s="147"/>
      <c r="GW203" s="147"/>
      <c r="GX203" s="147"/>
      <c r="GY203" s="147"/>
      <c r="GZ203" s="147"/>
      <c r="HA203" s="147"/>
      <c r="HB203" s="147"/>
      <c r="HC203" s="147"/>
      <c r="HD203" s="147"/>
      <c r="HE203" s="147"/>
      <c r="HF203" s="147"/>
      <c r="HG203" s="147"/>
      <c r="HH203" s="147"/>
      <c r="HI203" s="147"/>
      <c r="HJ203" s="147"/>
      <c r="HK203" s="147"/>
      <c r="HL203" s="147"/>
      <c r="HM203" s="147"/>
      <c r="HN203" s="147"/>
      <c r="HO203" s="147"/>
      <c r="HP203" s="147"/>
      <c r="HQ203" s="147"/>
      <c r="HR203" s="147"/>
      <c r="HS203" s="147"/>
      <c r="HT203" s="147"/>
      <c r="HU203" s="147"/>
      <c r="HV203" s="147"/>
      <c r="HW203" s="147"/>
      <c r="HX203" s="147"/>
      <c r="HY203" s="147"/>
      <c r="HZ203" s="147"/>
      <c r="IA203" s="147"/>
      <c r="IB203" s="147"/>
      <c r="IC203" s="147"/>
      <c r="ID203" s="147"/>
      <c r="IE203" s="147"/>
      <c r="IF203" s="147"/>
      <c r="IG203" s="147"/>
      <c r="IH203" s="147"/>
      <c r="II203" s="147"/>
    </row>
    <row r="204" spans="1:243" x14ac:dyDescent="0.2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  <c r="AO204" s="147"/>
      <c r="AP204" s="147"/>
      <c r="AQ204" s="147"/>
      <c r="AR204" s="147"/>
      <c r="AS204" s="147"/>
      <c r="AT204" s="147"/>
      <c r="AU204" s="147"/>
      <c r="AV204" s="147"/>
      <c r="AW204" s="147"/>
      <c r="AX204" s="147"/>
      <c r="AY204" s="147"/>
      <c r="AZ204" s="147"/>
      <c r="BA204" s="147"/>
      <c r="BB204" s="147"/>
      <c r="BC204" s="147"/>
      <c r="BD204" s="147"/>
      <c r="BE204" s="147"/>
      <c r="BF204" s="147"/>
      <c r="BG204" s="147"/>
      <c r="BH204" s="147"/>
      <c r="BI204" s="147"/>
      <c r="BJ204" s="147"/>
      <c r="BK204" s="147"/>
      <c r="BL204" s="147"/>
      <c r="BM204" s="147"/>
      <c r="BN204" s="147"/>
      <c r="BO204" s="147"/>
      <c r="BP204" s="147"/>
      <c r="BQ204" s="147"/>
      <c r="BR204" s="147"/>
      <c r="BS204" s="147"/>
      <c r="BT204" s="147"/>
      <c r="BU204" s="147"/>
      <c r="BV204" s="147"/>
      <c r="BW204" s="147"/>
      <c r="BX204" s="147"/>
      <c r="BY204" s="147"/>
      <c r="BZ204" s="147"/>
      <c r="CA204" s="147"/>
      <c r="CB204" s="147"/>
      <c r="CC204" s="147"/>
      <c r="CD204" s="147"/>
      <c r="CE204" s="147"/>
      <c r="CF204" s="147"/>
      <c r="CG204" s="147"/>
      <c r="CH204" s="147"/>
      <c r="CJ204" s="147"/>
      <c r="CK204" s="147"/>
      <c r="CL204" s="147"/>
      <c r="CM204" s="147"/>
      <c r="CN204" s="147"/>
      <c r="CO204" s="147"/>
      <c r="CP204" s="147"/>
      <c r="CQ204" s="147"/>
      <c r="CR204" s="147"/>
      <c r="CS204" s="147"/>
      <c r="CT204" s="147"/>
      <c r="CU204" s="147"/>
      <c r="CV204" s="147"/>
      <c r="CW204" s="147"/>
      <c r="CX204" s="147"/>
      <c r="CY204" s="147"/>
      <c r="CZ204" s="147"/>
      <c r="DA204" s="147"/>
      <c r="DB204" s="147"/>
      <c r="DC204" s="147"/>
      <c r="DD204" s="147"/>
      <c r="DE204" s="147"/>
      <c r="DF204" s="147"/>
      <c r="DG204" s="147"/>
      <c r="DH204" s="147"/>
      <c r="DI204" s="147"/>
      <c r="DJ204" s="147"/>
      <c r="DK204" s="147"/>
      <c r="DL204" s="147"/>
      <c r="DM204" s="147"/>
      <c r="DN204" s="147"/>
      <c r="DO204" s="147"/>
      <c r="DP204" s="147"/>
      <c r="DQ204" s="147"/>
      <c r="DR204" s="147"/>
      <c r="DS204" s="147"/>
      <c r="DT204" s="147"/>
      <c r="DU204" s="147"/>
      <c r="DV204" s="147"/>
      <c r="DW204" s="147"/>
      <c r="DX204" s="147"/>
      <c r="DY204" s="147"/>
      <c r="DZ204" s="147"/>
      <c r="EA204" s="147"/>
      <c r="EB204" s="147"/>
      <c r="EC204" s="147"/>
      <c r="ED204" s="147"/>
      <c r="EE204" s="147"/>
      <c r="EF204" s="147"/>
      <c r="EG204" s="147"/>
      <c r="EH204" s="147"/>
      <c r="EI204" s="147"/>
      <c r="EJ204" s="147"/>
      <c r="EK204" s="147"/>
      <c r="EL204" s="147"/>
      <c r="EM204" s="147"/>
      <c r="EN204" s="147"/>
      <c r="EO204" s="147"/>
      <c r="EP204" s="147"/>
      <c r="EQ204" s="147"/>
      <c r="ER204" s="147"/>
      <c r="ES204" s="147"/>
      <c r="ET204" s="147"/>
      <c r="EU204" s="147"/>
      <c r="EV204" s="147"/>
      <c r="EW204" s="147"/>
      <c r="EX204" s="147"/>
      <c r="EY204" s="147"/>
      <c r="EZ204" s="147"/>
      <c r="FA204" s="147"/>
      <c r="FB204" s="147"/>
      <c r="FC204" s="147"/>
      <c r="FD204" s="147"/>
      <c r="FE204" s="147"/>
      <c r="FF204" s="147"/>
      <c r="FG204" s="147"/>
      <c r="FH204" s="147"/>
      <c r="FI204" s="147"/>
      <c r="FJ204" s="147"/>
      <c r="FK204" s="147"/>
      <c r="FL204" s="147"/>
      <c r="FM204" s="147"/>
      <c r="FN204" s="147"/>
      <c r="FO204" s="147"/>
      <c r="FP204" s="147"/>
      <c r="FQ204" s="147"/>
      <c r="FR204" s="147"/>
      <c r="FS204" s="147"/>
      <c r="FT204" s="147"/>
      <c r="FU204" s="147"/>
      <c r="FV204" s="147"/>
      <c r="FW204" s="147"/>
      <c r="FX204" s="147"/>
      <c r="FY204" s="147"/>
      <c r="FZ204" s="147"/>
      <c r="GA204" s="147"/>
      <c r="GB204" s="147"/>
      <c r="GC204" s="147"/>
      <c r="GD204" s="147"/>
      <c r="GE204" s="147"/>
      <c r="GF204" s="147"/>
      <c r="GG204" s="147"/>
      <c r="GH204" s="147"/>
      <c r="GI204" s="147"/>
      <c r="GJ204" s="147"/>
      <c r="GK204" s="147"/>
      <c r="GL204" s="147"/>
      <c r="GM204" s="147"/>
      <c r="GN204" s="147"/>
      <c r="GO204" s="147"/>
      <c r="GP204" s="147"/>
      <c r="GQ204" s="147"/>
      <c r="GR204" s="147"/>
      <c r="GS204" s="147"/>
      <c r="GT204" s="147"/>
      <c r="GU204" s="147"/>
      <c r="GV204" s="147"/>
      <c r="GW204" s="147"/>
      <c r="GX204" s="147"/>
      <c r="GY204" s="147"/>
      <c r="GZ204" s="147"/>
      <c r="HA204" s="147"/>
      <c r="HB204" s="147"/>
      <c r="HC204" s="147"/>
      <c r="HD204" s="147"/>
      <c r="HE204" s="147"/>
      <c r="HF204" s="147"/>
      <c r="HG204" s="147"/>
      <c r="HH204" s="147"/>
      <c r="HI204" s="147"/>
      <c r="HJ204" s="147"/>
      <c r="HK204" s="147"/>
      <c r="HL204" s="147"/>
      <c r="HM204" s="147"/>
      <c r="HN204" s="147"/>
      <c r="HO204" s="147"/>
      <c r="HP204" s="147"/>
      <c r="HQ204" s="147"/>
      <c r="HR204" s="147"/>
      <c r="HS204" s="147"/>
      <c r="HT204" s="147"/>
      <c r="HU204" s="147"/>
      <c r="HV204" s="147"/>
      <c r="HW204" s="147"/>
      <c r="HX204" s="147"/>
      <c r="HY204" s="147"/>
      <c r="HZ204" s="147"/>
      <c r="IA204" s="147"/>
      <c r="IB204" s="147"/>
      <c r="IC204" s="147"/>
      <c r="ID204" s="147"/>
      <c r="IE204" s="147"/>
      <c r="IF204" s="147"/>
      <c r="IG204" s="147"/>
      <c r="IH204" s="147"/>
      <c r="II204" s="147"/>
    </row>
    <row r="205" spans="1:243" x14ac:dyDescent="0.2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  <c r="AO205" s="147"/>
      <c r="AP205" s="147"/>
      <c r="AQ205" s="147"/>
      <c r="AR205" s="147"/>
      <c r="AS205" s="147"/>
      <c r="AT205" s="147"/>
      <c r="AU205" s="147"/>
      <c r="AV205" s="147"/>
      <c r="AW205" s="147"/>
      <c r="AX205" s="147"/>
      <c r="AY205" s="147"/>
      <c r="AZ205" s="147"/>
      <c r="BA205" s="147"/>
      <c r="BB205" s="147"/>
      <c r="BC205" s="147"/>
      <c r="BD205" s="147"/>
      <c r="BE205" s="147"/>
      <c r="BF205" s="147"/>
      <c r="BG205" s="147"/>
      <c r="BH205" s="147"/>
      <c r="BI205" s="147"/>
      <c r="BJ205" s="147"/>
      <c r="BK205" s="147"/>
      <c r="BL205" s="147"/>
      <c r="BM205" s="147"/>
      <c r="BN205" s="147"/>
      <c r="BO205" s="147"/>
      <c r="BP205" s="147"/>
      <c r="BQ205" s="147"/>
      <c r="BR205" s="147"/>
      <c r="BS205" s="147"/>
      <c r="BT205" s="147"/>
      <c r="BU205" s="147"/>
      <c r="BV205" s="147"/>
      <c r="BW205" s="147"/>
      <c r="BX205" s="147"/>
      <c r="BY205" s="147"/>
      <c r="BZ205" s="147"/>
      <c r="CA205" s="147"/>
      <c r="CB205" s="147"/>
      <c r="CC205" s="147"/>
      <c r="CD205" s="147"/>
      <c r="CE205" s="147"/>
      <c r="CF205" s="147"/>
      <c r="CG205" s="147"/>
      <c r="CH205" s="147"/>
      <c r="CJ205" s="147"/>
      <c r="CK205" s="147"/>
      <c r="CL205" s="147"/>
      <c r="CM205" s="147"/>
      <c r="CN205" s="147"/>
      <c r="CO205" s="147"/>
      <c r="CP205" s="147"/>
      <c r="CQ205" s="147"/>
      <c r="CR205" s="147"/>
      <c r="CS205" s="147"/>
      <c r="CT205" s="147"/>
      <c r="CU205" s="147"/>
      <c r="CV205" s="147"/>
      <c r="CW205" s="147"/>
      <c r="CX205" s="147"/>
      <c r="CY205" s="147"/>
      <c r="CZ205" s="147"/>
      <c r="DA205" s="147"/>
      <c r="DB205" s="147"/>
      <c r="DC205" s="147"/>
      <c r="DD205" s="147"/>
      <c r="DE205" s="147"/>
      <c r="DF205" s="147"/>
      <c r="DG205" s="147"/>
      <c r="DH205" s="147"/>
      <c r="DI205" s="147"/>
      <c r="DJ205" s="147"/>
      <c r="DK205" s="147"/>
      <c r="DL205" s="147"/>
      <c r="DM205" s="147"/>
      <c r="DN205" s="147"/>
      <c r="DO205" s="147"/>
      <c r="DP205" s="147"/>
      <c r="DQ205" s="147"/>
      <c r="DR205" s="147"/>
      <c r="DS205" s="147"/>
      <c r="DT205" s="147"/>
      <c r="DU205" s="147"/>
      <c r="DV205" s="147"/>
      <c r="DW205" s="147"/>
      <c r="DX205" s="147"/>
      <c r="DY205" s="147"/>
      <c r="DZ205" s="147"/>
      <c r="EA205" s="147"/>
      <c r="EB205" s="147"/>
      <c r="EC205" s="147"/>
      <c r="ED205" s="147"/>
      <c r="EE205" s="147"/>
      <c r="EF205" s="147"/>
      <c r="EG205" s="147"/>
      <c r="EH205" s="147"/>
      <c r="EI205" s="147"/>
      <c r="EJ205" s="147"/>
      <c r="EK205" s="147"/>
      <c r="EL205" s="147"/>
      <c r="EM205" s="147"/>
      <c r="EN205" s="147"/>
      <c r="EO205" s="147"/>
      <c r="EP205" s="147"/>
      <c r="EQ205" s="147"/>
      <c r="ER205" s="147"/>
      <c r="ES205" s="147"/>
      <c r="ET205" s="147"/>
      <c r="EU205" s="147"/>
      <c r="EV205" s="147"/>
      <c r="EW205" s="147"/>
      <c r="EX205" s="147"/>
      <c r="EY205" s="147"/>
      <c r="EZ205" s="147"/>
      <c r="FA205" s="147"/>
      <c r="FB205" s="147"/>
      <c r="FC205" s="147"/>
      <c r="FD205" s="147"/>
      <c r="FE205" s="147"/>
      <c r="FF205" s="147"/>
      <c r="FG205" s="147"/>
      <c r="FH205" s="147"/>
      <c r="FI205" s="147"/>
      <c r="FJ205" s="147"/>
      <c r="FK205" s="147"/>
      <c r="FL205" s="147"/>
      <c r="FM205" s="147"/>
      <c r="FN205" s="147"/>
      <c r="FO205" s="147"/>
      <c r="FP205" s="147"/>
      <c r="FQ205" s="147"/>
      <c r="FR205" s="147"/>
      <c r="FS205" s="147"/>
      <c r="FT205" s="147"/>
      <c r="FU205" s="147"/>
      <c r="FV205" s="147"/>
      <c r="FW205" s="147"/>
      <c r="FX205" s="147"/>
      <c r="FY205" s="147"/>
      <c r="FZ205" s="147"/>
      <c r="GA205" s="147"/>
      <c r="GB205" s="147"/>
      <c r="GC205" s="147"/>
      <c r="GD205" s="147"/>
      <c r="GE205" s="147"/>
      <c r="GF205" s="147"/>
      <c r="GG205" s="147"/>
      <c r="GH205" s="147"/>
      <c r="GI205" s="147"/>
      <c r="GJ205" s="147"/>
      <c r="GK205" s="147"/>
      <c r="GL205" s="147"/>
      <c r="GM205" s="147"/>
      <c r="GN205" s="147"/>
      <c r="GO205" s="147"/>
      <c r="GP205" s="147"/>
      <c r="GQ205" s="147"/>
      <c r="GR205" s="147"/>
      <c r="GS205" s="147"/>
      <c r="GT205" s="147"/>
      <c r="GU205" s="147"/>
      <c r="GV205" s="147"/>
      <c r="GW205" s="147"/>
      <c r="GX205" s="147"/>
      <c r="GY205" s="147"/>
      <c r="GZ205" s="147"/>
      <c r="HA205" s="147"/>
      <c r="HB205" s="147"/>
      <c r="HC205" s="147"/>
      <c r="HD205" s="147"/>
      <c r="HE205" s="147"/>
      <c r="HF205" s="147"/>
      <c r="HG205" s="147"/>
      <c r="HH205" s="147"/>
      <c r="HI205" s="147"/>
      <c r="HJ205" s="147"/>
      <c r="HK205" s="147"/>
      <c r="HL205" s="147"/>
      <c r="HM205" s="147"/>
      <c r="HN205" s="147"/>
      <c r="HO205" s="147"/>
      <c r="HP205" s="147"/>
      <c r="HQ205" s="147"/>
      <c r="HR205" s="147"/>
      <c r="HS205" s="147"/>
      <c r="HT205" s="147"/>
      <c r="HU205" s="147"/>
      <c r="HV205" s="147"/>
      <c r="HW205" s="147"/>
      <c r="HX205" s="147"/>
      <c r="HY205" s="147"/>
      <c r="HZ205" s="147"/>
      <c r="IA205" s="147"/>
      <c r="IB205" s="147"/>
      <c r="IC205" s="147"/>
      <c r="ID205" s="147"/>
      <c r="IE205" s="147"/>
      <c r="IF205" s="147"/>
      <c r="IG205" s="147"/>
      <c r="IH205" s="147"/>
      <c r="II205" s="147"/>
    </row>
    <row r="206" spans="1:243" x14ac:dyDescent="0.2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  <c r="AO206" s="147"/>
      <c r="AP206" s="147"/>
      <c r="AQ206" s="147"/>
      <c r="AR206" s="147"/>
      <c r="AS206" s="147"/>
      <c r="AT206" s="147"/>
      <c r="AU206" s="147"/>
      <c r="AV206" s="147"/>
      <c r="AW206" s="147"/>
      <c r="AX206" s="147"/>
      <c r="AY206" s="147"/>
      <c r="AZ206" s="147"/>
      <c r="BA206" s="147"/>
      <c r="BB206" s="147"/>
      <c r="BC206" s="147"/>
      <c r="BD206" s="147"/>
      <c r="BE206" s="147"/>
      <c r="BF206" s="147"/>
      <c r="BG206" s="147"/>
      <c r="BH206" s="147"/>
      <c r="BI206" s="147"/>
      <c r="BJ206" s="147"/>
      <c r="BK206" s="147"/>
      <c r="BL206" s="147"/>
      <c r="BM206" s="147"/>
      <c r="BN206" s="147"/>
      <c r="BO206" s="147"/>
      <c r="BP206" s="147"/>
      <c r="BQ206" s="147"/>
      <c r="BR206" s="147"/>
      <c r="BS206" s="147"/>
      <c r="BT206" s="147"/>
      <c r="BU206" s="147"/>
      <c r="BV206" s="147"/>
      <c r="BW206" s="147"/>
      <c r="BX206" s="147"/>
      <c r="BY206" s="147"/>
      <c r="BZ206" s="147"/>
      <c r="CA206" s="147"/>
      <c r="CB206" s="147"/>
      <c r="CC206" s="147"/>
      <c r="CD206" s="147"/>
      <c r="CE206" s="147"/>
      <c r="CF206" s="147"/>
      <c r="CG206" s="147"/>
      <c r="CH206" s="147"/>
      <c r="CJ206" s="147"/>
      <c r="CK206" s="147"/>
      <c r="CL206" s="147"/>
      <c r="CM206" s="147"/>
      <c r="CN206" s="147"/>
      <c r="CO206" s="147"/>
      <c r="CP206" s="147"/>
      <c r="CQ206" s="147"/>
      <c r="CR206" s="147"/>
      <c r="CS206" s="147"/>
      <c r="CT206" s="147"/>
      <c r="CU206" s="147"/>
      <c r="CV206" s="147"/>
      <c r="CW206" s="147"/>
      <c r="CX206" s="147"/>
      <c r="CY206" s="147"/>
      <c r="CZ206" s="147"/>
      <c r="DA206" s="147"/>
      <c r="DB206" s="147"/>
      <c r="DC206" s="147"/>
      <c r="DD206" s="147"/>
      <c r="DE206" s="147"/>
      <c r="DF206" s="147"/>
      <c r="DG206" s="147"/>
      <c r="DH206" s="147"/>
      <c r="DI206" s="147"/>
      <c r="DJ206" s="147"/>
      <c r="DK206" s="147"/>
      <c r="DL206" s="147"/>
      <c r="DM206" s="147"/>
      <c r="DN206" s="147"/>
      <c r="DO206" s="147"/>
      <c r="DP206" s="147"/>
      <c r="DQ206" s="147"/>
      <c r="DR206" s="147"/>
      <c r="DS206" s="147"/>
      <c r="DT206" s="147"/>
      <c r="DU206" s="147"/>
      <c r="DV206" s="147"/>
      <c r="DW206" s="147"/>
      <c r="DX206" s="147"/>
      <c r="DY206" s="147"/>
      <c r="DZ206" s="147"/>
      <c r="EA206" s="147"/>
      <c r="EB206" s="147"/>
      <c r="EC206" s="147"/>
      <c r="ED206" s="147"/>
      <c r="EE206" s="147"/>
      <c r="EF206" s="147"/>
      <c r="EG206" s="147"/>
      <c r="EH206" s="147"/>
      <c r="EI206" s="147"/>
      <c r="EJ206" s="147"/>
      <c r="EK206" s="147"/>
      <c r="EL206" s="147"/>
      <c r="EM206" s="147"/>
      <c r="EN206" s="147"/>
      <c r="EO206" s="147"/>
      <c r="EP206" s="147"/>
      <c r="EQ206" s="147"/>
      <c r="ER206" s="147"/>
      <c r="ES206" s="147"/>
      <c r="ET206" s="147"/>
      <c r="EU206" s="147"/>
      <c r="EV206" s="147"/>
      <c r="EW206" s="147"/>
      <c r="EX206" s="147"/>
      <c r="EY206" s="147"/>
      <c r="EZ206" s="147"/>
      <c r="FA206" s="147"/>
      <c r="FB206" s="147"/>
      <c r="FC206" s="147"/>
      <c r="FD206" s="147"/>
      <c r="FE206" s="147"/>
      <c r="FF206" s="147"/>
      <c r="FG206" s="147"/>
      <c r="FH206" s="147"/>
      <c r="FI206" s="147"/>
      <c r="FJ206" s="147"/>
      <c r="FK206" s="147"/>
      <c r="FL206" s="147"/>
      <c r="FM206" s="147"/>
      <c r="FN206" s="147"/>
      <c r="FO206" s="147"/>
      <c r="FP206" s="147"/>
      <c r="FQ206" s="147"/>
      <c r="FR206" s="147"/>
      <c r="FS206" s="147"/>
      <c r="FT206" s="147"/>
      <c r="FU206" s="147"/>
      <c r="FV206" s="147"/>
      <c r="FW206" s="147"/>
      <c r="FX206" s="147"/>
      <c r="FY206" s="147"/>
      <c r="FZ206" s="147"/>
      <c r="GA206" s="147"/>
      <c r="GB206" s="147"/>
      <c r="GC206" s="147"/>
      <c r="GD206" s="147"/>
      <c r="GE206" s="147"/>
      <c r="GF206" s="147"/>
      <c r="GG206" s="147"/>
      <c r="GH206" s="147"/>
      <c r="GI206" s="147"/>
      <c r="GJ206" s="147"/>
      <c r="GK206" s="147"/>
      <c r="GL206" s="147"/>
      <c r="GM206" s="147"/>
      <c r="GN206" s="147"/>
      <c r="GO206" s="147"/>
      <c r="GP206" s="147"/>
      <c r="GQ206" s="147"/>
      <c r="GR206" s="147"/>
      <c r="GS206" s="147"/>
      <c r="GT206" s="147"/>
      <c r="GU206" s="147"/>
      <c r="GV206" s="147"/>
      <c r="GW206" s="147"/>
      <c r="GX206" s="147"/>
      <c r="GY206" s="147"/>
      <c r="GZ206" s="147"/>
      <c r="HA206" s="147"/>
      <c r="HB206" s="147"/>
      <c r="HC206" s="147"/>
      <c r="HD206" s="147"/>
      <c r="HE206" s="147"/>
      <c r="HF206" s="147"/>
      <c r="HG206" s="147"/>
      <c r="HH206" s="147"/>
      <c r="HI206" s="147"/>
      <c r="HJ206" s="147"/>
      <c r="HK206" s="147"/>
      <c r="HL206" s="147"/>
      <c r="HM206" s="147"/>
      <c r="HN206" s="147"/>
      <c r="HO206" s="147"/>
      <c r="HP206" s="147"/>
      <c r="HQ206" s="147"/>
      <c r="HR206" s="147"/>
      <c r="HS206" s="147"/>
      <c r="HT206" s="147"/>
      <c r="HU206" s="147"/>
      <c r="HV206" s="147"/>
      <c r="HW206" s="147"/>
      <c r="HX206" s="147"/>
      <c r="HY206" s="147"/>
      <c r="HZ206" s="147"/>
      <c r="IA206" s="147"/>
      <c r="IB206" s="147"/>
      <c r="IC206" s="147"/>
      <c r="ID206" s="147"/>
      <c r="IE206" s="147"/>
      <c r="IF206" s="147"/>
      <c r="IG206" s="147"/>
      <c r="IH206" s="147"/>
      <c r="II206" s="147"/>
    </row>
    <row r="207" spans="1:243" x14ac:dyDescent="0.2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  <c r="AO207" s="147"/>
      <c r="AP207" s="147"/>
      <c r="AQ207" s="147"/>
      <c r="AR207" s="147"/>
      <c r="AS207" s="147"/>
      <c r="AT207" s="147"/>
      <c r="AU207" s="147"/>
      <c r="AV207" s="147"/>
      <c r="AW207" s="147"/>
      <c r="AX207" s="147"/>
      <c r="AY207" s="147"/>
      <c r="AZ207" s="147"/>
      <c r="BA207" s="147"/>
      <c r="BB207" s="147"/>
      <c r="BC207" s="147"/>
      <c r="BD207" s="147"/>
      <c r="BE207" s="147"/>
      <c r="BF207" s="147"/>
      <c r="BG207" s="147"/>
      <c r="BH207" s="147"/>
      <c r="BI207" s="147"/>
      <c r="BJ207" s="147"/>
      <c r="BK207" s="147"/>
      <c r="BL207" s="147"/>
      <c r="BM207" s="147"/>
      <c r="BN207" s="147"/>
      <c r="BO207" s="147"/>
      <c r="BP207" s="147"/>
      <c r="BQ207" s="147"/>
      <c r="BR207" s="147"/>
      <c r="BS207" s="147"/>
      <c r="BT207" s="147"/>
      <c r="BU207" s="147"/>
      <c r="BV207" s="147"/>
      <c r="BW207" s="147"/>
      <c r="BX207" s="147"/>
      <c r="BY207" s="147"/>
      <c r="BZ207" s="147"/>
      <c r="CA207" s="147"/>
      <c r="CB207" s="147"/>
      <c r="CC207" s="147"/>
      <c r="CD207" s="147"/>
      <c r="CE207" s="147"/>
      <c r="CF207" s="147"/>
      <c r="CG207" s="147"/>
      <c r="CH207" s="147"/>
      <c r="CJ207" s="147"/>
      <c r="CK207" s="147"/>
      <c r="CL207" s="147"/>
      <c r="CM207" s="147"/>
      <c r="CN207" s="147"/>
      <c r="CO207" s="147"/>
      <c r="CP207" s="147"/>
      <c r="CQ207" s="147"/>
      <c r="CR207" s="147"/>
      <c r="CS207" s="147"/>
      <c r="CT207" s="147"/>
      <c r="CU207" s="147"/>
      <c r="CV207" s="147"/>
      <c r="CW207" s="147"/>
      <c r="CX207" s="147"/>
      <c r="CY207" s="147"/>
      <c r="CZ207" s="147"/>
      <c r="DA207" s="147"/>
      <c r="DB207" s="147"/>
      <c r="DC207" s="147"/>
      <c r="DD207" s="147"/>
      <c r="DE207" s="147"/>
      <c r="DF207" s="147"/>
      <c r="DG207" s="147"/>
      <c r="DH207" s="147"/>
      <c r="DI207" s="147"/>
      <c r="DJ207" s="147"/>
      <c r="DK207" s="147"/>
      <c r="DL207" s="147"/>
      <c r="DM207" s="147"/>
      <c r="DN207" s="147"/>
      <c r="DO207" s="147"/>
      <c r="DP207" s="147"/>
      <c r="DQ207" s="147"/>
      <c r="DR207" s="147"/>
      <c r="DS207" s="147"/>
      <c r="DT207" s="147"/>
      <c r="DU207" s="147"/>
      <c r="DV207" s="147"/>
      <c r="DW207" s="147"/>
      <c r="DX207" s="147"/>
      <c r="DY207" s="147"/>
      <c r="DZ207" s="147"/>
      <c r="EA207" s="147"/>
      <c r="EB207" s="147"/>
      <c r="EC207" s="147"/>
      <c r="ED207" s="147"/>
      <c r="EE207" s="147"/>
      <c r="EF207" s="147"/>
      <c r="EG207" s="147"/>
      <c r="EH207" s="147"/>
      <c r="EI207" s="147"/>
      <c r="EJ207" s="147"/>
      <c r="EK207" s="147"/>
      <c r="EL207" s="147"/>
      <c r="EM207" s="147"/>
      <c r="EN207" s="147"/>
      <c r="EO207" s="147"/>
      <c r="EP207" s="147"/>
      <c r="EQ207" s="147"/>
      <c r="ER207" s="147"/>
      <c r="ES207" s="147"/>
      <c r="ET207" s="147"/>
      <c r="EU207" s="147"/>
      <c r="EV207" s="147"/>
      <c r="EW207" s="147"/>
      <c r="EX207" s="147"/>
      <c r="EY207" s="147"/>
      <c r="EZ207" s="147"/>
      <c r="FA207" s="147"/>
      <c r="FB207" s="147"/>
      <c r="FC207" s="147"/>
      <c r="FD207" s="147"/>
      <c r="FE207" s="147"/>
      <c r="FF207" s="147"/>
      <c r="FG207" s="147"/>
      <c r="FH207" s="147"/>
      <c r="FI207" s="147"/>
      <c r="FJ207" s="147"/>
      <c r="FK207" s="147"/>
      <c r="FL207" s="147"/>
      <c r="FM207" s="147"/>
      <c r="FN207" s="147"/>
      <c r="FO207" s="147"/>
      <c r="FP207" s="147"/>
      <c r="FQ207" s="147"/>
      <c r="FR207" s="147"/>
      <c r="FS207" s="147"/>
      <c r="FT207" s="147"/>
      <c r="FU207" s="147"/>
      <c r="FV207" s="147"/>
      <c r="FW207" s="147"/>
      <c r="FX207" s="147"/>
      <c r="FY207" s="147"/>
      <c r="FZ207" s="147"/>
      <c r="GA207" s="147"/>
      <c r="GB207" s="147"/>
      <c r="GC207" s="147"/>
      <c r="GD207" s="147"/>
      <c r="GE207" s="147"/>
      <c r="GF207" s="147"/>
      <c r="GG207" s="147"/>
      <c r="GH207" s="147"/>
      <c r="GI207" s="147"/>
      <c r="GJ207" s="147"/>
      <c r="GK207" s="147"/>
      <c r="GL207" s="147"/>
      <c r="GM207" s="147"/>
      <c r="GN207" s="147"/>
      <c r="GO207" s="147"/>
      <c r="GP207" s="147"/>
      <c r="GQ207" s="147"/>
      <c r="GR207" s="147"/>
      <c r="GS207" s="147"/>
      <c r="GT207" s="147"/>
      <c r="GU207" s="147"/>
      <c r="GV207" s="147"/>
      <c r="GW207" s="147"/>
      <c r="GX207" s="147"/>
      <c r="GY207" s="147"/>
      <c r="GZ207" s="147"/>
      <c r="HA207" s="147"/>
      <c r="HB207" s="147"/>
      <c r="HC207" s="147"/>
      <c r="HD207" s="147"/>
      <c r="HE207" s="147"/>
      <c r="HF207" s="147"/>
      <c r="HG207" s="147"/>
      <c r="HH207" s="147"/>
      <c r="HI207" s="147"/>
      <c r="HJ207" s="147"/>
      <c r="HK207" s="147"/>
      <c r="HL207" s="147"/>
      <c r="HM207" s="147"/>
      <c r="HN207" s="147"/>
      <c r="HO207" s="147"/>
      <c r="HP207" s="147"/>
      <c r="HQ207" s="147"/>
      <c r="HR207" s="147"/>
      <c r="HS207" s="147"/>
      <c r="HT207" s="147"/>
      <c r="HU207" s="147"/>
      <c r="HV207" s="147"/>
      <c r="HW207" s="147"/>
      <c r="HX207" s="147"/>
      <c r="HY207" s="147"/>
      <c r="HZ207" s="147"/>
      <c r="IA207" s="147"/>
      <c r="IB207" s="147"/>
      <c r="IC207" s="147"/>
      <c r="ID207" s="147"/>
      <c r="IE207" s="147"/>
      <c r="IF207" s="147"/>
      <c r="IG207" s="147"/>
      <c r="IH207" s="147"/>
      <c r="II207" s="147"/>
    </row>
    <row r="208" spans="1:243" x14ac:dyDescent="0.2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  <c r="AO208" s="147"/>
      <c r="AP208" s="147"/>
      <c r="AQ208" s="147"/>
      <c r="AR208" s="147"/>
      <c r="AS208" s="147"/>
      <c r="AT208" s="147"/>
      <c r="AU208" s="147"/>
      <c r="AV208" s="147"/>
      <c r="AW208" s="147"/>
      <c r="AX208" s="147"/>
      <c r="AY208" s="147"/>
      <c r="AZ208" s="147"/>
      <c r="BA208" s="147"/>
      <c r="BB208" s="147"/>
      <c r="BC208" s="147"/>
      <c r="BD208" s="147"/>
      <c r="BE208" s="147"/>
      <c r="BF208" s="147"/>
      <c r="BG208" s="147"/>
      <c r="BH208" s="147"/>
      <c r="BI208" s="147"/>
      <c r="BJ208" s="147"/>
      <c r="BK208" s="147"/>
      <c r="BL208" s="147"/>
      <c r="BM208" s="147"/>
      <c r="BN208" s="147"/>
      <c r="BO208" s="147"/>
      <c r="BP208" s="147"/>
      <c r="BQ208" s="147"/>
      <c r="BR208" s="147"/>
      <c r="BS208" s="147"/>
      <c r="BT208" s="147"/>
      <c r="BU208" s="147"/>
      <c r="BV208" s="147"/>
      <c r="BW208" s="147"/>
      <c r="BX208" s="147"/>
      <c r="BY208" s="147"/>
      <c r="BZ208" s="147"/>
      <c r="CA208" s="147"/>
      <c r="CB208" s="147"/>
      <c r="CC208" s="147"/>
      <c r="CD208" s="147"/>
      <c r="CE208" s="147"/>
      <c r="CF208" s="147"/>
      <c r="CG208" s="147"/>
      <c r="CH208" s="147"/>
      <c r="CJ208" s="147"/>
      <c r="CK208" s="147"/>
      <c r="CL208" s="147"/>
      <c r="CM208" s="147"/>
      <c r="CN208" s="147"/>
      <c r="CO208" s="147"/>
      <c r="CP208" s="147"/>
      <c r="CQ208" s="147"/>
      <c r="CR208" s="147"/>
      <c r="CS208" s="147"/>
      <c r="CT208" s="147"/>
      <c r="CU208" s="147"/>
      <c r="CV208" s="147"/>
      <c r="CW208" s="147"/>
      <c r="CX208" s="147"/>
      <c r="CY208" s="147"/>
      <c r="CZ208" s="147"/>
      <c r="DA208" s="147"/>
      <c r="DB208" s="147"/>
      <c r="DC208" s="147"/>
      <c r="DD208" s="147"/>
      <c r="DE208" s="147"/>
      <c r="DF208" s="147"/>
      <c r="DG208" s="147"/>
      <c r="DH208" s="147"/>
      <c r="DI208" s="147"/>
      <c r="DJ208" s="147"/>
      <c r="DK208" s="147"/>
      <c r="DL208" s="147"/>
      <c r="DM208" s="147"/>
      <c r="DN208" s="147"/>
      <c r="DO208" s="147"/>
      <c r="DP208" s="147"/>
      <c r="DQ208" s="147"/>
      <c r="DR208" s="147"/>
      <c r="DS208" s="147"/>
      <c r="DT208" s="147"/>
      <c r="DU208" s="147"/>
      <c r="DV208" s="147"/>
      <c r="DW208" s="147"/>
      <c r="DX208" s="147"/>
      <c r="DY208" s="147"/>
      <c r="DZ208" s="147"/>
      <c r="EA208" s="147"/>
      <c r="EB208" s="147"/>
      <c r="EC208" s="147"/>
      <c r="ED208" s="147"/>
      <c r="EE208" s="147"/>
      <c r="EF208" s="147"/>
      <c r="EG208" s="147"/>
      <c r="EH208" s="147"/>
      <c r="EI208" s="147"/>
      <c r="EJ208" s="147"/>
      <c r="EK208" s="147"/>
      <c r="EL208" s="147"/>
      <c r="EM208" s="147"/>
      <c r="EN208" s="147"/>
      <c r="EO208" s="147"/>
      <c r="EP208" s="147"/>
      <c r="EQ208" s="147"/>
      <c r="ER208" s="147"/>
      <c r="ES208" s="147"/>
      <c r="ET208" s="147"/>
      <c r="EU208" s="147"/>
      <c r="EV208" s="147"/>
      <c r="EW208" s="147"/>
      <c r="EX208" s="147"/>
      <c r="EY208" s="147"/>
      <c r="EZ208" s="147"/>
      <c r="FA208" s="147"/>
      <c r="FB208" s="147"/>
      <c r="FC208" s="147"/>
      <c r="FD208" s="147"/>
      <c r="FE208" s="147"/>
      <c r="FF208" s="147"/>
      <c r="FG208" s="147"/>
      <c r="FH208" s="147"/>
      <c r="FI208" s="147"/>
      <c r="FJ208" s="147"/>
      <c r="FK208" s="147"/>
      <c r="FL208" s="147"/>
      <c r="FM208" s="147"/>
      <c r="FN208" s="147"/>
      <c r="FO208" s="147"/>
      <c r="FP208" s="147"/>
      <c r="FQ208" s="147"/>
      <c r="FR208" s="147"/>
      <c r="FS208" s="147"/>
      <c r="FT208" s="147"/>
      <c r="FU208" s="147"/>
      <c r="FV208" s="147"/>
      <c r="FW208" s="147"/>
      <c r="FX208" s="147"/>
      <c r="FY208" s="147"/>
      <c r="FZ208" s="147"/>
      <c r="GA208" s="147"/>
      <c r="GB208" s="147"/>
      <c r="GC208" s="147"/>
      <c r="GD208" s="147"/>
      <c r="GE208" s="147"/>
      <c r="GF208" s="147"/>
      <c r="GG208" s="147"/>
      <c r="GH208" s="147"/>
      <c r="GI208" s="147"/>
      <c r="GJ208" s="147"/>
      <c r="GK208" s="147"/>
      <c r="GL208" s="147"/>
      <c r="GM208" s="147"/>
      <c r="GN208" s="147"/>
      <c r="GO208" s="147"/>
      <c r="GP208" s="147"/>
      <c r="GQ208" s="147"/>
      <c r="GR208" s="147"/>
      <c r="GS208" s="147"/>
      <c r="GT208" s="147"/>
      <c r="GU208" s="147"/>
      <c r="GV208" s="147"/>
      <c r="GW208" s="147"/>
      <c r="GX208" s="147"/>
      <c r="GY208" s="147"/>
      <c r="GZ208" s="147"/>
      <c r="HA208" s="147"/>
      <c r="HB208" s="147"/>
      <c r="HC208" s="147"/>
      <c r="HD208" s="147"/>
      <c r="HE208" s="147"/>
      <c r="HF208" s="147"/>
      <c r="HG208" s="147"/>
      <c r="HH208" s="147"/>
      <c r="HI208" s="147"/>
      <c r="HJ208" s="147"/>
      <c r="HK208" s="147"/>
      <c r="HL208" s="147"/>
      <c r="HM208" s="147"/>
      <c r="HN208" s="147"/>
      <c r="HO208" s="147"/>
      <c r="HP208" s="147"/>
      <c r="HQ208" s="147"/>
      <c r="HR208" s="147"/>
      <c r="HS208" s="147"/>
      <c r="HT208" s="147"/>
      <c r="HU208" s="147"/>
      <c r="HV208" s="147"/>
      <c r="HW208" s="147"/>
      <c r="HX208" s="147"/>
      <c r="HY208" s="147"/>
      <c r="HZ208" s="147"/>
      <c r="IA208" s="147"/>
      <c r="IB208" s="147"/>
      <c r="IC208" s="147"/>
      <c r="ID208" s="147"/>
      <c r="IE208" s="147"/>
      <c r="IF208" s="147"/>
      <c r="IG208" s="147"/>
      <c r="IH208" s="147"/>
      <c r="II208" s="147"/>
    </row>
    <row r="209" spans="1:243" x14ac:dyDescent="0.2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  <c r="AO209" s="147"/>
      <c r="AP209" s="147"/>
      <c r="AQ209" s="147"/>
      <c r="AR209" s="147"/>
      <c r="AS209" s="147"/>
      <c r="AT209" s="147"/>
      <c r="AU209" s="147"/>
      <c r="AV209" s="147"/>
      <c r="AW209" s="147"/>
      <c r="AX209" s="147"/>
      <c r="AY209" s="147"/>
      <c r="AZ209" s="147"/>
      <c r="BA209" s="147"/>
      <c r="BB209" s="147"/>
      <c r="BC209" s="147"/>
      <c r="BD209" s="147"/>
      <c r="BE209" s="147"/>
      <c r="BF209" s="147"/>
      <c r="BG209" s="147"/>
      <c r="BH209" s="147"/>
      <c r="BI209" s="147"/>
      <c r="BJ209" s="147"/>
      <c r="BK209" s="147"/>
      <c r="BL209" s="147"/>
      <c r="BM209" s="147"/>
      <c r="BN209" s="147"/>
      <c r="BO209" s="147"/>
      <c r="BP209" s="147"/>
      <c r="BQ209" s="147"/>
      <c r="BR209" s="147"/>
      <c r="BS209" s="147"/>
      <c r="BT209" s="147"/>
      <c r="BU209" s="147"/>
      <c r="BV209" s="147"/>
      <c r="BW209" s="147"/>
      <c r="BX209" s="147"/>
      <c r="BY209" s="147"/>
      <c r="BZ209" s="147"/>
      <c r="CA209" s="147"/>
      <c r="CB209" s="147"/>
      <c r="CC209" s="147"/>
      <c r="CD209" s="147"/>
      <c r="CE209" s="147"/>
      <c r="CF209" s="147"/>
      <c r="CG209" s="147"/>
      <c r="CH209" s="147"/>
      <c r="CJ209" s="147"/>
      <c r="CK209" s="147"/>
      <c r="CL209" s="147"/>
      <c r="CM209" s="147"/>
      <c r="CN209" s="147"/>
      <c r="CO209" s="147"/>
      <c r="CP209" s="147"/>
      <c r="CQ209" s="147"/>
      <c r="CR209" s="147"/>
      <c r="CS209" s="147"/>
      <c r="CT209" s="147"/>
      <c r="CU209" s="147"/>
      <c r="CV209" s="147"/>
      <c r="CW209" s="147"/>
      <c r="CX209" s="147"/>
      <c r="CY209" s="147"/>
      <c r="CZ209" s="147"/>
      <c r="DA209" s="147"/>
      <c r="DB209" s="147"/>
      <c r="DC209" s="147"/>
      <c r="DD209" s="147"/>
      <c r="DE209" s="147"/>
      <c r="DF209" s="147"/>
      <c r="DG209" s="147"/>
      <c r="DH209" s="147"/>
      <c r="DI209" s="147"/>
      <c r="DJ209" s="147"/>
      <c r="DK209" s="147"/>
      <c r="DL209" s="147"/>
      <c r="DM209" s="147"/>
      <c r="DN209" s="147"/>
      <c r="DO209" s="147"/>
      <c r="DP209" s="147"/>
      <c r="DQ209" s="147"/>
      <c r="DR209" s="147"/>
      <c r="DS209" s="147"/>
      <c r="DT209" s="147"/>
      <c r="DU209" s="147"/>
      <c r="DV209" s="147"/>
      <c r="DW209" s="147"/>
      <c r="DX209" s="147"/>
      <c r="DY209" s="147"/>
      <c r="DZ209" s="147"/>
      <c r="EA209" s="147"/>
      <c r="EB209" s="147"/>
      <c r="EC209" s="147"/>
      <c r="ED209" s="147"/>
      <c r="EE209" s="147"/>
      <c r="EF209" s="147"/>
      <c r="EG209" s="147"/>
      <c r="EH209" s="147"/>
      <c r="EI209" s="147"/>
      <c r="EJ209" s="147"/>
      <c r="EK209" s="147"/>
      <c r="EL209" s="147"/>
      <c r="EM209" s="147"/>
      <c r="EN209" s="147"/>
      <c r="EO209" s="147"/>
      <c r="EP209" s="147"/>
      <c r="EQ209" s="147"/>
      <c r="ER209" s="147"/>
      <c r="ES209" s="147"/>
      <c r="ET209" s="147"/>
      <c r="EU209" s="147"/>
      <c r="EV209" s="147"/>
      <c r="EW209" s="147"/>
      <c r="EX209" s="147"/>
      <c r="EY209" s="147"/>
      <c r="EZ209" s="147"/>
      <c r="FA209" s="147"/>
      <c r="FB209" s="147"/>
      <c r="FC209" s="147"/>
      <c r="FD209" s="147"/>
      <c r="FE209" s="147"/>
      <c r="FF209" s="147"/>
      <c r="FG209" s="147"/>
      <c r="FH209" s="147"/>
      <c r="FI209" s="147"/>
      <c r="FJ209" s="147"/>
      <c r="FK209" s="147"/>
      <c r="FL209" s="147"/>
      <c r="FM209" s="147"/>
      <c r="FN209" s="147"/>
      <c r="FO209" s="147"/>
      <c r="FP209" s="147"/>
      <c r="FQ209" s="147"/>
      <c r="FR209" s="147"/>
      <c r="FS209" s="147"/>
      <c r="FT209" s="147"/>
      <c r="FU209" s="147"/>
      <c r="FV209" s="147"/>
      <c r="FW209" s="147"/>
      <c r="FX209" s="147"/>
      <c r="FY209" s="147"/>
      <c r="FZ209" s="147"/>
      <c r="GA209" s="147"/>
      <c r="GB209" s="147"/>
      <c r="GC209" s="147"/>
      <c r="GD209" s="147"/>
      <c r="GE209" s="147"/>
      <c r="GF209" s="147"/>
      <c r="GG209" s="147"/>
      <c r="GH209" s="147"/>
      <c r="GI209" s="147"/>
      <c r="GJ209" s="147"/>
      <c r="GK209" s="147"/>
      <c r="GL209" s="147"/>
      <c r="GM209" s="147"/>
      <c r="GN209" s="147"/>
      <c r="GO209" s="147"/>
      <c r="GP209" s="147"/>
      <c r="GQ209" s="147"/>
      <c r="GR209" s="147"/>
      <c r="GS209" s="147"/>
      <c r="GT209" s="147"/>
      <c r="GU209" s="147"/>
      <c r="GV209" s="147"/>
      <c r="GW209" s="147"/>
      <c r="GX209" s="147"/>
      <c r="GY209" s="147"/>
      <c r="GZ209" s="147"/>
      <c r="HA209" s="147"/>
      <c r="HB209" s="147"/>
      <c r="HC209" s="147"/>
      <c r="HD209" s="147"/>
      <c r="HE209" s="147"/>
      <c r="HF209" s="147"/>
      <c r="HG209" s="147"/>
      <c r="HH209" s="147"/>
      <c r="HI209" s="147"/>
      <c r="HJ209" s="147"/>
      <c r="HK209" s="147"/>
      <c r="HL209" s="147"/>
      <c r="HM209" s="147"/>
      <c r="HN209" s="147"/>
      <c r="HO209" s="147"/>
      <c r="HP209" s="147"/>
      <c r="HQ209" s="147"/>
      <c r="HR209" s="147"/>
      <c r="HS209" s="147"/>
      <c r="HT209" s="147"/>
      <c r="HU209" s="147"/>
      <c r="HV209" s="147"/>
      <c r="HW209" s="147"/>
      <c r="HX209" s="147"/>
      <c r="HY209" s="147"/>
      <c r="HZ209" s="147"/>
      <c r="IA209" s="147"/>
      <c r="IB209" s="147"/>
      <c r="IC209" s="147"/>
      <c r="ID209" s="147"/>
      <c r="IE209" s="147"/>
      <c r="IF209" s="147"/>
      <c r="IG209" s="147"/>
      <c r="IH209" s="147"/>
      <c r="II209" s="147"/>
    </row>
    <row r="210" spans="1:243" x14ac:dyDescent="0.2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  <c r="AO210" s="147"/>
      <c r="AP210" s="147"/>
      <c r="AQ210" s="147"/>
      <c r="AR210" s="147"/>
      <c r="AS210" s="147"/>
      <c r="AT210" s="147"/>
      <c r="AU210" s="147"/>
      <c r="AV210" s="147"/>
      <c r="AW210" s="147"/>
      <c r="AX210" s="147"/>
      <c r="AY210" s="147"/>
      <c r="AZ210" s="147"/>
      <c r="BA210" s="147"/>
      <c r="BB210" s="147"/>
      <c r="BC210" s="147"/>
      <c r="BD210" s="147"/>
      <c r="BE210" s="147"/>
      <c r="BF210" s="147"/>
      <c r="BG210" s="147"/>
      <c r="BH210" s="147"/>
      <c r="BI210" s="147"/>
      <c r="BJ210" s="147"/>
      <c r="BK210" s="147"/>
      <c r="BL210" s="147"/>
      <c r="BM210" s="147"/>
      <c r="BN210" s="147"/>
      <c r="BO210" s="147"/>
      <c r="BP210" s="147"/>
      <c r="BQ210" s="147"/>
      <c r="BR210" s="147"/>
      <c r="BS210" s="147"/>
      <c r="BT210" s="147"/>
      <c r="BU210" s="147"/>
      <c r="BV210" s="147"/>
      <c r="BW210" s="147"/>
      <c r="BX210" s="147"/>
      <c r="BY210" s="147"/>
      <c r="BZ210" s="147"/>
      <c r="CA210" s="147"/>
      <c r="CB210" s="147"/>
      <c r="CC210" s="147"/>
      <c r="CD210" s="147"/>
      <c r="CE210" s="147"/>
      <c r="CF210" s="147"/>
      <c r="CG210" s="147"/>
      <c r="CH210" s="147"/>
      <c r="CJ210" s="147"/>
      <c r="CK210" s="147"/>
      <c r="CL210" s="147"/>
      <c r="CM210" s="147"/>
      <c r="CN210" s="147"/>
      <c r="CO210" s="147"/>
      <c r="CP210" s="147"/>
      <c r="CQ210" s="147"/>
      <c r="CR210" s="147"/>
      <c r="CS210" s="147"/>
      <c r="CT210" s="147"/>
      <c r="CU210" s="147"/>
      <c r="CV210" s="147"/>
      <c r="CW210" s="147"/>
      <c r="CX210" s="147"/>
      <c r="CY210" s="147"/>
      <c r="CZ210" s="147"/>
      <c r="DA210" s="147"/>
      <c r="DB210" s="147"/>
      <c r="DC210" s="147"/>
      <c r="DD210" s="147"/>
      <c r="DE210" s="147"/>
      <c r="DF210" s="147"/>
      <c r="DG210" s="147"/>
      <c r="DH210" s="147"/>
      <c r="DI210" s="147"/>
      <c r="DJ210" s="147"/>
      <c r="DK210" s="147"/>
      <c r="DL210" s="147"/>
      <c r="DM210" s="147"/>
      <c r="DN210" s="147"/>
      <c r="DO210" s="147"/>
      <c r="DP210" s="147"/>
      <c r="DQ210" s="147"/>
      <c r="DR210" s="147"/>
      <c r="DS210" s="147"/>
      <c r="DT210" s="147"/>
      <c r="DU210" s="147"/>
      <c r="DV210" s="147"/>
      <c r="DW210" s="147"/>
      <c r="DX210" s="147"/>
      <c r="DY210" s="147"/>
      <c r="DZ210" s="147"/>
      <c r="EA210" s="147"/>
      <c r="EB210" s="147"/>
      <c r="EC210" s="147"/>
      <c r="ED210" s="147"/>
      <c r="EE210" s="147"/>
      <c r="EF210" s="147"/>
      <c r="EG210" s="147"/>
      <c r="EH210" s="147"/>
      <c r="EI210" s="147"/>
      <c r="EJ210" s="147"/>
      <c r="EK210" s="147"/>
      <c r="EL210" s="147"/>
      <c r="EM210" s="147"/>
      <c r="EN210" s="147"/>
      <c r="EO210" s="147"/>
      <c r="EP210" s="147"/>
      <c r="EQ210" s="147"/>
      <c r="ER210" s="147"/>
      <c r="ES210" s="147"/>
      <c r="ET210" s="147"/>
      <c r="EU210" s="147"/>
      <c r="EV210" s="147"/>
      <c r="EW210" s="147"/>
      <c r="EX210" s="147"/>
      <c r="EY210" s="147"/>
      <c r="EZ210" s="147"/>
      <c r="FA210" s="147"/>
      <c r="FB210" s="147"/>
      <c r="FC210" s="147"/>
      <c r="FD210" s="147"/>
      <c r="FE210" s="147"/>
      <c r="FF210" s="147"/>
      <c r="FG210" s="147"/>
      <c r="FH210" s="147"/>
      <c r="FI210" s="147"/>
      <c r="FJ210" s="147"/>
      <c r="FK210" s="147"/>
      <c r="FL210" s="147"/>
      <c r="FM210" s="147"/>
      <c r="FN210" s="147"/>
      <c r="FO210" s="147"/>
      <c r="FP210" s="147"/>
      <c r="FQ210" s="147"/>
      <c r="FR210" s="147"/>
      <c r="FS210" s="147"/>
      <c r="FT210" s="147"/>
      <c r="FU210" s="147"/>
      <c r="FV210" s="147"/>
      <c r="FW210" s="147"/>
      <c r="FX210" s="147"/>
      <c r="FY210" s="147"/>
      <c r="FZ210" s="147"/>
      <c r="GA210" s="147"/>
      <c r="GB210" s="147"/>
      <c r="GC210" s="147"/>
      <c r="GD210" s="147"/>
      <c r="GE210" s="147"/>
      <c r="GF210" s="147"/>
      <c r="GG210" s="147"/>
      <c r="GH210" s="147"/>
      <c r="GI210" s="147"/>
      <c r="GJ210" s="147"/>
      <c r="GK210" s="147"/>
      <c r="GL210" s="147"/>
      <c r="GM210" s="147"/>
      <c r="GN210" s="147"/>
      <c r="GO210" s="147"/>
      <c r="GP210" s="147"/>
      <c r="GQ210" s="147"/>
      <c r="GR210" s="147"/>
      <c r="GS210" s="147"/>
      <c r="GT210" s="147"/>
      <c r="GU210" s="147"/>
      <c r="GV210" s="147"/>
      <c r="GW210" s="147"/>
      <c r="GX210" s="147"/>
      <c r="GY210" s="147"/>
      <c r="GZ210" s="147"/>
      <c r="HA210" s="147"/>
      <c r="HB210" s="147"/>
      <c r="HC210" s="147"/>
      <c r="HD210" s="147"/>
      <c r="HE210" s="147"/>
      <c r="HF210" s="147"/>
      <c r="HG210" s="147"/>
      <c r="HH210" s="147"/>
      <c r="HI210" s="147"/>
      <c r="HJ210" s="147"/>
      <c r="HK210" s="147"/>
      <c r="HL210" s="147"/>
      <c r="HM210" s="147"/>
      <c r="HN210" s="147"/>
      <c r="HO210" s="147"/>
      <c r="HP210" s="147"/>
      <c r="HQ210" s="147"/>
      <c r="HR210" s="147"/>
      <c r="HS210" s="147"/>
      <c r="HT210" s="147"/>
      <c r="HU210" s="147"/>
      <c r="HV210" s="147"/>
      <c r="HW210" s="147"/>
      <c r="HX210" s="147"/>
      <c r="HY210" s="147"/>
      <c r="HZ210" s="147"/>
      <c r="IA210" s="147"/>
      <c r="IB210" s="147"/>
      <c r="IC210" s="147"/>
      <c r="ID210" s="147"/>
      <c r="IE210" s="147"/>
      <c r="IF210" s="147"/>
      <c r="IG210" s="147"/>
      <c r="IH210" s="147"/>
      <c r="II210" s="147"/>
    </row>
    <row r="211" spans="1:243" x14ac:dyDescent="0.2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  <c r="AO211" s="147"/>
      <c r="AP211" s="147"/>
      <c r="AQ211" s="147"/>
      <c r="AR211" s="147"/>
      <c r="AS211" s="147"/>
      <c r="AT211" s="147"/>
      <c r="AU211" s="147"/>
      <c r="AV211" s="147"/>
      <c r="AW211" s="147"/>
      <c r="AX211" s="147"/>
      <c r="AY211" s="147"/>
      <c r="AZ211" s="147"/>
      <c r="BA211" s="147"/>
      <c r="BB211" s="147"/>
      <c r="BC211" s="147"/>
      <c r="BD211" s="147"/>
      <c r="BE211" s="147"/>
      <c r="BF211" s="147"/>
      <c r="BG211" s="147"/>
      <c r="BH211" s="147"/>
      <c r="BI211" s="147"/>
      <c r="BJ211" s="147"/>
      <c r="BK211" s="147"/>
      <c r="BL211" s="147"/>
      <c r="BM211" s="147"/>
      <c r="BN211" s="147"/>
      <c r="BO211" s="147"/>
      <c r="BP211" s="147"/>
      <c r="BQ211" s="147"/>
      <c r="BR211" s="147"/>
      <c r="BS211" s="147"/>
      <c r="BT211" s="147"/>
      <c r="BU211" s="147"/>
      <c r="BV211" s="147"/>
      <c r="BW211" s="147"/>
      <c r="BX211" s="147"/>
      <c r="BY211" s="147"/>
      <c r="BZ211" s="147"/>
      <c r="CA211" s="147"/>
      <c r="CB211" s="147"/>
      <c r="CC211" s="147"/>
      <c r="CD211" s="147"/>
      <c r="CE211" s="147"/>
      <c r="CF211" s="147"/>
      <c r="CG211" s="147"/>
      <c r="CH211" s="147"/>
      <c r="CJ211" s="147"/>
      <c r="CK211" s="147"/>
      <c r="CL211" s="147"/>
      <c r="CM211" s="147"/>
      <c r="CN211" s="147"/>
      <c r="CO211" s="147"/>
      <c r="CP211" s="147"/>
      <c r="CQ211" s="147"/>
      <c r="CR211" s="147"/>
      <c r="CS211" s="147"/>
      <c r="CT211" s="147"/>
      <c r="CU211" s="147"/>
      <c r="CV211" s="147"/>
      <c r="CW211" s="147"/>
      <c r="CX211" s="147"/>
      <c r="CY211" s="147"/>
      <c r="CZ211" s="147"/>
      <c r="DA211" s="147"/>
      <c r="DB211" s="147"/>
      <c r="DC211" s="147"/>
      <c r="DD211" s="147"/>
      <c r="DE211" s="147"/>
      <c r="DF211" s="147"/>
      <c r="DG211" s="147"/>
      <c r="DH211" s="147"/>
      <c r="DI211" s="147"/>
      <c r="DJ211" s="147"/>
      <c r="DK211" s="147"/>
      <c r="DL211" s="147"/>
      <c r="DM211" s="147"/>
      <c r="DN211" s="147"/>
      <c r="DO211" s="147"/>
      <c r="DP211" s="147"/>
      <c r="DQ211" s="147"/>
      <c r="DR211" s="147"/>
      <c r="DS211" s="147"/>
      <c r="DT211" s="147"/>
      <c r="DU211" s="147"/>
      <c r="DV211" s="147"/>
      <c r="DW211" s="147"/>
      <c r="DX211" s="147"/>
      <c r="DY211" s="147"/>
      <c r="DZ211" s="147"/>
      <c r="EA211" s="147"/>
      <c r="EB211" s="147"/>
      <c r="EC211" s="147"/>
      <c r="ED211" s="147"/>
      <c r="EE211" s="147"/>
      <c r="EF211" s="147"/>
      <c r="EG211" s="147"/>
      <c r="EH211" s="147"/>
      <c r="EI211" s="147"/>
      <c r="EJ211" s="147"/>
      <c r="EK211" s="147"/>
      <c r="EL211" s="147"/>
      <c r="EM211" s="147"/>
      <c r="EN211" s="147"/>
      <c r="EO211" s="147"/>
      <c r="EP211" s="147"/>
      <c r="EQ211" s="147"/>
      <c r="ER211" s="147"/>
      <c r="ES211" s="147"/>
      <c r="ET211" s="147"/>
      <c r="EU211" s="147"/>
      <c r="EV211" s="147"/>
      <c r="EW211" s="147"/>
      <c r="EX211" s="147"/>
      <c r="EY211" s="147"/>
      <c r="EZ211" s="147"/>
      <c r="FA211" s="147"/>
      <c r="FB211" s="147"/>
      <c r="FC211" s="147"/>
      <c r="FD211" s="147"/>
      <c r="FE211" s="147"/>
      <c r="FF211" s="147"/>
      <c r="FG211" s="147"/>
      <c r="FH211" s="147"/>
      <c r="FI211" s="147"/>
      <c r="FJ211" s="147"/>
      <c r="FK211" s="147"/>
      <c r="FL211" s="147"/>
      <c r="FM211" s="147"/>
      <c r="FN211" s="147"/>
      <c r="FO211" s="147"/>
      <c r="FP211" s="147"/>
      <c r="FQ211" s="147"/>
      <c r="FR211" s="147"/>
      <c r="FS211" s="147"/>
      <c r="FT211" s="147"/>
      <c r="FU211" s="147"/>
      <c r="FV211" s="147"/>
      <c r="FW211" s="147"/>
      <c r="FX211" s="147"/>
      <c r="FY211" s="147"/>
      <c r="FZ211" s="147"/>
      <c r="GA211" s="147"/>
      <c r="GB211" s="147"/>
      <c r="GC211" s="147"/>
      <c r="GD211" s="147"/>
      <c r="GE211" s="147"/>
      <c r="GF211" s="147"/>
      <c r="GG211" s="147"/>
      <c r="GH211" s="147"/>
      <c r="GI211" s="147"/>
      <c r="GJ211" s="147"/>
      <c r="GK211" s="147"/>
      <c r="GL211" s="147"/>
      <c r="GM211" s="147"/>
      <c r="GN211" s="147"/>
      <c r="GO211" s="147"/>
      <c r="GP211" s="147"/>
      <c r="GQ211" s="147"/>
      <c r="GR211" s="147"/>
      <c r="GS211" s="147"/>
      <c r="GT211" s="147"/>
      <c r="GU211" s="147"/>
      <c r="GV211" s="147"/>
      <c r="GW211" s="147"/>
      <c r="GX211" s="147"/>
      <c r="GY211" s="147"/>
      <c r="GZ211" s="147"/>
      <c r="HA211" s="147"/>
      <c r="HB211" s="147"/>
      <c r="HC211" s="147"/>
      <c r="HD211" s="147"/>
      <c r="HE211" s="147"/>
      <c r="HF211" s="147"/>
      <c r="HG211" s="147"/>
      <c r="HH211" s="147"/>
      <c r="HI211" s="147"/>
      <c r="HJ211" s="147"/>
      <c r="HK211" s="147"/>
      <c r="HL211" s="147"/>
      <c r="HM211" s="147"/>
      <c r="HN211" s="147"/>
      <c r="HO211" s="147"/>
      <c r="HP211" s="147"/>
      <c r="HQ211" s="147"/>
      <c r="HR211" s="147"/>
      <c r="HS211" s="147"/>
      <c r="HT211" s="147"/>
      <c r="HU211" s="147"/>
      <c r="HV211" s="147"/>
      <c r="HW211" s="147"/>
      <c r="HX211" s="147"/>
      <c r="HY211" s="147"/>
      <c r="HZ211" s="147"/>
      <c r="IA211" s="147"/>
      <c r="IB211" s="147"/>
      <c r="IC211" s="147"/>
      <c r="ID211" s="147"/>
      <c r="IE211" s="147"/>
      <c r="IF211" s="147"/>
      <c r="IG211" s="147"/>
      <c r="IH211" s="147"/>
      <c r="II211" s="147"/>
    </row>
    <row r="212" spans="1:243" x14ac:dyDescent="0.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  <c r="AO212" s="147"/>
      <c r="AP212" s="147"/>
      <c r="AQ212" s="147"/>
      <c r="AR212" s="147"/>
      <c r="AS212" s="147"/>
      <c r="AT212" s="147"/>
      <c r="AU212" s="147"/>
      <c r="AV212" s="147"/>
      <c r="AW212" s="147"/>
      <c r="AX212" s="147"/>
      <c r="AY212" s="147"/>
      <c r="AZ212" s="147"/>
      <c r="BA212" s="147"/>
      <c r="BB212" s="147"/>
      <c r="BC212" s="147"/>
      <c r="BD212" s="147"/>
      <c r="BE212" s="147"/>
      <c r="BF212" s="147"/>
      <c r="BG212" s="147"/>
      <c r="BH212" s="147"/>
      <c r="BI212" s="147"/>
      <c r="BJ212" s="147"/>
      <c r="BK212" s="147"/>
      <c r="BL212" s="147"/>
      <c r="BM212" s="147"/>
      <c r="BN212" s="147"/>
      <c r="BO212" s="147"/>
      <c r="BP212" s="147"/>
      <c r="BQ212" s="147"/>
      <c r="BR212" s="147"/>
      <c r="BS212" s="147"/>
      <c r="BT212" s="147"/>
      <c r="BU212" s="147"/>
      <c r="BV212" s="147"/>
      <c r="BW212" s="147"/>
      <c r="BX212" s="147"/>
      <c r="BY212" s="147"/>
      <c r="BZ212" s="147"/>
      <c r="CA212" s="147"/>
      <c r="CB212" s="147"/>
      <c r="CC212" s="147"/>
      <c r="CD212" s="147"/>
      <c r="CE212" s="147"/>
      <c r="CF212" s="147"/>
      <c r="CG212" s="147"/>
      <c r="CH212" s="147"/>
      <c r="CJ212" s="147"/>
      <c r="CK212" s="147"/>
      <c r="CL212" s="147"/>
      <c r="CM212" s="147"/>
      <c r="CN212" s="147"/>
      <c r="CO212" s="147"/>
      <c r="CP212" s="147"/>
      <c r="CQ212" s="147"/>
      <c r="CR212" s="147"/>
      <c r="CS212" s="147"/>
      <c r="CT212" s="147"/>
      <c r="CU212" s="147"/>
      <c r="CV212" s="147"/>
      <c r="CW212" s="147"/>
      <c r="CX212" s="147"/>
      <c r="CY212" s="147"/>
      <c r="CZ212" s="147"/>
      <c r="DA212" s="147"/>
      <c r="DB212" s="147"/>
      <c r="DC212" s="147"/>
      <c r="DD212" s="147"/>
      <c r="DE212" s="147"/>
      <c r="DF212" s="147"/>
      <c r="DG212" s="147"/>
      <c r="DH212" s="147"/>
      <c r="DI212" s="147"/>
      <c r="DJ212" s="147"/>
      <c r="DK212" s="147"/>
      <c r="DL212" s="147"/>
      <c r="DM212" s="147"/>
      <c r="DN212" s="147"/>
      <c r="DO212" s="147"/>
      <c r="DP212" s="147"/>
      <c r="DQ212" s="147"/>
      <c r="DR212" s="147"/>
      <c r="DS212" s="147"/>
      <c r="DT212" s="147"/>
      <c r="DU212" s="147"/>
      <c r="DV212" s="147"/>
      <c r="DW212" s="147"/>
      <c r="DX212" s="147"/>
      <c r="DY212" s="147"/>
      <c r="DZ212" s="147"/>
      <c r="EA212" s="147"/>
      <c r="EB212" s="147"/>
      <c r="EC212" s="147"/>
      <c r="ED212" s="147"/>
      <c r="EE212" s="147"/>
      <c r="EF212" s="147"/>
      <c r="EG212" s="147"/>
      <c r="EH212" s="147"/>
      <c r="EI212" s="147"/>
      <c r="EJ212" s="147"/>
      <c r="EK212" s="147"/>
      <c r="EL212" s="147"/>
      <c r="EM212" s="147"/>
      <c r="EN212" s="147"/>
      <c r="EO212" s="147"/>
      <c r="EP212" s="147"/>
      <c r="EQ212" s="147"/>
      <c r="ER212" s="147"/>
      <c r="ES212" s="147"/>
      <c r="ET212" s="147"/>
      <c r="EU212" s="147"/>
      <c r="EV212" s="147"/>
      <c r="EW212" s="147"/>
      <c r="EX212" s="147"/>
      <c r="EY212" s="147"/>
      <c r="EZ212" s="147"/>
      <c r="FA212" s="147"/>
      <c r="FB212" s="147"/>
      <c r="FC212" s="147"/>
      <c r="FD212" s="147"/>
      <c r="FE212" s="147"/>
      <c r="FF212" s="147"/>
      <c r="FG212" s="147"/>
      <c r="FH212" s="147"/>
      <c r="FI212" s="147"/>
      <c r="FJ212" s="147"/>
      <c r="FK212" s="147"/>
      <c r="FL212" s="147"/>
      <c r="FM212" s="147"/>
      <c r="FN212" s="147"/>
      <c r="FO212" s="147"/>
      <c r="FP212" s="147"/>
      <c r="FQ212" s="147"/>
      <c r="FR212" s="147"/>
      <c r="FS212" s="147"/>
      <c r="FT212" s="147"/>
      <c r="FU212" s="147"/>
      <c r="FV212" s="147"/>
      <c r="FW212" s="147"/>
      <c r="FX212" s="147"/>
      <c r="FY212" s="147"/>
      <c r="FZ212" s="147"/>
      <c r="GA212" s="147"/>
      <c r="GB212" s="147"/>
      <c r="GC212" s="147"/>
      <c r="GD212" s="147"/>
      <c r="GE212" s="147"/>
      <c r="GF212" s="147"/>
      <c r="GG212" s="147"/>
      <c r="GH212" s="147"/>
      <c r="GI212" s="147"/>
      <c r="GJ212" s="147"/>
      <c r="GK212" s="147"/>
      <c r="GL212" s="147"/>
      <c r="GM212" s="147"/>
      <c r="GN212" s="147"/>
      <c r="GO212" s="147"/>
      <c r="GP212" s="147"/>
      <c r="GQ212" s="147"/>
      <c r="GR212" s="147"/>
      <c r="GS212" s="147"/>
      <c r="GT212" s="147"/>
      <c r="GU212" s="147"/>
      <c r="GV212" s="147"/>
      <c r="GW212" s="147"/>
      <c r="GX212" s="147"/>
      <c r="GY212" s="147"/>
      <c r="GZ212" s="147"/>
      <c r="HA212" s="147"/>
      <c r="HB212" s="147"/>
      <c r="HC212" s="147"/>
      <c r="HD212" s="147"/>
      <c r="HE212" s="147"/>
      <c r="HF212" s="147"/>
      <c r="HG212" s="147"/>
      <c r="HH212" s="147"/>
      <c r="HI212" s="147"/>
      <c r="HJ212" s="147"/>
      <c r="HK212" s="147"/>
      <c r="HL212" s="147"/>
      <c r="HM212" s="147"/>
      <c r="HN212" s="147"/>
      <c r="HO212" s="147"/>
      <c r="HP212" s="147"/>
      <c r="HQ212" s="147"/>
      <c r="HR212" s="147"/>
      <c r="HS212" s="147"/>
      <c r="HT212" s="147"/>
      <c r="HU212" s="147"/>
      <c r="HV212" s="147"/>
      <c r="HW212" s="147"/>
      <c r="HX212" s="147"/>
      <c r="HY212" s="147"/>
      <c r="HZ212" s="147"/>
      <c r="IA212" s="147"/>
      <c r="IB212" s="147"/>
      <c r="IC212" s="147"/>
      <c r="ID212" s="147"/>
      <c r="IE212" s="147"/>
      <c r="IF212" s="147"/>
      <c r="IG212" s="147"/>
      <c r="IH212" s="147"/>
      <c r="II212" s="147"/>
    </row>
    <row r="213" spans="1:243" x14ac:dyDescent="0.2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  <c r="AO213" s="147"/>
      <c r="AP213" s="147"/>
      <c r="AQ213" s="147"/>
      <c r="AR213" s="147"/>
      <c r="AS213" s="147"/>
      <c r="AT213" s="147"/>
      <c r="AU213" s="147"/>
      <c r="AV213" s="147"/>
      <c r="AW213" s="147"/>
      <c r="AX213" s="147"/>
      <c r="AY213" s="147"/>
      <c r="AZ213" s="147"/>
      <c r="BA213" s="147"/>
      <c r="BB213" s="147"/>
      <c r="BC213" s="147"/>
      <c r="BD213" s="147"/>
      <c r="BE213" s="147"/>
      <c r="BF213" s="147"/>
      <c r="BG213" s="147"/>
      <c r="BH213" s="147"/>
      <c r="BI213" s="147"/>
      <c r="BJ213" s="147"/>
      <c r="BK213" s="147"/>
      <c r="BL213" s="147"/>
      <c r="BM213" s="147"/>
      <c r="BN213" s="147"/>
      <c r="BO213" s="147"/>
      <c r="BP213" s="147"/>
      <c r="BQ213" s="147"/>
      <c r="BR213" s="147"/>
      <c r="BS213" s="147"/>
      <c r="BT213" s="147"/>
      <c r="BU213" s="147"/>
      <c r="BV213" s="147"/>
      <c r="BW213" s="147"/>
      <c r="BX213" s="147"/>
      <c r="BY213" s="147"/>
      <c r="BZ213" s="147"/>
      <c r="CA213" s="147"/>
      <c r="CB213" s="147"/>
      <c r="CC213" s="147"/>
      <c r="CD213" s="147"/>
      <c r="CE213" s="147"/>
      <c r="CF213" s="147"/>
      <c r="CG213" s="147"/>
      <c r="CH213" s="147"/>
      <c r="CJ213" s="147"/>
      <c r="CK213" s="147"/>
      <c r="CL213" s="147"/>
      <c r="CM213" s="147"/>
      <c r="CN213" s="147"/>
      <c r="CO213" s="147"/>
      <c r="CP213" s="147"/>
      <c r="CQ213" s="147"/>
      <c r="CR213" s="147"/>
      <c r="CS213" s="147"/>
      <c r="CT213" s="147"/>
      <c r="CU213" s="147"/>
      <c r="CV213" s="147"/>
      <c r="CW213" s="147"/>
      <c r="CX213" s="147"/>
      <c r="CY213" s="147"/>
      <c r="CZ213" s="147"/>
      <c r="DA213" s="147"/>
      <c r="DB213" s="147"/>
      <c r="DC213" s="147"/>
      <c r="DD213" s="147"/>
      <c r="DE213" s="147"/>
      <c r="DF213" s="147"/>
      <c r="DG213" s="147"/>
      <c r="DH213" s="147"/>
      <c r="DI213" s="147"/>
      <c r="DJ213" s="147"/>
      <c r="DK213" s="147"/>
      <c r="DL213" s="147"/>
      <c r="DM213" s="147"/>
      <c r="DN213" s="147"/>
      <c r="DO213" s="147"/>
      <c r="DP213" s="147"/>
      <c r="DQ213" s="147"/>
      <c r="DR213" s="147"/>
      <c r="DS213" s="147"/>
      <c r="DT213" s="147"/>
      <c r="DU213" s="147"/>
      <c r="DV213" s="147"/>
      <c r="DW213" s="147"/>
      <c r="DX213" s="147"/>
      <c r="DY213" s="147"/>
      <c r="DZ213" s="147"/>
      <c r="EA213" s="147"/>
      <c r="EB213" s="147"/>
      <c r="EC213" s="147"/>
      <c r="ED213" s="147"/>
      <c r="EE213" s="147"/>
      <c r="EF213" s="147"/>
      <c r="EG213" s="147"/>
      <c r="EH213" s="147"/>
      <c r="EI213" s="147"/>
      <c r="EJ213" s="147"/>
      <c r="EK213" s="147"/>
      <c r="EL213" s="147"/>
      <c r="EM213" s="147"/>
      <c r="EN213" s="147"/>
      <c r="EO213" s="147"/>
      <c r="EP213" s="147"/>
      <c r="EQ213" s="147"/>
      <c r="ER213" s="147"/>
      <c r="ES213" s="147"/>
      <c r="ET213" s="147"/>
      <c r="EU213" s="147"/>
      <c r="EV213" s="147"/>
      <c r="EW213" s="147"/>
      <c r="EX213" s="147"/>
      <c r="EY213" s="147"/>
      <c r="EZ213" s="147"/>
      <c r="FA213" s="147"/>
      <c r="FB213" s="147"/>
      <c r="FC213" s="147"/>
      <c r="FD213" s="147"/>
      <c r="FE213" s="147"/>
      <c r="FF213" s="147"/>
      <c r="FG213" s="147"/>
      <c r="FH213" s="147"/>
      <c r="FI213" s="147"/>
      <c r="FJ213" s="147"/>
      <c r="FK213" s="147"/>
      <c r="FL213" s="147"/>
      <c r="FM213" s="147"/>
      <c r="FN213" s="147"/>
      <c r="FO213" s="147"/>
      <c r="FP213" s="147"/>
      <c r="FQ213" s="147"/>
      <c r="FR213" s="147"/>
      <c r="FS213" s="147"/>
      <c r="FT213" s="147"/>
      <c r="FU213" s="147"/>
      <c r="FV213" s="147"/>
      <c r="FW213" s="147"/>
      <c r="FX213" s="147"/>
      <c r="FY213" s="147"/>
      <c r="FZ213" s="147"/>
      <c r="GA213" s="147"/>
      <c r="GB213" s="147"/>
      <c r="GC213" s="147"/>
      <c r="GD213" s="147"/>
      <c r="GE213" s="147"/>
      <c r="GF213" s="147"/>
      <c r="GG213" s="147"/>
      <c r="GH213" s="147"/>
      <c r="GI213" s="147"/>
      <c r="GJ213" s="147"/>
      <c r="GK213" s="147"/>
      <c r="GL213" s="147"/>
      <c r="GM213" s="147"/>
      <c r="GN213" s="147"/>
      <c r="GO213" s="147"/>
      <c r="GP213" s="147"/>
      <c r="GQ213" s="147"/>
      <c r="GR213" s="147"/>
      <c r="GS213" s="147"/>
      <c r="GT213" s="147"/>
      <c r="GU213" s="147"/>
      <c r="GV213" s="147"/>
      <c r="GW213" s="147"/>
      <c r="GX213" s="147"/>
      <c r="GY213" s="147"/>
      <c r="GZ213" s="147"/>
      <c r="HA213" s="147"/>
      <c r="HB213" s="147"/>
      <c r="HC213" s="147"/>
      <c r="HD213" s="147"/>
      <c r="HE213" s="147"/>
      <c r="HF213" s="147"/>
      <c r="HG213" s="147"/>
      <c r="HH213" s="147"/>
      <c r="HI213" s="147"/>
      <c r="HJ213" s="147"/>
      <c r="HK213" s="147"/>
      <c r="HL213" s="147"/>
      <c r="HM213" s="147"/>
      <c r="HN213" s="147"/>
      <c r="HO213" s="147"/>
      <c r="HP213" s="147"/>
      <c r="HQ213" s="147"/>
      <c r="HR213" s="147"/>
      <c r="HS213" s="147"/>
      <c r="HT213" s="147"/>
      <c r="HU213" s="147"/>
      <c r="HV213" s="147"/>
      <c r="HW213" s="147"/>
      <c r="HX213" s="147"/>
      <c r="HY213" s="147"/>
      <c r="HZ213" s="147"/>
      <c r="IA213" s="147"/>
      <c r="IB213" s="147"/>
      <c r="IC213" s="147"/>
      <c r="ID213" s="147"/>
      <c r="IE213" s="147"/>
      <c r="IF213" s="147"/>
      <c r="IG213" s="147"/>
      <c r="IH213" s="147"/>
      <c r="II213" s="147"/>
    </row>
    <row r="214" spans="1:243" x14ac:dyDescent="0.2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  <c r="AO214" s="147"/>
      <c r="AP214" s="147"/>
      <c r="AQ214" s="147"/>
      <c r="AR214" s="147"/>
      <c r="AS214" s="147"/>
      <c r="AT214" s="147"/>
      <c r="AU214" s="147"/>
      <c r="AV214" s="147"/>
      <c r="AW214" s="147"/>
      <c r="AX214" s="147"/>
      <c r="AY214" s="147"/>
      <c r="AZ214" s="147"/>
      <c r="BA214" s="147"/>
      <c r="BB214" s="147"/>
      <c r="BC214" s="147"/>
      <c r="BD214" s="147"/>
      <c r="BE214" s="147"/>
      <c r="BF214" s="147"/>
      <c r="BG214" s="147"/>
      <c r="BH214" s="147"/>
      <c r="BI214" s="147"/>
      <c r="BJ214" s="147"/>
      <c r="BK214" s="147"/>
      <c r="BL214" s="147"/>
      <c r="BM214" s="147"/>
      <c r="BN214" s="147"/>
      <c r="BO214" s="147"/>
      <c r="BP214" s="147"/>
      <c r="BQ214" s="147"/>
      <c r="BR214" s="147"/>
      <c r="BS214" s="147"/>
      <c r="BT214" s="147"/>
      <c r="BU214" s="147"/>
      <c r="BV214" s="147"/>
      <c r="BW214" s="147"/>
      <c r="BX214" s="147"/>
      <c r="BY214" s="147"/>
      <c r="BZ214" s="147"/>
      <c r="CA214" s="147"/>
      <c r="CB214" s="147"/>
      <c r="CC214" s="147"/>
      <c r="CD214" s="147"/>
      <c r="CE214" s="147"/>
      <c r="CF214" s="147"/>
      <c r="CG214" s="147"/>
      <c r="CH214" s="147"/>
      <c r="CJ214" s="147"/>
      <c r="CK214" s="147"/>
      <c r="CL214" s="147"/>
      <c r="CM214" s="147"/>
      <c r="CN214" s="147"/>
      <c r="CO214" s="147"/>
      <c r="CP214" s="147"/>
      <c r="CQ214" s="147"/>
      <c r="CR214" s="147"/>
      <c r="CS214" s="147"/>
      <c r="CT214" s="147"/>
      <c r="CU214" s="147"/>
      <c r="CV214" s="147"/>
      <c r="CW214" s="147"/>
      <c r="CX214" s="147"/>
      <c r="CY214" s="147"/>
      <c r="CZ214" s="147"/>
      <c r="DA214" s="147"/>
      <c r="DB214" s="147"/>
      <c r="DC214" s="147"/>
      <c r="DD214" s="147"/>
      <c r="DE214" s="147"/>
      <c r="DF214" s="147"/>
      <c r="DG214" s="147"/>
      <c r="DH214" s="147"/>
      <c r="DI214" s="147"/>
      <c r="DJ214" s="147"/>
      <c r="DK214" s="147"/>
      <c r="DL214" s="147"/>
      <c r="DM214" s="147"/>
      <c r="DN214" s="147"/>
      <c r="DO214" s="147"/>
      <c r="DP214" s="147"/>
      <c r="DQ214" s="147"/>
      <c r="DR214" s="147"/>
      <c r="DS214" s="147"/>
      <c r="DT214" s="147"/>
      <c r="DU214" s="147"/>
      <c r="DV214" s="147"/>
      <c r="DW214" s="147"/>
      <c r="DX214" s="147"/>
      <c r="DY214" s="147"/>
      <c r="DZ214" s="147"/>
      <c r="EA214" s="147"/>
      <c r="EB214" s="147"/>
      <c r="EC214" s="147"/>
      <c r="ED214" s="147"/>
      <c r="EE214" s="147"/>
      <c r="EF214" s="147"/>
      <c r="EG214" s="147"/>
      <c r="EH214" s="147"/>
      <c r="EI214" s="147"/>
      <c r="EJ214" s="147"/>
      <c r="EK214" s="147"/>
      <c r="EL214" s="147"/>
      <c r="EM214" s="147"/>
      <c r="EN214" s="147"/>
      <c r="EO214" s="147"/>
      <c r="EP214" s="147"/>
      <c r="EQ214" s="147"/>
      <c r="ER214" s="147"/>
      <c r="ES214" s="147"/>
      <c r="ET214" s="147"/>
      <c r="EU214" s="147"/>
      <c r="EV214" s="147"/>
      <c r="EW214" s="147"/>
      <c r="EX214" s="147"/>
      <c r="EY214" s="147"/>
      <c r="EZ214" s="147"/>
      <c r="FA214" s="147"/>
      <c r="FB214" s="147"/>
      <c r="FC214" s="147"/>
      <c r="FD214" s="147"/>
      <c r="FE214" s="147"/>
      <c r="FF214" s="147"/>
      <c r="FG214" s="147"/>
      <c r="FH214" s="147"/>
      <c r="FI214" s="147"/>
      <c r="FJ214" s="147"/>
      <c r="FK214" s="147"/>
      <c r="FL214" s="147"/>
      <c r="FM214" s="147"/>
      <c r="FN214" s="147"/>
      <c r="FO214" s="147"/>
      <c r="FP214" s="147"/>
      <c r="FQ214" s="147"/>
      <c r="FR214" s="147"/>
      <c r="FS214" s="147"/>
      <c r="FT214" s="147"/>
      <c r="FU214" s="147"/>
      <c r="FV214" s="147"/>
      <c r="FW214" s="147"/>
      <c r="FX214" s="147"/>
      <c r="FY214" s="147"/>
      <c r="FZ214" s="147"/>
      <c r="GA214" s="147"/>
      <c r="GB214" s="147"/>
      <c r="GC214" s="147"/>
      <c r="GD214" s="147"/>
      <c r="GE214" s="147"/>
      <c r="GF214" s="147"/>
      <c r="GG214" s="147"/>
      <c r="GH214" s="147"/>
      <c r="GI214" s="147"/>
      <c r="GJ214" s="147"/>
      <c r="GK214" s="147"/>
      <c r="GL214" s="147"/>
      <c r="GM214" s="147"/>
      <c r="GN214" s="147"/>
      <c r="GO214" s="147"/>
      <c r="GP214" s="147"/>
      <c r="GQ214" s="147"/>
      <c r="GR214" s="147"/>
      <c r="GS214" s="147"/>
      <c r="GT214" s="147"/>
      <c r="GU214" s="147"/>
      <c r="GV214" s="147"/>
      <c r="GW214" s="147"/>
      <c r="GX214" s="147"/>
      <c r="GY214" s="147"/>
      <c r="GZ214" s="147"/>
      <c r="HA214" s="147"/>
      <c r="HB214" s="147"/>
      <c r="HC214" s="147"/>
      <c r="HD214" s="147"/>
      <c r="HE214" s="147"/>
      <c r="HF214" s="147"/>
      <c r="HG214" s="147"/>
      <c r="HH214" s="147"/>
      <c r="HI214" s="147"/>
      <c r="HJ214" s="147"/>
      <c r="HK214" s="147"/>
      <c r="HL214" s="147"/>
      <c r="HM214" s="147"/>
      <c r="HN214" s="147"/>
      <c r="HO214" s="147"/>
      <c r="HP214" s="147"/>
      <c r="HQ214" s="147"/>
      <c r="HR214" s="147"/>
      <c r="HS214" s="147"/>
      <c r="HT214" s="147"/>
      <c r="HU214" s="147"/>
      <c r="HV214" s="147"/>
      <c r="HW214" s="147"/>
      <c r="HX214" s="147"/>
      <c r="HY214" s="147"/>
      <c r="HZ214" s="147"/>
      <c r="IA214" s="147"/>
      <c r="IB214" s="147"/>
      <c r="IC214" s="147"/>
      <c r="ID214" s="147"/>
      <c r="IE214" s="147"/>
      <c r="IF214" s="147"/>
      <c r="IG214" s="147"/>
      <c r="IH214" s="147"/>
      <c r="II214" s="147"/>
    </row>
    <row r="215" spans="1:243" x14ac:dyDescent="0.2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  <c r="AO215" s="147"/>
      <c r="AP215" s="147"/>
      <c r="AQ215" s="147"/>
      <c r="AR215" s="147"/>
      <c r="AS215" s="147"/>
      <c r="AT215" s="147"/>
      <c r="AU215" s="147"/>
      <c r="AV215" s="147"/>
      <c r="AW215" s="147"/>
      <c r="AX215" s="147"/>
      <c r="AY215" s="147"/>
      <c r="AZ215" s="147"/>
      <c r="BA215" s="147"/>
      <c r="BB215" s="147"/>
      <c r="BC215" s="147"/>
      <c r="BD215" s="147"/>
      <c r="BE215" s="147"/>
      <c r="BF215" s="147"/>
      <c r="BG215" s="147"/>
      <c r="BH215" s="147"/>
      <c r="BI215" s="147"/>
      <c r="BJ215" s="147"/>
      <c r="BK215" s="147"/>
      <c r="BL215" s="147"/>
      <c r="BM215" s="147"/>
      <c r="BN215" s="147"/>
      <c r="BO215" s="147"/>
      <c r="BP215" s="147"/>
      <c r="BQ215" s="147"/>
      <c r="BR215" s="147"/>
      <c r="BS215" s="147"/>
      <c r="BT215" s="147"/>
      <c r="BU215" s="147"/>
      <c r="BV215" s="147"/>
      <c r="BW215" s="147"/>
      <c r="BX215" s="147"/>
      <c r="BY215" s="147"/>
      <c r="BZ215" s="147"/>
      <c r="CA215" s="147"/>
      <c r="CB215" s="147"/>
      <c r="CC215" s="147"/>
      <c r="CD215" s="147"/>
      <c r="CE215" s="147"/>
      <c r="CF215" s="147"/>
      <c r="CG215" s="147"/>
      <c r="CH215" s="147"/>
      <c r="CJ215" s="147"/>
      <c r="CK215" s="147"/>
      <c r="CL215" s="147"/>
      <c r="CM215" s="147"/>
      <c r="CN215" s="147"/>
      <c r="CO215" s="147"/>
      <c r="CP215" s="147"/>
      <c r="CQ215" s="147"/>
      <c r="CR215" s="147"/>
      <c r="CS215" s="147"/>
      <c r="CT215" s="147"/>
      <c r="CU215" s="147"/>
      <c r="CV215" s="147"/>
      <c r="CW215" s="147"/>
      <c r="CX215" s="147"/>
      <c r="CY215" s="147"/>
      <c r="CZ215" s="147"/>
      <c r="DA215" s="147"/>
      <c r="DB215" s="147"/>
      <c r="DC215" s="147"/>
      <c r="DD215" s="147"/>
      <c r="DE215" s="147"/>
      <c r="DF215" s="147"/>
      <c r="DG215" s="147"/>
      <c r="DH215" s="147"/>
      <c r="DI215" s="147"/>
      <c r="DJ215" s="147"/>
      <c r="DK215" s="147"/>
      <c r="DL215" s="147"/>
      <c r="DM215" s="147"/>
      <c r="DN215" s="147"/>
      <c r="DO215" s="147"/>
      <c r="DP215" s="147"/>
      <c r="DQ215" s="147"/>
      <c r="DR215" s="147"/>
      <c r="DS215" s="147"/>
      <c r="DT215" s="147"/>
      <c r="DU215" s="147"/>
      <c r="DV215" s="147"/>
      <c r="DW215" s="147"/>
      <c r="DX215" s="147"/>
      <c r="DY215" s="147"/>
      <c r="DZ215" s="147"/>
      <c r="EA215" s="147"/>
      <c r="EB215" s="147"/>
      <c r="EC215" s="147"/>
      <c r="ED215" s="147"/>
      <c r="EE215" s="147"/>
      <c r="EF215" s="147"/>
      <c r="EG215" s="147"/>
      <c r="EH215" s="147"/>
      <c r="EI215" s="147"/>
      <c r="EJ215" s="147"/>
      <c r="EK215" s="147"/>
      <c r="EL215" s="147"/>
      <c r="EM215" s="147"/>
      <c r="EN215" s="147"/>
      <c r="EO215" s="147"/>
      <c r="EP215" s="147"/>
      <c r="EQ215" s="147"/>
      <c r="ER215" s="147"/>
      <c r="ES215" s="147"/>
      <c r="ET215" s="147"/>
      <c r="EU215" s="147"/>
      <c r="EV215" s="147"/>
      <c r="EW215" s="147"/>
      <c r="EX215" s="147"/>
      <c r="EY215" s="147"/>
      <c r="EZ215" s="147"/>
      <c r="FA215" s="147"/>
      <c r="FB215" s="147"/>
      <c r="FC215" s="147"/>
      <c r="FD215" s="147"/>
      <c r="FE215" s="147"/>
      <c r="FF215" s="147"/>
      <c r="FG215" s="147"/>
      <c r="FH215" s="147"/>
      <c r="FI215" s="147"/>
      <c r="FJ215" s="147"/>
      <c r="FK215" s="147"/>
      <c r="FL215" s="147"/>
      <c r="FM215" s="147"/>
      <c r="FN215" s="147"/>
      <c r="FO215" s="147"/>
      <c r="FP215" s="147"/>
      <c r="FQ215" s="147"/>
      <c r="FR215" s="147"/>
      <c r="FS215" s="147"/>
      <c r="FT215" s="147"/>
      <c r="FU215" s="147"/>
      <c r="FV215" s="147"/>
      <c r="FW215" s="147"/>
      <c r="FX215" s="147"/>
      <c r="FY215" s="147"/>
      <c r="FZ215" s="147"/>
      <c r="GA215" s="147"/>
      <c r="GB215" s="147"/>
      <c r="GC215" s="147"/>
      <c r="GD215" s="147"/>
      <c r="GE215" s="147"/>
      <c r="GF215" s="147"/>
      <c r="GG215" s="147"/>
      <c r="GH215" s="147"/>
      <c r="GI215" s="147"/>
      <c r="GJ215" s="147"/>
      <c r="GK215" s="147"/>
      <c r="GL215" s="147"/>
      <c r="GM215" s="147"/>
      <c r="GN215" s="147"/>
      <c r="GO215" s="147"/>
      <c r="GP215" s="147"/>
      <c r="GQ215" s="147"/>
      <c r="GR215" s="147"/>
      <c r="GS215" s="147"/>
      <c r="GT215" s="147"/>
      <c r="GU215" s="147"/>
      <c r="GV215" s="147"/>
      <c r="GW215" s="147"/>
      <c r="GX215" s="147"/>
      <c r="GY215" s="147"/>
      <c r="GZ215" s="147"/>
      <c r="HA215" s="147"/>
      <c r="HB215" s="147"/>
      <c r="HC215" s="147"/>
      <c r="HD215" s="147"/>
      <c r="HE215" s="147"/>
      <c r="HF215" s="147"/>
      <c r="HG215" s="147"/>
      <c r="HH215" s="147"/>
      <c r="HI215" s="147"/>
      <c r="HJ215" s="147"/>
      <c r="HK215" s="147"/>
      <c r="HL215" s="147"/>
      <c r="HM215" s="147"/>
      <c r="HN215" s="147"/>
      <c r="HO215" s="147"/>
      <c r="HP215" s="147"/>
      <c r="HQ215" s="147"/>
      <c r="HR215" s="147"/>
      <c r="HS215" s="147"/>
      <c r="HT215" s="147"/>
      <c r="HU215" s="147"/>
      <c r="HV215" s="147"/>
      <c r="HW215" s="147"/>
      <c r="HX215" s="147"/>
      <c r="HY215" s="147"/>
      <c r="HZ215" s="147"/>
      <c r="IA215" s="147"/>
      <c r="IB215" s="147"/>
      <c r="IC215" s="147"/>
      <c r="ID215" s="147"/>
      <c r="IE215" s="147"/>
      <c r="IF215" s="147"/>
      <c r="IG215" s="147"/>
      <c r="IH215" s="147"/>
      <c r="II215" s="147"/>
    </row>
    <row r="216" spans="1:243" x14ac:dyDescent="0.2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  <c r="AO216" s="147"/>
      <c r="AP216" s="147"/>
      <c r="AQ216" s="147"/>
      <c r="AR216" s="147"/>
      <c r="AS216" s="147"/>
      <c r="AT216" s="147"/>
      <c r="AU216" s="147"/>
      <c r="AV216" s="147"/>
      <c r="AW216" s="147"/>
      <c r="AX216" s="147"/>
      <c r="AY216" s="147"/>
      <c r="AZ216" s="147"/>
      <c r="BA216" s="147"/>
      <c r="BB216" s="147"/>
      <c r="BC216" s="147"/>
      <c r="BD216" s="147"/>
      <c r="BE216" s="147"/>
      <c r="BF216" s="147"/>
      <c r="BG216" s="147"/>
      <c r="BH216" s="147"/>
      <c r="BI216" s="147"/>
      <c r="BJ216" s="147"/>
      <c r="BK216" s="147"/>
      <c r="BL216" s="147"/>
      <c r="BM216" s="147"/>
      <c r="BN216" s="147"/>
      <c r="BO216" s="147"/>
      <c r="BP216" s="147"/>
      <c r="BQ216" s="147"/>
      <c r="BR216" s="147"/>
      <c r="BS216" s="147"/>
      <c r="BT216" s="147"/>
      <c r="BU216" s="147"/>
      <c r="BV216" s="147"/>
      <c r="BW216" s="147"/>
      <c r="BX216" s="147"/>
      <c r="BY216" s="147"/>
      <c r="BZ216" s="147"/>
      <c r="CA216" s="147"/>
      <c r="CB216" s="147"/>
      <c r="CC216" s="147"/>
      <c r="CD216" s="147"/>
      <c r="CE216" s="147"/>
      <c r="CF216" s="147"/>
      <c r="CG216" s="147"/>
      <c r="CH216" s="147"/>
      <c r="CJ216" s="147"/>
      <c r="CK216" s="147"/>
      <c r="CL216" s="147"/>
      <c r="CM216" s="147"/>
      <c r="CN216" s="147"/>
      <c r="CO216" s="147"/>
      <c r="CP216" s="147"/>
      <c r="CQ216" s="147"/>
      <c r="CR216" s="147"/>
      <c r="CS216" s="147"/>
      <c r="CT216" s="147"/>
      <c r="CU216" s="147"/>
      <c r="CV216" s="147"/>
      <c r="CW216" s="147"/>
      <c r="CX216" s="147"/>
      <c r="CY216" s="147"/>
      <c r="CZ216" s="147"/>
      <c r="DA216" s="147"/>
      <c r="DB216" s="147"/>
      <c r="DC216" s="147"/>
      <c r="DD216" s="147"/>
      <c r="DE216" s="147"/>
      <c r="DF216" s="147"/>
      <c r="DG216" s="147"/>
      <c r="DH216" s="147"/>
      <c r="DI216" s="147"/>
      <c r="DJ216" s="147"/>
      <c r="DK216" s="147"/>
      <c r="DL216" s="147"/>
      <c r="DM216" s="147"/>
      <c r="DN216" s="147"/>
      <c r="DO216" s="147"/>
      <c r="DP216" s="147"/>
      <c r="DQ216" s="147"/>
      <c r="DR216" s="147"/>
      <c r="DS216" s="147"/>
      <c r="DT216" s="147"/>
      <c r="DU216" s="147"/>
      <c r="DV216" s="147"/>
      <c r="DW216" s="147"/>
      <c r="DX216" s="147"/>
      <c r="DY216" s="147"/>
      <c r="DZ216" s="147"/>
      <c r="EA216" s="147"/>
      <c r="EB216" s="147"/>
      <c r="EC216" s="147"/>
      <c r="ED216" s="147"/>
      <c r="EE216" s="147"/>
      <c r="EF216" s="147"/>
      <c r="EG216" s="147"/>
      <c r="EH216" s="147"/>
      <c r="EI216" s="147"/>
      <c r="EJ216" s="147"/>
      <c r="EK216" s="147"/>
      <c r="EL216" s="147"/>
      <c r="EM216" s="147"/>
      <c r="EN216" s="147"/>
      <c r="EO216" s="147"/>
      <c r="EP216" s="147"/>
      <c r="EQ216" s="147"/>
      <c r="ER216" s="147"/>
      <c r="ES216" s="147"/>
      <c r="ET216" s="147"/>
      <c r="EU216" s="147"/>
      <c r="EV216" s="147"/>
      <c r="EW216" s="147"/>
      <c r="EX216" s="147"/>
      <c r="EY216" s="147"/>
      <c r="EZ216" s="147"/>
      <c r="FA216" s="147"/>
      <c r="FB216" s="147"/>
      <c r="FC216" s="147"/>
      <c r="FD216" s="147"/>
      <c r="FE216" s="147"/>
      <c r="FF216" s="147"/>
      <c r="FG216" s="147"/>
      <c r="FH216" s="147"/>
      <c r="FI216" s="147"/>
      <c r="FJ216" s="147"/>
      <c r="FK216" s="147"/>
      <c r="FL216" s="147"/>
      <c r="FM216" s="147"/>
      <c r="FN216" s="147"/>
      <c r="FO216" s="147"/>
      <c r="FP216" s="147"/>
      <c r="FQ216" s="147"/>
      <c r="FR216" s="147"/>
      <c r="FS216" s="147"/>
      <c r="FT216" s="147"/>
      <c r="FU216" s="147"/>
      <c r="FV216" s="147"/>
      <c r="FW216" s="147"/>
      <c r="FX216" s="147"/>
      <c r="FY216" s="147"/>
      <c r="FZ216" s="147"/>
      <c r="GA216" s="147"/>
      <c r="GB216" s="147"/>
      <c r="GC216" s="147"/>
      <c r="GD216" s="147"/>
      <c r="GE216" s="147"/>
      <c r="GF216" s="147"/>
      <c r="GG216" s="147"/>
      <c r="GH216" s="147"/>
      <c r="GI216" s="147"/>
      <c r="GJ216" s="147"/>
      <c r="GK216" s="147"/>
      <c r="GL216" s="147"/>
      <c r="GM216" s="147"/>
      <c r="GN216" s="147"/>
      <c r="GO216" s="147"/>
      <c r="GP216" s="147"/>
      <c r="GQ216" s="147"/>
      <c r="GR216" s="147"/>
      <c r="GS216" s="147"/>
      <c r="GT216" s="147"/>
      <c r="GU216" s="147"/>
      <c r="GV216" s="147"/>
      <c r="GW216" s="147"/>
      <c r="GX216" s="147"/>
      <c r="GY216" s="147"/>
      <c r="GZ216" s="147"/>
      <c r="HA216" s="147"/>
      <c r="HB216" s="147"/>
      <c r="HC216" s="147"/>
      <c r="HD216" s="147"/>
      <c r="HE216" s="147"/>
      <c r="HF216" s="147"/>
      <c r="HG216" s="147"/>
      <c r="HH216" s="147"/>
      <c r="HI216" s="147"/>
      <c r="HJ216" s="147"/>
      <c r="HK216" s="147"/>
      <c r="HL216" s="147"/>
      <c r="HM216" s="147"/>
      <c r="HN216" s="147"/>
      <c r="HO216" s="147"/>
      <c r="HP216" s="147"/>
      <c r="HQ216" s="147"/>
      <c r="HR216" s="147"/>
      <c r="HS216" s="147"/>
      <c r="HT216" s="147"/>
      <c r="HU216" s="147"/>
      <c r="HV216" s="147"/>
      <c r="HW216" s="147"/>
      <c r="HX216" s="147"/>
      <c r="HY216" s="147"/>
      <c r="HZ216" s="147"/>
      <c r="IA216" s="147"/>
      <c r="IB216" s="147"/>
      <c r="IC216" s="147"/>
      <c r="ID216" s="147"/>
      <c r="IE216" s="147"/>
      <c r="IF216" s="147"/>
      <c r="IG216" s="147"/>
      <c r="IH216" s="147"/>
      <c r="II216" s="147"/>
    </row>
    <row r="217" spans="1:243" x14ac:dyDescent="0.2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  <c r="AO217" s="147"/>
      <c r="AP217" s="147"/>
      <c r="AQ217" s="147"/>
      <c r="AR217" s="147"/>
      <c r="AS217" s="147"/>
      <c r="AT217" s="147"/>
      <c r="AU217" s="147"/>
      <c r="AV217" s="147"/>
      <c r="AW217" s="147"/>
      <c r="AX217" s="147"/>
      <c r="AY217" s="147"/>
      <c r="AZ217" s="147"/>
      <c r="BA217" s="147"/>
      <c r="BB217" s="147"/>
      <c r="BC217" s="147"/>
      <c r="BD217" s="147"/>
      <c r="BE217" s="147"/>
      <c r="BF217" s="147"/>
      <c r="BG217" s="147"/>
      <c r="BH217" s="147"/>
      <c r="BI217" s="147"/>
      <c r="BJ217" s="147"/>
      <c r="BK217" s="147"/>
      <c r="BL217" s="147"/>
      <c r="BM217" s="147"/>
      <c r="BN217" s="147"/>
      <c r="BO217" s="147"/>
      <c r="BP217" s="147"/>
      <c r="BQ217" s="147"/>
      <c r="BR217" s="147"/>
      <c r="BS217" s="147"/>
      <c r="BT217" s="147"/>
      <c r="BU217" s="147"/>
      <c r="BV217" s="147"/>
      <c r="BW217" s="147"/>
      <c r="BX217" s="147"/>
      <c r="BY217" s="147"/>
      <c r="BZ217" s="147"/>
      <c r="CA217" s="147"/>
      <c r="CB217" s="147"/>
      <c r="CC217" s="147"/>
      <c r="CD217" s="147"/>
      <c r="CE217" s="147"/>
      <c r="CF217" s="147"/>
      <c r="CG217" s="147"/>
      <c r="CH217" s="147"/>
      <c r="CJ217" s="147"/>
      <c r="CK217" s="147"/>
      <c r="CL217" s="147"/>
      <c r="CM217" s="147"/>
      <c r="CN217" s="147"/>
      <c r="CO217" s="147"/>
      <c r="CP217" s="147"/>
      <c r="CQ217" s="147"/>
      <c r="CR217" s="147"/>
      <c r="CS217" s="147"/>
      <c r="CT217" s="147"/>
      <c r="CU217" s="147"/>
      <c r="CV217" s="147"/>
      <c r="CW217" s="147"/>
      <c r="CX217" s="147"/>
      <c r="CY217" s="147"/>
      <c r="CZ217" s="147"/>
      <c r="DA217" s="147"/>
      <c r="DB217" s="147"/>
      <c r="DC217" s="147"/>
      <c r="DD217" s="147"/>
      <c r="DE217" s="147"/>
      <c r="DF217" s="147"/>
      <c r="DG217" s="147"/>
      <c r="DH217" s="147"/>
      <c r="DI217" s="147"/>
      <c r="DJ217" s="147"/>
      <c r="DK217" s="147"/>
      <c r="DL217" s="147"/>
      <c r="DM217" s="147"/>
      <c r="DN217" s="147"/>
      <c r="DO217" s="147"/>
      <c r="DP217" s="147"/>
      <c r="DQ217" s="147"/>
      <c r="DR217" s="147"/>
      <c r="DS217" s="147"/>
      <c r="DT217" s="147"/>
      <c r="DU217" s="147"/>
      <c r="DV217" s="147"/>
      <c r="DW217" s="147"/>
      <c r="DX217" s="147"/>
      <c r="DY217" s="147"/>
      <c r="DZ217" s="147"/>
      <c r="EA217" s="147"/>
      <c r="EB217" s="147"/>
      <c r="EC217" s="147"/>
      <c r="ED217" s="147"/>
      <c r="EE217" s="147"/>
      <c r="EF217" s="147"/>
      <c r="EG217" s="147"/>
      <c r="EH217" s="147"/>
      <c r="EI217" s="147"/>
      <c r="EJ217" s="147"/>
      <c r="EK217" s="147"/>
      <c r="EL217" s="147"/>
      <c r="EM217" s="147"/>
      <c r="EN217" s="147"/>
      <c r="EO217" s="147"/>
      <c r="EP217" s="147"/>
      <c r="EQ217" s="147"/>
      <c r="ER217" s="147"/>
      <c r="ES217" s="147"/>
      <c r="ET217" s="147"/>
      <c r="EU217" s="147"/>
      <c r="EV217" s="147"/>
      <c r="EW217" s="147"/>
      <c r="EX217" s="147"/>
      <c r="EY217" s="147"/>
      <c r="EZ217" s="147"/>
      <c r="FA217" s="147"/>
      <c r="FB217" s="147"/>
      <c r="FC217" s="147"/>
      <c r="FD217" s="147"/>
      <c r="FE217" s="147"/>
      <c r="FF217" s="147"/>
      <c r="FG217" s="147"/>
      <c r="FH217" s="147"/>
      <c r="FI217" s="147"/>
      <c r="FJ217" s="147"/>
      <c r="FK217" s="147"/>
      <c r="FL217" s="147"/>
      <c r="FM217" s="147"/>
      <c r="FN217" s="147"/>
      <c r="FO217" s="147"/>
      <c r="FP217" s="147"/>
      <c r="FQ217" s="147"/>
      <c r="FR217" s="147"/>
      <c r="FS217" s="147"/>
      <c r="FT217" s="147"/>
      <c r="FU217" s="147"/>
      <c r="FV217" s="147"/>
      <c r="FW217" s="147"/>
      <c r="FX217" s="147"/>
      <c r="FY217" s="147"/>
      <c r="FZ217" s="147"/>
      <c r="GA217" s="147"/>
      <c r="GB217" s="147"/>
      <c r="GC217" s="147"/>
      <c r="GD217" s="147"/>
      <c r="GE217" s="147"/>
      <c r="GF217" s="147"/>
      <c r="GG217" s="147"/>
      <c r="GH217" s="147"/>
      <c r="GI217" s="147"/>
      <c r="GJ217" s="147"/>
      <c r="GK217" s="147"/>
      <c r="GL217" s="147"/>
      <c r="GM217" s="147"/>
      <c r="GN217" s="147"/>
      <c r="GO217" s="147"/>
      <c r="GP217" s="147"/>
      <c r="GQ217" s="147"/>
      <c r="GR217" s="147"/>
      <c r="GS217" s="147"/>
      <c r="GT217" s="147"/>
      <c r="GU217" s="147"/>
      <c r="GV217" s="147"/>
      <c r="GW217" s="147"/>
      <c r="GX217" s="147"/>
      <c r="GY217" s="147"/>
      <c r="GZ217" s="147"/>
      <c r="HA217" s="147"/>
      <c r="HB217" s="147"/>
      <c r="HC217" s="147"/>
      <c r="HD217" s="147"/>
      <c r="HE217" s="147"/>
      <c r="HF217" s="147"/>
      <c r="HG217" s="147"/>
      <c r="HH217" s="147"/>
      <c r="HI217" s="147"/>
      <c r="HJ217" s="147"/>
      <c r="HK217" s="147"/>
      <c r="HL217" s="147"/>
      <c r="HM217" s="147"/>
      <c r="HN217" s="147"/>
      <c r="HO217" s="147"/>
      <c r="HP217" s="147"/>
      <c r="HQ217" s="147"/>
      <c r="HR217" s="147"/>
      <c r="HS217" s="147"/>
      <c r="HT217" s="147"/>
      <c r="HU217" s="147"/>
      <c r="HV217" s="147"/>
      <c r="HW217" s="147"/>
      <c r="HX217" s="147"/>
      <c r="HY217" s="147"/>
      <c r="HZ217" s="147"/>
      <c r="IA217" s="147"/>
      <c r="IB217" s="147"/>
      <c r="IC217" s="147"/>
      <c r="ID217" s="147"/>
      <c r="IE217" s="147"/>
      <c r="IF217" s="147"/>
      <c r="IG217" s="147"/>
      <c r="IH217" s="147"/>
      <c r="II217" s="147"/>
    </row>
    <row r="218" spans="1:243" x14ac:dyDescent="0.2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  <c r="AO218" s="147"/>
      <c r="AP218" s="147"/>
      <c r="AQ218" s="147"/>
      <c r="AR218" s="147"/>
      <c r="AS218" s="147"/>
      <c r="AT218" s="147"/>
      <c r="AU218" s="147"/>
      <c r="AV218" s="147"/>
      <c r="AW218" s="147"/>
      <c r="AX218" s="147"/>
      <c r="AY218" s="147"/>
      <c r="AZ218" s="147"/>
      <c r="BA218" s="147"/>
      <c r="BB218" s="147"/>
      <c r="BC218" s="147"/>
      <c r="BD218" s="147"/>
      <c r="BE218" s="147"/>
      <c r="BF218" s="147"/>
      <c r="BG218" s="147"/>
      <c r="BH218" s="147"/>
      <c r="BI218" s="147"/>
      <c r="BJ218" s="147"/>
      <c r="BK218" s="147"/>
      <c r="BL218" s="147"/>
      <c r="BM218" s="147"/>
      <c r="BN218" s="147"/>
      <c r="BO218" s="147"/>
      <c r="BP218" s="147"/>
      <c r="BQ218" s="147"/>
      <c r="BR218" s="147"/>
      <c r="BS218" s="147"/>
      <c r="BT218" s="147"/>
      <c r="BU218" s="147"/>
      <c r="BV218" s="147"/>
      <c r="BW218" s="147"/>
      <c r="BX218" s="147"/>
      <c r="BY218" s="147"/>
      <c r="BZ218" s="147"/>
      <c r="CA218" s="147"/>
      <c r="CB218" s="147"/>
      <c r="CC218" s="147"/>
      <c r="CD218" s="147"/>
      <c r="CE218" s="147"/>
      <c r="CF218" s="147"/>
      <c r="CG218" s="147"/>
      <c r="CH218" s="147"/>
      <c r="CJ218" s="147"/>
      <c r="CK218" s="147"/>
      <c r="CL218" s="147"/>
      <c r="CM218" s="147"/>
      <c r="CN218" s="147"/>
      <c r="CO218" s="147"/>
      <c r="CP218" s="147"/>
      <c r="CQ218" s="147"/>
      <c r="CR218" s="147"/>
      <c r="CS218" s="147"/>
      <c r="CT218" s="147"/>
      <c r="CU218" s="147"/>
      <c r="CV218" s="147"/>
      <c r="CW218" s="147"/>
      <c r="CX218" s="147"/>
      <c r="CY218" s="147"/>
      <c r="CZ218" s="147"/>
      <c r="DA218" s="147"/>
      <c r="DB218" s="147"/>
      <c r="DC218" s="147"/>
      <c r="DD218" s="147"/>
      <c r="DE218" s="147"/>
      <c r="DF218" s="147"/>
      <c r="DG218" s="147"/>
      <c r="DH218" s="147"/>
      <c r="DI218" s="147"/>
      <c r="DJ218" s="147"/>
      <c r="DK218" s="147"/>
      <c r="DL218" s="147"/>
      <c r="DM218" s="147"/>
      <c r="DN218" s="147"/>
      <c r="DO218" s="147"/>
      <c r="DP218" s="147"/>
      <c r="DQ218" s="147"/>
      <c r="DR218" s="147"/>
      <c r="DS218" s="147"/>
      <c r="DT218" s="147"/>
      <c r="DU218" s="147"/>
      <c r="DV218" s="147"/>
      <c r="DW218" s="147"/>
      <c r="DX218" s="147"/>
      <c r="DY218" s="147"/>
      <c r="DZ218" s="147"/>
      <c r="EA218" s="147"/>
      <c r="EB218" s="147"/>
      <c r="EC218" s="147"/>
      <c r="ED218" s="147"/>
      <c r="EE218" s="147"/>
      <c r="EF218" s="147"/>
      <c r="EG218" s="147"/>
      <c r="EH218" s="147"/>
      <c r="EI218" s="147"/>
      <c r="EJ218" s="147"/>
      <c r="EK218" s="147"/>
      <c r="EL218" s="147"/>
      <c r="EM218" s="147"/>
      <c r="EN218" s="147"/>
      <c r="EO218" s="147"/>
      <c r="EP218" s="147"/>
      <c r="EQ218" s="147"/>
      <c r="ER218" s="147"/>
      <c r="ES218" s="147"/>
      <c r="ET218" s="147"/>
      <c r="EU218" s="147"/>
      <c r="EV218" s="147"/>
      <c r="EW218" s="147"/>
      <c r="EX218" s="147"/>
      <c r="EY218" s="147"/>
      <c r="EZ218" s="147"/>
      <c r="FA218" s="147"/>
      <c r="FB218" s="147"/>
      <c r="FC218" s="147"/>
      <c r="FD218" s="147"/>
      <c r="FE218" s="147"/>
      <c r="FF218" s="147"/>
      <c r="FG218" s="147"/>
      <c r="FH218" s="147"/>
      <c r="FI218" s="147"/>
      <c r="FJ218" s="147"/>
      <c r="FK218" s="147"/>
      <c r="FL218" s="147"/>
      <c r="FM218" s="147"/>
      <c r="FN218" s="147"/>
      <c r="FO218" s="147"/>
      <c r="FP218" s="147"/>
      <c r="FQ218" s="147"/>
      <c r="FR218" s="147"/>
      <c r="FS218" s="147"/>
      <c r="FT218" s="147"/>
      <c r="FU218" s="147"/>
      <c r="FV218" s="147"/>
      <c r="FW218" s="147"/>
      <c r="FX218" s="147"/>
      <c r="FY218" s="147"/>
      <c r="FZ218" s="147"/>
      <c r="GA218" s="147"/>
      <c r="GB218" s="147"/>
      <c r="GC218" s="147"/>
      <c r="GD218" s="147"/>
      <c r="GE218" s="147"/>
      <c r="GF218" s="147"/>
      <c r="GG218" s="147"/>
      <c r="GH218" s="147"/>
      <c r="GI218" s="147"/>
      <c r="GJ218" s="147"/>
      <c r="GK218" s="147"/>
      <c r="GL218" s="147"/>
      <c r="GM218" s="147"/>
      <c r="GN218" s="147"/>
      <c r="GO218" s="147"/>
      <c r="GP218" s="147"/>
      <c r="GQ218" s="147"/>
      <c r="GR218" s="147"/>
      <c r="GS218" s="147"/>
      <c r="GT218" s="147"/>
      <c r="GU218" s="147"/>
      <c r="GV218" s="147"/>
      <c r="GW218" s="147"/>
      <c r="GX218" s="147"/>
      <c r="GY218" s="147"/>
      <c r="GZ218" s="147"/>
      <c r="HA218" s="147"/>
      <c r="HB218" s="147"/>
      <c r="HC218" s="147"/>
      <c r="HD218" s="147"/>
      <c r="HE218" s="147"/>
      <c r="HF218" s="147"/>
      <c r="HG218" s="147"/>
      <c r="HH218" s="147"/>
      <c r="HI218" s="147"/>
      <c r="HJ218" s="147"/>
      <c r="HK218" s="147"/>
      <c r="HL218" s="147"/>
      <c r="HM218" s="147"/>
      <c r="HN218" s="147"/>
      <c r="HO218" s="147"/>
      <c r="HP218" s="147"/>
      <c r="HQ218" s="147"/>
      <c r="HR218" s="147"/>
      <c r="HS218" s="147"/>
      <c r="HT218" s="147"/>
      <c r="HU218" s="147"/>
      <c r="HV218" s="147"/>
      <c r="HW218" s="147"/>
      <c r="HX218" s="147"/>
      <c r="HY218" s="147"/>
      <c r="HZ218" s="147"/>
      <c r="IA218" s="147"/>
      <c r="IB218" s="147"/>
      <c r="IC218" s="147"/>
      <c r="ID218" s="147"/>
      <c r="IE218" s="147"/>
      <c r="IF218" s="147"/>
      <c r="IG218" s="147"/>
      <c r="IH218" s="147"/>
      <c r="II218" s="147"/>
    </row>
    <row r="219" spans="1:243" x14ac:dyDescent="0.2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  <c r="AO219" s="147"/>
      <c r="AP219" s="147"/>
      <c r="AQ219" s="147"/>
      <c r="AR219" s="147"/>
      <c r="AS219" s="147"/>
      <c r="AT219" s="147"/>
      <c r="AU219" s="147"/>
      <c r="AV219" s="147"/>
      <c r="AW219" s="147"/>
      <c r="AX219" s="147"/>
      <c r="AY219" s="147"/>
      <c r="AZ219" s="147"/>
      <c r="BA219" s="147"/>
      <c r="BB219" s="147"/>
      <c r="BC219" s="147"/>
      <c r="BD219" s="147"/>
      <c r="BE219" s="147"/>
      <c r="BF219" s="147"/>
      <c r="BG219" s="147"/>
      <c r="BH219" s="147"/>
      <c r="BI219" s="147"/>
      <c r="BJ219" s="147"/>
      <c r="BK219" s="147"/>
      <c r="BL219" s="147"/>
      <c r="BM219" s="147"/>
      <c r="BN219" s="147"/>
      <c r="BO219" s="147"/>
      <c r="BP219" s="147"/>
      <c r="BQ219" s="147"/>
      <c r="BR219" s="147"/>
      <c r="BS219" s="147"/>
      <c r="BT219" s="147"/>
      <c r="BU219" s="147"/>
      <c r="BV219" s="147"/>
      <c r="BW219" s="147"/>
      <c r="BX219" s="147"/>
      <c r="BY219" s="147"/>
      <c r="BZ219" s="147"/>
      <c r="CA219" s="147"/>
      <c r="CB219" s="147"/>
      <c r="CC219" s="147"/>
      <c r="CD219" s="147"/>
      <c r="CE219" s="147"/>
      <c r="CF219" s="147"/>
      <c r="CG219" s="147"/>
      <c r="CH219" s="147"/>
      <c r="CJ219" s="147"/>
      <c r="CK219" s="147"/>
      <c r="CL219" s="147"/>
      <c r="CM219" s="147"/>
      <c r="CN219" s="147"/>
      <c r="CO219" s="147"/>
      <c r="CP219" s="147"/>
      <c r="CQ219" s="147"/>
      <c r="CR219" s="147"/>
      <c r="CS219" s="147"/>
      <c r="CT219" s="147"/>
      <c r="CU219" s="147"/>
      <c r="CV219" s="147"/>
      <c r="CW219" s="147"/>
      <c r="CX219" s="147"/>
      <c r="CY219" s="147"/>
      <c r="CZ219" s="147"/>
      <c r="DA219" s="147"/>
      <c r="DB219" s="147"/>
      <c r="DC219" s="147"/>
      <c r="DD219" s="147"/>
      <c r="DE219" s="147"/>
      <c r="DF219" s="147"/>
      <c r="DG219" s="147"/>
      <c r="DH219" s="147"/>
      <c r="DI219" s="147"/>
      <c r="DJ219" s="147"/>
      <c r="DK219" s="147"/>
      <c r="DL219" s="147"/>
      <c r="DM219" s="147"/>
      <c r="DN219" s="147"/>
      <c r="DO219" s="147"/>
      <c r="DP219" s="147"/>
      <c r="DQ219" s="147"/>
      <c r="DR219" s="147"/>
      <c r="DS219" s="147"/>
      <c r="DT219" s="147"/>
      <c r="DU219" s="147"/>
      <c r="DV219" s="147"/>
      <c r="DW219" s="147"/>
      <c r="DX219" s="147"/>
      <c r="DY219" s="147"/>
      <c r="DZ219" s="147"/>
      <c r="EA219" s="147"/>
      <c r="EB219" s="147"/>
      <c r="EC219" s="147"/>
      <c r="ED219" s="147"/>
      <c r="EE219" s="147"/>
      <c r="EF219" s="147"/>
      <c r="EG219" s="147"/>
      <c r="EH219" s="147"/>
      <c r="EI219" s="147"/>
      <c r="EJ219" s="147"/>
      <c r="EK219" s="147"/>
      <c r="EL219" s="147"/>
      <c r="EM219" s="147"/>
      <c r="EN219" s="147"/>
      <c r="EO219" s="147"/>
      <c r="EP219" s="147"/>
      <c r="EQ219" s="147"/>
      <c r="ER219" s="147"/>
      <c r="ES219" s="147"/>
      <c r="ET219" s="147"/>
      <c r="EU219" s="147"/>
      <c r="EV219" s="147"/>
      <c r="EW219" s="147"/>
      <c r="EX219" s="147"/>
      <c r="EY219" s="147"/>
      <c r="EZ219" s="147"/>
      <c r="FA219" s="147"/>
      <c r="FB219" s="147"/>
      <c r="FC219" s="147"/>
      <c r="FD219" s="147"/>
      <c r="FE219" s="147"/>
      <c r="FF219" s="147"/>
      <c r="FG219" s="147"/>
      <c r="FH219" s="147"/>
      <c r="FI219" s="147"/>
      <c r="FJ219" s="147"/>
      <c r="FK219" s="147"/>
      <c r="FL219" s="147"/>
      <c r="FM219" s="147"/>
      <c r="FN219" s="147"/>
      <c r="FO219" s="147"/>
      <c r="FP219" s="147"/>
      <c r="FQ219" s="147"/>
      <c r="FR219" s="147"/>
      <c r="FS219" s="147"/>
      <c r="FT219" s="147"/>
      <c r="FU219" s="147"/>
      <c r="FV219" s="147"/>
      <c r="FW219" s="147"/>
      <c r="FX219" s="147"/>
      <c r="FY219" s="147"/>
      <c r="FZ219" s="147"/>
      <c r="GA219" s="147"/>
      <c r="GB219" s="147"/>
      <c r="GC219" s="147"/>
      <c r="GD219" s="147"/>
      <c r="GE219" s="147"/>
      <c r="GF219" s="147"/>
      <c r="GG219" s="147"/>
      <c r="GH219" s="147"/>
      <c r="GI219" s="147"/>
      <c r="GJ219" s="147"/>
      <c r="GK219" s="147"/>
      <c r="GL219" s="147"/>
      <c r="GM219" s="147"/>
      <c r="GN219" s="147"/>
      <c r="GO219" s="147"/>
      <c r="GP219" s="147"/>
      <c r="GQ219" s="147"/>
      <c r="GR219" s="147"/>
      <c r="GS219" s="147"/>
      <c r="GT219" s="147"/>
      <c r="GU219" s="147"/>
      <c r="GV219" s="147"/>
      <c r="GW219" s="147"/>
      <c r="GX219" s="147"/>
      <c r="GY219" s="147"/>
      <c r="GZ219" s="147"/>
      <c r="HA219" s="147"/>
      <c r="HB219" s="147"/>
      <c r="HC219" s="147"/>
      <c r="HD219" s="147"/>
      <c r="HE219" s="147"/>
      <c r="HF219" s="147"/>
      <c r="HG219" s="147"/>
      <c r="HH219" s="147"/>
      <c r="HI219" s="147"/>
      <c r="HJ219" s="147"/>
      <c r="HK219" s="147"/>
      <c r="HL219" s="147"/>
      <c r="HM219" s="147"/>
      <c r="HN219" s="147"/>
      <c r="HO219" s="147"/>
      <c r="HP219" s="147"/>
      <c r="HQ219" s="147"/>
      <c r="HR219" s="147"/>
      <c r="HS219" s="147"/>
      <c r="HT219" s="147"/>
      <c r="HU219" s="147"/>
      <c r="HV219" s="147"/>
      <c r="HW219" s="147"/>
      <c r="HX219" s="147"/>
      <c r="HY219" s="147"/>
      <c r="HZ219" s="147"/>
      <c r="IA219" s="147"/>
      <c r="IB219" s="147"/>
      <c r="IC219" s="147"/>
      <c r="ID219" s="147"/>
      <c r="IE219" s="147"/>
      <c r="IF219" s="147"/>
      <c r="IG219" s="147"/>
      <c r="IH219" s="147"/>
      <c r="II219" s="147"/>
    </row>
    <row r="220" spans="1:243" x14ac:dyDescent="0.2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  <c r="AO220" s="147"/>
      <c r="AP220" s="147"/>
      <c r="AQ220" s="147"/>
      <c r="AR220" s="147"/>
      <c r="AS220" s="147"/>
      <c r="AT220" s="147"/>
      <c r="AU220" s="147"/>
      <c r="AV220" s="147"/>
      <c r="AW220" s="147"/>
      <c r="AX220" s="147"/>
      <c r="AY220" s="147"/>
      <c r="AZ220" s="147"/>
      <c r="BA220" s="147"/>
      <c r="BB220" s="147"/>
      <c r="BC220" s="147"/>
      <c r="BD220" s="147"/>
      <c r="BE220" s="147"/>
      <c r="BF220" s="147"/>
      <c r="BG220" s="147"/>
      <c r="BH220" s="147"/>
      <c r="BI220" s="147"/>
      <c r="BJ220" s="147"/>
      <c r="BK220" s="147"/>
      <c r="BL220" s="147"/>
      <c r="BM220" s="147"/>
      <c r="BN220" s="147"/>
      <c r="BO220" s="147"/>
      <c r="BP220" s="147"/>
      <c r="BQ220" s="147"/>
      <c r="BR220" s="147"/>
      <c r="BS220" s="147"/>
      <c r="BT220" s="147"/>
      <c r="BU220" s="147"/>
      <c r="BV220" s="147"/>
      <c r="BW220" s="147"/>
      <c r="BX220" s="147"/>
      <c r="BY220" s="147"/>
      <c r="BZ220" s="147"/>
      <c r="CA220" s="147"/>
      <c r="CB220" s="147"/>
      <c r="CC220" s="147"/>
      <c r="CD220" s="147"/>
      <c r="CE220" s="147"/>
      <c r="CF220" s="147"/>
      <c r="CG220" s="147"/>
      <c r="CH220" s="147"/>
      <c r="CJ220" s="147"/>
      <c r="CK220" s="147"/>
      <c r="CL220" s="147"/>
      <c r="CM220" s="147"/>
      <c r="CN220" s="147"/>
      <c r="CO220" s="147"/>
      <c r="CP220" s="147"/>
      <c r="CQ220" s="147"/>
      <c r="CR220" s="147"/>
      <c r="CS220" s="147"/>
      <c r="CT220" s="147"/>
      <c r="CU220" s="147"/>
      <c r="CV220" s="147"/>
      <c r="CW220" s="147"/>
      <c r="CX220" s="147"/>
      <c r="CY220" s="147"/>
      <c r="CZ220" s="147"/>
      <c r="DA220" s="147"/>
      <c r="DB220" s="147"/>
      <c r="DC220" s="147"/>
      <c r="DD220" s="147"/>
      <c r="DE220" s="147"/>
      <c r="DF220" s="147"/>
      <c r="DG220" s="147"/>
      <c r="DH220" s="147"/>
      <c r="DI220" s="147"/>
      <c r="DJ220" s="147"/>
      <c r="DK220" s="147"/>
      <c r="DL220" s="147"/>
      <c r="DM220" s="147"/>
      <c r="DN220" s="147"/>
      <c r="DO220" s="147"/>
      <c r="DP220" s="147"/>
      <c r="DQ220" s="147"/>
      <c r="DR220" s="147"/>
      <c r="DS220" s="147"/>
      <c r="DT220" s="147"/>
      <c r="DU220" s="147"/>
      <c r="DV220" s="147"/>
      <c r="DW220" s="147"/>
      <c r="DX220" s="147"/>
      <c r="DY220" s="147"/>
      <c r="DZ220" s="147"/>
      <c r="EA220" s="147"/>
      <c r="EB220" s="147"/>
      <c r="EC220" s="147"/>
      <c r="ED220" s="147"/>
      <c r="EE220" s="147"/>
      <c r="EF220" s="147"/>
      <c r="EG220" s="147"/>
      <c r="EH220" s="147"/>
      <c r="EI220" s="147"/>
      <c r="EJ220" s="147"/>
      <c r="EK220" s="147"/>
      <c r="EL220" s="147"/>
      <c r="EM220" s="147"/>
      <c r="EN220" s="147"/>
      <c r="EO220" s="147"/>
      <c r="EP220" s="147"/>
      <c r="EQ220" s="147"/>
      <c r="ER220" s="147"/>
      <c r="ES220" s="147"/>
      <c r="ET220" s="147"/>
      <c r="EU220" s="147"/>
      <c r="EV220" s="147"/>
      <c r="EW220" s="147"/>
      <c r="EX220" s="147"/>
      <c r="EY220" s="147"/>
      <c r="EZ220" s="147"/>
      <c r="FA220" s="147"/>
      <c r="FB220" s="147"/>
      <c r="FC220" s="147"/>
      <c r="FD220" s="147"/>
      <c r="FE220" s="147"/>
      <c r="FF220" s="147"/>
      <c r="FG220" s="147"/>
      <c r="FH220" s="147"/>
      <c r="FI220" s="147"/>
      <c r="FJ220" s="147"/>
      <c r="FK220" s="147"/>
      <c r="FL220" s="147"/>
      <c r="FM220" s="147"/>
      <c r="FN220" s="147"/>
      <c r="FO220" s="147"/>
      <c r="FP220" s="147"/>
      <c r="FQ220" s="147"/>
      <c r="FR220" s="147"/>
      <c r="FS220" s="147"/>
      <c r="FT220" s="147"/>
      <c r="FU220" s="147"/>
      <c r="FV220" s="147"/>
      <c r="FW220" s="147"/>
      <c r="FX220" s="147"/>
      <c r="FY220" s="147"/>
      <c r="FZ220" s="147"/>
      <c r="GA220" s="147"/>
      <c r="GB220" s="147"/>
      <c r="GC220" s="147"/>
      <c r="GD220" s="147"/>
      <c r="GE220" s="147"/>
      <c r="GF220" s="147"/>
      <c r="GG220" s="147"/>
      <c r="GH220" s="147"/>
      <c r="GI220" s="147"/>
      <c r="GJ220" s="147"/>
      <c r="GK220" s="147"/>
      <c r="GL220" s="147"/>
      <c r="GM220" s="147"/>
      <c r="GN220" s="147"/>
      <c r="GO220" s="147"/>
      <c r="GP220" s="147"/>
      <c r="GQ220" s="147"/>
      <c r="GR220" s="147"/>
      <c r="GS220" s="147"/>
      <c r="GT220" s="147"/>
      <c r="GU220" s="147"/>
      <c r="GV220" s="147"/>
      <c r="GW220" s="147"/>
      <c r="GX220" s="147"/>
      <c r="GY220" s="147"/>
      <c r="GZ220" s="147"/>
      <c r="HA220" s="147"/>
      <c r="HB220" s="147"/>
      <c r="HC220" s="147"/>
      <c r="HD220" s="147"/>
      <c r="HE220" s="147"/>
      <c r="HF220" s="147"/>
      <c r="HG220" s="147"/>
      <c r="HH220" s="147"/>
      <c r="HI220" s="147"/>
      <c r="HJ220" s="147"/>
      <c r="HK220" s="147"/>
      <c r="HL220" s="147"/>
      <c r="HM220" s="147"/>
      <c r="HN220" s="147"/>
      <c r="HO220" s="147"/>
      <c r="HP220" s="147"/>
      <c r="HQ220" s="147"/>
      <c r="HR220" s="147"/>
      <c r="HS220" s="147"/>
      <c r="HT220" s="147"/>
      <c r="HU220" s="147"/>
      <c r="HV220" s="147"/>
      <c r="HW220" s="147"/>
      <c r="HX220" s="147"/>
      <c r="HY220" s="147"/>
      <c r="HZ220" s="147"/>
      <c r="IA220" s="147"/>
      <c r="IB220" s="147"/>
      <c r="IC220" s="147"/>
      <c r="ID220" s="147"/>
      <c r="IE220" s="147"/>
      <c r="IF220" s="147"/>
      <c r="IG220" s="147"/>
      <c r="IH220" s="147"/>
      <c r="II220" s="147"/>
    </row>
    <row r="221" spans="1:243" x14ac:dyDescent="0.2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  <c r="AO221" s="147"/>
      <c r="AP221" s="147"/>
      <c r="AQ221" s="147"/>
      <c r="AR221" s="147"/>
      <c r="AS221" s="147"/>
      <c r="AT221" s="147"/>
      <c r="AU221" s="147"/>
      <c r="AV221" s="147"/>
      <c r="AW221" s="147"/>
      <c r="AX221" s="147"/>
      <c r="AY221" s="147"/>
      <c r="AZ221" s="147"/>
      <c r="BA221" s="147"/>
      <c r="BB221" s="147"/>
      <c r="BC221" s="147"/>
      <c r="BD221" s="147"/>
      <c r="BE221" s="147"/>
      <c r="BF221" s="147"/>
      <c r="BG221" s="147"/>
      <c r="BH221" s="147"/>
      <c r="BI221" s="147"/>
      <c r="BJ221" s="147"/>
      <c r="BK221" s="147"/>
      <c r="BL221" s="147"/>
      <c r="BM221" s="147"/>
      <c r="BN221" s="147"/>
      <c r="BO221" s="147"/>
      <c r="BP221" s="147"/>
      <c r="BQ221" s="147"/>
      <c r="BR221" s="147"/>
      <c r="BS221" s="147"/>
      <c r="BT221" s="147"/>
      <c r="BU221" s="147"/>
      <c r="BV221" s="147"/>
      <c r="BW221" s="147"/>
      <c r="BX221" s="147"/>
      <c r="BY221" s="147"/>
      <c r="BZ221" s="147"/>
      <c r="CA221" s="147"/>
      <c r="CB221" s="147"/>
      <c r="CC221" s="147"/>
      <c r="CD221" s="147"/>
      <c r="CE221" s="147"/>
      <c r="CF221" s="147"/>
      <c r="CG221" s="147"/>
      <c r="CH221" s="147"/>
      <c r="CJ221" s="147"/>
      <c r="CK221" s="147"/>
      <c r="CL221" s="147"/>
      <c r="CM221" s="147"/>
      <c r="CN221" s="147"/>
      <c r="CO221" s="147"/>
      <c r="CP221" s="147"/>
      <c r="CQ221" s="147"/>
      <c r="CR221" s="147"/>
      <c r="CS221" s="147"/>
      <c r="CT221" s="147"/>
      <c r="CU221" s="147"/>
      <c r="CV221" s="147"/>
      <c r="CW221" s="147"/>
      <c r="CX221" s="147"/>
      <c r="CY221" s="147"/>
      <c r="CZ221" s="147"/>
      <c r="DA221" s="147"/>
      <c r="DB221" s="147"/>
      <c r="DC221" s="147"/>
      <c r="DD221" s="147"/>
      <c r="DE221" s="147"/>
      <c r="DF221" s="147"/>
      <c r="DG221" s="147"/>
      <c r="DH221" s="147"/>
      <c r="DI221" s="147"/>
      <c r="DJ221" s="147"/>
      <c r="DK221" s="147"/>
      <c r="DL221" s="147"/>
      <c r="DM221" s="147"/>
      <c r="DN221" s="147"/>
      <c r="DO221" s="147"/>
      <c r="DP221" s="147"/>
      <c r="DQ221" s="147"/>
      <c r="DR221" s="147"/>
      <c r="DS221" s="147"/>
      <c r="DT221" s="147"/>
      <c r="DU221" s="147"/>
      <c r="DV221" s="147"/>
      <c r="DW221" s="147"/>
      <c r="DX221" s="147"/>
      <c r="DY221" s="147"/>
      <c r="DZ221" s="147"/>
      <c r="EA221" s="147"/>
      <c r="EB221" s="147"/>
      <c r="EC221" s="147"/>
      <c r="ED221" s="147"/>
      <c r="EE221" s="147"/>
      <c r="EF221" s="147"/>
      <c r="EG221" s="147"/>
      <c r="EH221" s="147"/>
      <c r="EI221" s="147"/>
      <c r="EJ221" s="147"/>
      <c r="EK221" s="147"/>
      <c r="EL221" s="147"/>
      <c r="EM221" s="147"/>
      <c r="EN221" s="147"/>
      <c r="EO221" s="147"/>
      <c r="EP221" s="147"/>
      <c r="EQ221" s="147"/>
      <c r="ER221" s="147"/>
      <c r="ES221" s="147"/>
      <c r="ET221" s="147"/>
      <c r="EU221" s="147"/>
      <c r="EV221" s="147"/>
      <c r="EW221" s="147"/>
      <c r="EX221" s="147"/>
      <c r="EY221" s="147"/>
      <c r="EZ221" s="147"/>
      <c r="FA221" s="147"/>
      <c r="FB221" s="147"/>
      <c r="FC221" s="147"/>
      <c r="FD221" s="147"/>
      <c r="FE221" s="147"/>
      <c r="FF221" s="147"/>
      <c r="FG221" s="147"/>
      <c r="FH221" s="147"/>
      <c r="FI221" s="147"/>
      <c r="FJ221" s="147"/>
      <c r="FK221" s="147"/>
      <c r="FL221" s="147"/>
      <c r="FM221" s="147"/>
      <c r="FN221" s="147"/>
      <c r="FO221" s="147"/>
      <c r="FP221" s="147"/>
      <c r="FQ221" s="147"/>
      <c r="FR221" s="147"/>
      <c r="FS221" s="147"/>
      <c r="FT221" s="147"/>
      <c r="FU221" s="147"/>
      <c r="FV221" s="147"/>
      <c r="FW221" s="147"/>
      <c r="FX221" s="147"/>
      <c r="FY221" s="147"/>
      <c r="FZ221" s="147"/>
      <c r="GA221" s="147"/>
      <c r="GB221" s="147"/>
      <c r="GC221" s="147"/>
      <c r="GD221" s="147"/>
      <c r="GE221" s="147"/>
      <c r="GF221" s="147"/>
      <c r="GG221" s="147"/>
      <c r="GH221" s="147"/>
      <c r="GI221" s="147"/>
      <c r="GJ221" s="147"/>
      <c r="GK221" s="147"/>
      <c r="GL221" s="147"/>
      <c r="GM221" s="147"/>
      <c r="GN221" s="147"/>
      <c r="GO221" s="147"/>
      <c r="GP221" s="147"/>
      <c r="GQ221" s="147"/>
      <c r="GR221" s="147"/>
      <c r="GS221" s="147"/>
      <c r="GT221" s="147"/>
      <c r="GU221" s="147"/>
      <c r="GV221" s="147"/>
      <c r="GW221" s="147"/>
      <c r="GX221" s="147"/>
      <c r="GY221" s="147"/>
      <c r="GZ221" s="147"/>
      <c r="HA221" s="147"/>
      <c r="HB221" s="147"/>
      <c r="HC221" s="147"/>
      <c r="HD221" s="147"/>
      <c r="HE221" s="147"/>
      <c r="HF221" s="147"/>
      <c r="HG221" s="147"/>
      <c r="HH221" s="147"/>
      <c r="HI221" s="147"/>
      <c r="HJ221" s="147"/>
      <c r="HK221" s="147"/>
      <c r="HL221" s="147"/>
      <c r="HM221" s="147"/>
      <c r="HN221" s="147"/>
      <c r="HO221" s="147"/>
      <c r="HP221" s="147"/>
      <c r="HQ221" s="147"/>
      <c r="HR221" s="147"/>
      <c r="HS221" s="147"/>
      <c r="HT221" s="147"/>
      <c r="HU221" s="147"/>
      <c r="HV221" s="147"/>
      <c r="HW221" s="147"/>
      <c r="HX221" s="147"/>
      <c r="HY221" s="147"/>
      <c r="HZ221" s="147"/>
      <c r="IA221" s="147"/>
      <c r="IB221" s="147"/>
      <c r="IC221" s="147"/>
      <c r="ID221" s="147"/>
      <c r="IE221" s="147"/>
      <c r="IF221" s="147"/>
      <c r="IG221" s="147"/>
      <c r="IH221" s="147"/>
      <c r="II221" s="147"/>
    </row>
    <row r="222" spans="1:243" x14ac:dyDescent="0.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  <c r="AO222" s="147"/>
      <c r="AP222" s="147"/>
      <c r="AQ222" s="147"/>
      <c r="AR222" s="147"/>
      <c r="AS222" s="147"/>
      <c r="AT222" s="147"/>
      <c r="AU222" s="147"/>
      <c r="AV222" s="147"/>
      <c r="AW222" s="147"/>
      <c r="AX222" s="147"/>
      <c r="AY222" s="147"/>
      <c r="AZ222" s="147"/>
      <c r="BA222" s="147"/>
      <c r="BB222" s="147"/>
      <c r="BC222" s="147"/>
      <c r="BD222" s="147"/>
      <c r="BE222" s="147"/>
      <c r="BF222" s="147"/>
      <c r="BG222" s="147"/>
      <c r="BH222" s="147"/>
      <c r="BI222" s="147"/>
      <c r="BJ222" s="147"/>
      <c r="BK222" s="147"/>
      <c r="BL222" s="147"/>
      <c r="BM222" s="147"/>
      <c r="BN222" s="147"/>
      <c r="BO222" s="147"/>
      <c r="BP222" s="147"/>
      <c r="BQ222" s="147"/>
      <c r="BR222" s="147"/>
      <c r="BS222" s="147"/>
      <c r="BT222" s="147"/>
      <c r="BU222" s="147"/>
      <c r="BV222" s="147"/>
      <c r="BW222" s="147"/>
      <c r="BX222" s="147"/>
      <c r="BY222" s="147"/>
      <c r="BZ222" s="147"/>
      <c r="CA222" s="147"/>
      <c r="CB222" s="147"/>
      <c r="CC222" s="147"/>
      <c r="CD222" s="147"/>
      <c r="CE222" s="147"/>
      <c r="CF222" s="147"/>
      <c r="CG222" s="147"/>
      <c r="CH222" s="147"/>
      <c r="CJ222" s="147"/>
      <c r="CK222" s="147"/>
      <c r="CL222" s="147"/>
      <c r="CM222" s="147"/>
      <c r="CN222" s="147"/>
      <c r="CO222" s="147"/>
      <c r="CP222" s="147"/>
      <c r="CQ222" s="147"/>
      <c r="CR222" s="147"/>
      <c r="CS222" s="147"/>
      <c r="CT222" s="147"/>
      <c r="CU222" s="147"/>
      <c r="CV222" s="147"/>
      <c r="CW222" s="147"/>
      <c r="CX222" s="147"/>
      <c r="CY222" s="147"/>
      <c r="CZ222" s="147"/>
      <c r="DA222" s="147"/>
      <c r="DB222" s="147"/>
      <c r="DC222" s="147"/>
      <c r="DD222" s="147"/>
      <c r="DE222" s="147"/>
      <c r="DF222" s="147"/>
      <c r="DG222" s="147"/>
      <c r="DH222" s="147"/>
      <c r="DI222" s="147"/>
      <c r="DJ222" s="147"/>
      <c r="DK222" s="147"/>
      <c r="DL222" s="147"/>
      <c r="DM222" s="147"/>
      <c r="DN222" s="147"/>
      <c r="DO222" s="147"/>
      <c r="DP222" s="147"/>
      <c r="DQ222" s="147"/>
      <c r="DR222" s="147"/>
      <c r="DS222" s="147"/>
      <c r="DT222" s="147"/>
      <c r="DU222" s="147"/>
      <c r="DV222" s="147"/>
      <c r="DW222" s="147"/>
      <c r="DX222" s="147"/>
      <c r="DY222" s="147"/>
      <c r="DZ222" s="147"/>
      <c r="EA222" s="147"/>
      <c r="EB222" s="147"/>
      <c r="EC222" s="147"/>
      <c r="ED222" s="147"/>
      <c r="EE222" s="147"/>
      <c r="EF222" s="147"/>
      <c r="EG222" s="147"/>
      <c r="EH222" s="147"/>
      <c r="EI222" s="147"/>
      <c r="EJ222" s="147"/>
      <c r="EK222" s="147"/>
      <c r="EL222" s="147"/>
      <c r="EM222" s="147"/>
      <c r="EN222" s="147"/>
      <c r="EO222" s="147"/>
      <c r="EP222" s="147"/>
      <c r="EQ222" s="147"/>
      <c r="ER222" s="147"/>
      <c r="ES222" s="147"/>
      <c r="ET222" s="147"/>
      <c r="EU222" s="147"/>
      <c r="EV222" s="147"/>
      <c r="EW222" s="147"/>
      <c r="EX222" s="147"/>
      <c r="EY222" s="147"/>
      <c r="EZ222" s="147"/>
      <c r="FA222" s="147"/>
      <c r="FB222" s="147"/>
      <c r="FC222" s="147"/>
      <c r="FD222" s="147"/>
      <c r="FE222" s="147"/>
      <c r="FF222" s="147"/>
      <c r="FG222" s="147"/>
      <c r="FH222" s="147"/>
      <c r="FI222" s="147"/>
      <c r="FJ222" s="147"/>
      <c r="FK222" s="147"/>
      <c r="FL222" s="147"/>
      <c r="FM222" s="147"/>
      <c r="FN222" s="147"/>
      <c r="FO222" s="147"/>
      <c r="FP222" s="147"/>
      <c r="FQ222" s="147"/>
      <c r="FR222" s="147"/>
      <c r="FS222" s="147"/>
      <c r="FT222" s="147"/>
      <c r="FU222" s="147"/>
      <c r="FV222" s="147"/>
      <c r="FW222" s="147"/>
      <c r="FX222" s="147"/>
      <c r="FY222" s="147"/>
      <c r="FZ222" s="147"/>
      <c r="GA222" s="147"/>
      <c r="GB222" s="147"/>
      <c r="GC222" s="147"/>
      <c r="GD222" s="147"/>
      <c r="GE222" s="147"/>
      <c r="GF222" s="147"/>
      <c r="GG222" s="147"/>
      <c r="GH222" s="147"/>
      <c r="GI222" s="147"/>
      <c r="GJ222" s="147"/>
      <c r="GK222" s="147"/>
      <c r="GL222" s="147"/>
      <c r="GM222" s="147"/>
      <c r="GN222" s="147"/>
      <c r="GO222" s="147"/>
      <c r="GP222" s="147"/>
      <c r="GQ222" s="147"/>
      <c r="GR222" s="147"/>
      <c r="GS222" s="147"/>
      <c r="GT222" s="147"/>
      <c r="GU222" s="147"/>
      <c r="GV222" s="147"/>
      <c r="GW222" s="147"/>
      <c r="GX222" s="147"/>
      <c r="GY222" s="147"/>
      <c r="GZ222" s="147"/>
      <c r="HA222" s="147"/>
      <c r="HB222" s="147"/>
      <c r="HC222" s="147"/>
      <c r="HD222" s="147"/>
      <c r="HE222" s="147"/>
      <c r="HF222" s="147"/>
      <c r="HG222" s="147"/>
      <c r="HH222" s="147"/>
      <c r="HI222" s="147"/>
      <c r="HJ222" s="147"/>
      <c r="HK222" s="147"/>
      <c r="HL222" s="147"/>
      <c r="HM222" s="147"/>
      <c r="HN222" s="147"/>
      <c r="HO222" s="147"/>
      <c r="HP222" s="147"/>
      <c r="HQ222" s="147"/>
      <c r="HR222" s="147"/>
      <c r="HS222" s="147"/>
      <c r="HT222" s="147"/>
      <c r="HU222" s="147"/>
      <c r="HV222" s="147"/>
      <c r="HW222" s="147"/>
      <c r="HX222" s="147"/>
      <c r="HY222" s="147"/>
      <c r="HZ222" s="147"/>
      <c r="IA222" s="147"/>
      <c r="IB222" s="147"/>
      <c r="IC222" s="147"/>
      <c r="ID222" s="147"/>
      <c r="IE222" s="147"/>
      <c r="IF222" s="147"/>
      <c r="IG222" s="147"/>
      <c r="IH222" s="147"/>
      <c r="II222" s="147"/>
    </row>
    <row r="223" spans="1:243" x14ac:dyDescent="0.2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  <c r="AO223" s="147"/>
      <c r="AP223" s="147"/>
      <c r="AQ223" s="147"/>
      <c r="AR223" s="147"/>
      <c r="AS223" s="147"/>
      <c r="AT223" s="147"/>
      <c r="AU223" s="147"/>
      <c r="AV223" s="147"/>
      <c r="AW223" s="147"/>
      <c r="AX223" s="147"/>
      <c r="AY223" s="147"/>
      <c r="AZ223" s="147"/>
      <c r="BA223" s="147"/>
      <c r="BB223" s="147"/>
      <c r="BC223" s="147"/>
      <c r="BD223" s="147"/>
      <c r="BE223" s="147"/>
      <c r="BF223" s="147"/>
      <c r="BG223" s="147"/>
      <c r="BH223" s="147"/>
      <c r="BI223" s="147"/>
      <c r="BJ223" s="147"/>
      <c r="BK223" s="147"/>
      <c r="BL223" s="147"/>
      <c r="BM223" s="147"/>
      <c r="BN223" s="147"/>
      <c r="BO223" s="147"/>
      <c r="BP223" s="147"/>
      <c r="BQ223" s="147"/>
      <c r="BR223" s="147"/>
      <c r="BS223" s="147"/>
      <c r="BT223" s="147"/>
      <c r="BU223" s="147"/>
      <c r="BV223" s="147"/>
      <c r="BW223" s="147"/>
      <c r="BX223" s="147"/>
      <c r="BY223" s="147"/>
      <c r="BZ223" s="147"/>
      <c r="CA223" s="147"/>
      <c r="CB223" s="147"/>
      <c r="CC223" s="147"/>
      <c r="CD223" s="147"/>
      <c r="CE223" s="147"/>
      <c r="CF223" s="147"/>
      <c r="CG223" s="147"/>
      <c r="CH223" s="147"/>
      <c r="CJ223" s="147"/>
      <c r="CK223" s="147"/>
      <c r="CL223" s="147"/>
      <c r="CM223" s="147"/>
      <c r="CN223" s="147"/>
      <c r="CO223" s="147"/>
      <c r="CP223" s="147"/>
      <c r="CQ223" s="147"/>
      <c r="CR223" s="147"/>
      <c r="CS223" s="147"/>
      <c r="CT223" s="147"/>
      <c r="CU223" s="147"/>
      <c r="CV223" s="147"/>
      <c r="CW223" s="147"/>
      <c r="CX223" s="147"/>
      <c r="CY223" s="147"/>
      <c r="CZ223" s="147"/>
      <c r="DA223" s="147"/>
      <c r="DB223" s="147"/>
      <c r="DC223" s="147"/>
      <c r="DD223" s="147"/>
      <c r="DE223" s="147"/>
      <c r="DF223" s="147"/>
      <c r="DG223" s="147"/>
      <c r="DH223" s="147"/>
      <c r="DI223" s="147"/>
      <c r="DJ223" s="147"/>
      <c r="DK223" s="147"/>
      <c r="DL223" s="147"/>
      <c r="DM223" s="147"/>
      <c r="DN223" s="147"/>
      <c r="DO223" s="147"/>
      <c r="DP223" s="147"/>
      <c r="DQ223" s="147"/>
      <c r="DR223" s="147"/>
      <c r="DS223" s="147"/>
      <c r="DT223" s="147"/>
      <c r="DU223" s="147"/>
      <c r="DV223" s="147"/>
      <c r="DW223" s="147"/>
      <c r="DX223" s="147"/>
      <c r="DY223" s="147"/>
      <c r="DZ223" s="147"/>
      <c r="EA223" s="147"/>
      <c r="EB223" s="147"/>
      <c r="EC223" s="147"/>
      <c r="ED223" s="147"/>
      <c r="EE223" s="147"/>
      <c r="EF223" s="147"/>
      <c r="EG223" s="147"/>
      <c r="EH223" s="147"/>
      <c r="EI223" s="147"/>
      <c r="EJ223" s="147"/>
      <c r="EK223" s="147"/>
      <c r="EL223" s="147"/>
      <c r="EM223" s="147"/>
      <c r="EN223" s="147"/>
      <c r="EO223" s="147"/>
      <c r="EP223" s="147"/>
      <c r="EQ223" s="147"/>
      <c r="ER223" s="147"/>
      <c r="ES223" s="147"/>
      <c r="ET223" s="147"/>
      <c r="EU223" s="147"/>
      <c r="EV223" s="147"/>
      <c r="EW223" s="147"/>
      <c r="EX223" s="147"/>
      <c r="EY223" s="147"/>
      <c r="EZ223" s="147"/>
      <c r="FA223" s="147"/>
      <c r="FB223" s="147"/>
      <c r="FC223" s="147"/>
      <c r="FD223" s="147"/>
      <c r="FE223" s="147"/>
      <c r="FF223" s="147"/>
      <c r="FG223" s="147"/>
      <c r="FH223" s="147"/>
      <c r="FI223" s="147"/>
      <c r="FJ223" s="147"/>
      <c r="FK223" s="147"/>
      <c r="FL223" s="147"/>
      <c r="FM223" s="147"/>
      <c r="FN223" s="147"/>
      <c r="FO223" s="147"/>
      <c r="FP223" s="147"/>
      <c r="FQ223" s="147"/>
      <c r="FR223" s="147"/>
      <c r="FS223" s="147"/>
      <c r="FT223" s="147"/>
      <c r="FU223" s="147"/>
      <c r="FV223" s="147"/>
      <c r="FW223" s="147"/>
      <c r="FX223" s="147"/>
      <c r="FY223" s="147"/>
      <c r="FZ223" s="147"/>
      <c r="GA223" s="147"/>
      <c r="GB223" s="147"/>
      <c r="GC223" s="147"/>
      <c r="GD223" s="147"/>
      <c r="GE223" s="147"/>
      <c r="GF223" s="147"/>
      <c r="GG223" s="147"/>
      <c r="GH223" s="147"/>
      <c r="GI223" s="147"/>
      <c r="GJ223" s="147"/>
      <c r="GK223" s="147"/>
      <c r="GL223" s="147"/>
      <c r="GM223" s="147"/>
      <c r="GN223" s="147"/>
      <c r="GO223" s="147"/>
      <c r="GP223" s="147"/>
      <c r="GQ223" s="147"/>
      <c r="GR223" s="147"/>
      <c r="GS223" s="147"/>
      <c r="GT223" s="147"/>
      <c r="GU223" s="147"/>
      <c r="GV223" s="147"/>
      <c r="GW223" s="147"/>
      <c r="GX223" s="147"/>
      <c r="GY223" s="147"/>
      <c r="GZ223" s="147"/>
      <c r="HA223" s="147"/>
      <c r="HB223" s="147"/>
      <c r="HC223" s="147"/>
      <c r="HD223" s="147"/>
      <c r="HE223" s="147"/>
      <c r="HF223" s="147"/>
      <c r="HG223" s="147"/>
      <c r="HH223" s="147"/>
      <c r="HI223" s="147"/>
      <c r="HJ223" s="147"/>
      <c r="HK223" s="147"/>
      <c r="HL223" s="147"/>
      <c r="HM223" s="147"/>
      <c r="HN223" s="147"/>
      <c r="HO223" s="147"/>
      <c r="HP223" s="147"/>
      <c r="HQ223" s="147"/>
      <c r="HR223" s="147"/>
      <c r="HS223" s="147"/>
      <c r="HT223" s="147"/>
      <c r="HU223" s="147"/>
      <c r="HV223" s="147"/>
      <c r="HW223" s="147"/>
      <c r="HX223" s="147"/>
      <c r="HY223" s="147"/>
      <c r="HZ223" s="147"/>
      <c r="IA223" s="147"/>
      <c r="IB223" s="147"/>
      <c r="IC223" s="147"/>
      <c r="ID223" s="147"/>
      <c r="IE223" s="147"/>
      <c r="IF223" s="147"/>
      <c r="IG223" s="147"/>
      <c r="IH223" s="147"/>
      <c r="II223" s="147"/>
    </row>
    <row r="224" spans="1:243" x14ac:dyDescent="0.2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  <c r="AO224" s="147"/>
      <c r="AP224" s="147"/>
      <c r="AQ224" s="147"/>
      <c r="AR224" s="147"/>
      <c r="AS224" s="147"/>
      <c r="AT224" s="147"/>
      <c r="AU224" s="147"/>
      <c r="AV224" s="147"/>
      <c r="AW224" s="147"/>
      <c r="AX224" s="147"/>
      <c r="AY224" s="147"/>
      <c r="AZ224" s="147"/>
      <c r="BA224" s="147"/>
      <c r="BB224" s="147"/>
      <c r="BC224" s="147"/>
      <c r="BD224" s="147"/>
      <c r="BE224" s="147"/>
      <c r="BF224" s="147"/>
      <c r="BG224" s="147"/>
      <c r="BH224" s="147"/>
      <c r="BI224" s="147"/>
      <c r="BJ224" s="147"/>
      <c r="BK224" s="147"/>
      <c r="BL224" s="147"/>
      <c r="BM224" s="147"/>
      <c r="BN224" s="147"/>
      <c r="BO224" s="147"/>
      <c r="BP224" s="147"/>
      <c r="BQ224" s="147"/>
      <c r="BR224" s="147"/>
      <c r="BS224" s="147"/>
      <c r="BT224" s="147"/>
      <c r="BU224" s="147"/>
      <c r="BV224" s="147"/>
      <c r="BW224" s="147"/>
      <c r="BX224" s="147"/>
      <c r="BY224" s="147"/>
      <c r="BZ224" s="147"/>
      <c r="CA224" s="147"/>
      <c r="CB224" s="147"/>
      <c r="CC224" s="147"/>
      <c r="CD224" s="147"/>
      <c r="CE224" s="147"/>
      <c r="CF224" s="147"/>
      <c r="CG224" s="147"/>
      <c r="CH224" s="147"/>
      <c r="CJ224" s="147"/>
      <c r="CK224" s="147"/>
      <c r="CL224" s="147"/>
      <c r="CM224" s="147"/>
      <c r="CN224" s="147"/>
      <c r="CO224" s="147"/>
      <c r="CP224" s="147"/>
      <c r="CQ224" s="147"/>
      <c r="CR224" s="147"/>
      <c r="CS224" s="147"/>
      <c r="CT224" s="147"/>
      <c r="CU224" s="147"/>
      <c r="CV224" s="147"/>
      <c r="CW224" s="147"/>
      <c r="CX224" s="147"/>
      <c r="CY224" s="147"/>
      <c r="CZ224" s="147"/>
      <c r="DA224" s="147"/>
      <c r="DB224" s="147"/>
      <c r="DC224" s="147"/>
      <c r="DD224" s="147"/>
      <c r="DE224" s="147"/>
      <c r="DF224" s="147"/>
      <c r="DG224" s="147"/>
      <c r="DH224" s="147"/>
      <c r="DI224" s="147"/>
      <c r="DJ224" s="147"/>
      <c r="DK224" s="147"/>
      <c r="DL224" s="147"/>
      <c r="DM224" s="147"/>
      <c r="DN224" s="147"/>
      <c r="DO224" s="147"/>
      <c r="DP224" s="147"/>
      <c r="DQ224" s="147"/>
      <c r="DR224" s="147"/>
      <c r="DS224" s="147"/>
      <c r="DT224" s="147"/>
      <c r="DU224" s="147"/>
      <c r="DV224" s="147"/>
      <c r="DW224" s="147"/>
      <c r="DX224" s="147"/>
      <c r="DY224" s="147"/>
      <c r="DZ224" s="147"/>
      <c r="EA224" s="147"/>
      <c r="EB224" s="147"/>
      <c r="EC224" s="147"/>
      <c r="ED224" s="147"/>
      <c r="EE224" s="147"/>
      <c r="EF224" s="147"/>
      <c r="EG224" s="147"/>
      <c r="EH224" s="147"/>
      <c r="EI224" s="147"/>
      <c r="EJ224" s="147"/>
      <c r="EK224" s="147"/>
      <c r="EL224" s="147"/>
      <c r="EM224" s="147"/>
      <c r="EN224" s="147"/>
      <c r="EO224" s="147"/>
      <c r="EP224" s="147"/>
      <c r="EQ224" s="147"/>
      <c r="ER224" s="147"/>
      <c r="ES224" s="147"/>
      <c r="ET224" s="147"/>
      <c r="EU224" s="147"/>
      <c r="EV224" s="147"/>
      <c r="EW224" s="147"/>
      <c r="EX224" s="147"/>
      <c r="EY224" s="147"/>
      <c r="EZ224" s="147"/>
      <c r="FA224" s="147"/>
      <c r="FB224" s="147"/>
      <c r="FC224" s="147"/>
      <c r="FD224" s="147"/>
      <c r="FE224" s="147"/>
      <c r="FF224" s="147"/>
      <c r="FG224" s="147"/>
      <c r="FH224" s="147"/>
      <c r="FI224" s="147"/>
      <c r="FJ224" s="147"/>
      <c r="FK224" s="147"/>
      <c r="FL224" s="147"/>
      <c r="FM224" s="147"/>
      <c r="FN224" s="147"/>
      <c r="FO224" s="147"/>
      <c r="FP224" s="147"/>
      <c r="FQ224" s="147"/>
      <c r="FR224" s="147"/>
      <c r="FS224" s="147"/>
      <c r="FT224" s="147"/>
      <c r="FU224" s="147"/>
      <c r="FV224" s="147"/>
      <c r="FW224" s="147"/>
      <c r="FX224" s="147"/>
      <c r="FY224" s="147"/>
      <c r="FZ224" s="147"/>
      <c r="GA224" s="147"/>
      <c r="GB224" s="147"/>
      <c r="GC224" s="147"/>
      <c r="GD224" s="147"/>
      <c r="GE224" s="147"/>
      <c r="GF224" s="147"/>
      <c r="GG224" s="147"/>
      <c r="GH224" s="147"/>
      <c r="GI224" s="147"/>
      <c r="GJ224" s="147"/>
      <c r="GK224" s="147"/>
      <c r="GL224" s="147"/>
      <c r="GM224" s="147"/>
      <c r="GN224" s="147"/>
      <c r="GO224" s="147"/>
      <c r="GP224" s="147"/>
      <c r="GQ224" s="147"/>
      <c r="GR224" s="147"/>
      <c r="GS224" s="147"/>
      <c r="GT224" s="147"/>
      <c r="GU224" s="147"/>
      <c r="GV224" s="147"/>
      <c r="GW224" s="147"/>
      <c r="GX224" s="147"/>
      <c r="GY224" s="147"/>
      <c r="GZ224" s="147"/>
      <c r="HA224" s="147"/>
      <c r="HB224" s="147"/>
      <c r="HC224" s="147"/>
      <c r="HD224" s="147"/>
      <c r="HE224" s="147"/>
      <c r="HF224" s="147"/>
      <c r="HG224" s="147"/>
      <c r="HH224" s="147"/>
      <c r="HI224" s="147"/>
      <c r="HJ224" s="147"/>
      <c r="HK224" s="147"/>
      <c r="HL224" s="147"/>
      <c r="HM224" s="147"/>
      <c r="HN224" s="147"/>
      <c r="HO224" s="147"/>
      <c r="HP224" s="147"/>
      <c r="HQ224" s="147"/>
      <c r="HR224" s="147"/>
      <c r="HS224" s="147"/>
      <c r="HT224" s="147"/>
      <c r="HU224" s="147"/>
      <c r="HV224" s="147"/>
      <c r="HW224" s="147"/>
      <c r="HX224" s="147"/>
      <c r="HY224" s="147"/>
      <c r="HZ224" s="147"/>
      <c r="IA224" s="147"/>
      <c r="IB224" s="147"/>
      <c r="IC224" s="147"/>
      <c r="ID224" s="147"/>
      <c r="IE224" s="147"/>
      <c r="IF224" s="147"/>
      <c r="IG224" s="147"/>
      <c r="IH224" s="147"/>
      <c r="II224" s="147"/>
    </row>
    <row r="225" spans="1:243" x14ac:dyDescent="0.2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  <c r="AO225" s="147"/>
      <c r="AP225" s="147"/>
      <c r="AQ225" s="147"/>
      <c r="AR225" s="147"/>
      <c r="AS225" s="147"/>
      <c r="AT225" s="147"/>
      <c r="AU225" s="147"/>
      <c r="AV225" s="147"/>
      <c r="AW225" s="147"/>
      <c r="AX225" s="147"/>
      <c r="AY225" s="147"/>
      <c r="AZ225" s="147"/>
      <c r="BA225" s="147"/>
      <c r="BB225" s="147"/>
      <c r="BC225" s="147"/>
      <c r="BD225" s="147"/>
      <c r="BE225" s="147"/>
      <c r="BF225" s="147"/>
      <c r="BG225" s="147"/>
      <c r="BH225" s="147"/>
      <c r="BI225" s="147"/>
      <c r="BJ225" s="147"/>
      <c r="BK225" s="147"/>
      <c r="BL225" s="147"/>
      <c r="BM225" s="147"/>
      <c r="BN225" s="147"/>
      <c r="BO225" s="147"/>
      <c r="BP225" s="147"/>
      <c r="BQ225" s="147"/>
      <c r="BR225" s="147"/>
      <c r="BS225" s="147"/>
      <c r="BT225" s="147"/>
      <c r="BU225" s="147"/>
      <c r="BV225" s="147"/>
      <c r="BW225" s="147"/>
      <c r="BX225" s="147"/>
      <c r="BY225" s="147"/>
      <c r="BZ225" s="147"/>
      <c r="CA225" s="147"/>
      <c r="CB225" s="147"/>
      <c r="CC225" s="147"/>
      <c r="CD225" s="147"/>
      <c r="CE225" s="147"/>
      <c r="CF225" s="147"/>
      <c r="CG225" s="147"/>
      <c r="CH225" s="147"/>
      <c r="CJ225" s="147"/>
      <c r="CK225" s="147"/>
      <c r="CL225" s="147"/>
      <c r="CM225" s="147"/>
      <c r="CN225" s="147"/>
      <c r="CO225" s="147"/>
      <c r="CP225" s="147"/>
      <c r="CQ225" s="147"/>
      <c r="CR225" s="147"/>
      <c r="CS225" s="147"/>
      <c r="CT225" s="147"/>
      <c r="CU225" s="147"/>
      <c r="CV225" s="147"/>
      <c r="CW225" s="147"/>
      <c r="CX225" s="147"/>
      <c r="CY225" s="147"/>
      <c r="CZ225" s="147"/>
      <c r="DA225" s="147"/>
      <c r="DB225" s="147"/>
      <c r="DC225" s="147"/>
      <c r="DD225" s="147"/>
      <c r="DE225" s="147"/>
      <c r="DF225" s="147"/>
      <c r="DG225" s="147"/>
      <c r="DH225" s="147"/>
      <c r="DI225" s="147"/>
      <c r="DJ225" s="147"/>
      <c r="DK225" s="147"/>
      <c r="DL225" s="147"/>
      <c r="DM225" s="147"/>
      <c r="DN225" s="147"/>
      <c r="DO225" s="147"/>
      <c r="DP225" s="147"/>
      <c r="DQ225" s="147"/>
      <c r="DR225" s="147"/>
      <c r="DS225" s="147"/>
      <c r="DT225" s="147"/>
      <c r="DU225" s="147"/>
      <c r="DV225" s="147"/>
      <c r="DW225" s="147"/>
      <c r="DX225" s="147"/>
      <c r="DY225" s="147"/>
      <c r="DZ225" s="147"/>
      <c r="EA225" s="147"/>
      <c r="EB225" s="147"/>
      <c r="EC225" s="147"/>
      <c r="ED225" s="147"/>
      <c r="EE225" s="147"/>
      <c r="EF225" s="147"/>
      <c r="EG225" s="147"/>
      <c r="EH225" s="147"/>
      <c r="EI225" s="147"/>
      <c r="EJ225" s="147"/>
      <c r="EK225" s="147"/>
      <c r="EL225" s="147"/>
      <c r="EM225" s="147"/>
      <c r="EN225" s="147"/>
      <c r="EO225" s="147"/>
      <c r="EP225" s="147"/>
      <c r="EQ225" s="147"/>
      <c r="ER225" s="147"/>
      <c r="ES225" s="147"/>
      <c r="ET225" s="147"/>
      <c r="EU225" s="147"/>
      <c r="EV225" s="147"/>
      <c r="EW225" s="147"/>
      <c r="EX225" s="147"/>
      <c r="EY225" s="147"/>
      <c r="EZ225" s="147"/>
      <c r="FA225" s="147"/>
      <c r="FB225" s="147"/>
      <c r="FC225" s="147"/>
      <c r="FD225" s="147"/>
      <c r="FE225" s="147"/>
      <c r="FF225" s="147"/>
      <c r="FG225" s="147"/>
      <c r="FH225" s="147"/>
      <c r="FI225" s="147"/>
      <c r="FJ225" s="147"/>
      <c r="FK225" s="147"/>
      <c r="FL225" s="147"/>
      <c r="FM225" s="147"/>
      <c r="FN225" s="147"/>
      <c r="FO225" s="147"/>
      <c r="FP225" s="147"/>
      <c r="FQ225" s="147"/>
      <c r="FR225" s="147"/>
      <c r="FS225" s="147"/>
      <c r="FT225" s="147"/>
      <c r="FU225" s="147"/>
      <c r="FV225" s="147"/>
      <c r="FW225" s="147"/>
      <c r="FX225" s="147"/>
      <c r="FY225" s="147"/>
      <c r="FZ225" s="147"/>
      <c r="GA225" s="147"/>
      <c r="GB225" s="147"/>
      <c r="GC225" s="147"/>
      <c r="GD225" s="147"/>
      <c r="GE225" s="147"/>
      <c r="GF225" s="147"/>
      <c r="GG225" s="147"/>
      <c r="GH225" s="147"/>
      <c r="GI225" s="147"/>
      <c r="GJ225" s="147"/>
      <c r="GK225" s="147"/>
      <c r="GL225" s="147"/>
      <c r="GM225" s="147"/>
      <c r="GN225" s="147"/>
      <c r="GO225" s="147"/>
      <c r="GP225" s="147"/>
      <c r="GQ225" s="147"/>
      <c r="GR225" s="147"/>
      <c r="GS225" s="147"/>
      <c r="GT225" s="147"/>
      <c r="GU225" s="147"/>
      <c r="GV225" s="147"/>
      <c r="GW225" s="147"/>
      <c r="GX225" s="147"/>
      <c r="GY225" s="147"/>
      <c r="GZ225" s="147"/>
      <c r="HA225" s="147"/>
      <c r="HB225" s="147"/>
      <c r="HC225" s="147"/>
      <c r="HD225" s="147"/>
      <c r="HE225" s="147"/>
      <c r="HF225" s="147"/>
      <c r="HG225" s="147"/>
      <c r="HH225" s="147"/>
      <c r="HI225" s="147"/>
      <c r="HJ225" s="147"/>
      <c r="HK225" s="147"/>
      <c r="HL225" s="147"/>
      <c r="HM225" s="147"/>
      <c r="HN225" s="147"/>
      <c r="HO225" s="147"/>
      <c r="HP225" s="147"/>
      <c r="HQ225" s="147"/>
      <c r="HR225" s="147"/>
      <c r="HS225" s="147"/>
      <c r="HT225" s="147"/>
      <c r="HU225" s="147"/>
      <c r="HV225" s="147"/>
      <c r="HW225" s="147"/>
      <c r="HX225" s="147"/>
      <c r="HY225" s="147"/>
      <c r="HZ225" s="147"/>
      <c r="IA225" s="147"/>
      <c r="IB225" s="147"/>
      <c r="IC225" s="147"/>
      <c r="ID225" s="147"/>
      <c r="IE225" s="147"/>
      <c r="IF225" s="147"/>
      <c r="IG225" s="147"/>
      <c r="IH225" s="147"/>
      <c r="II225" s="147"/>
    </row>
    <row r="226" spans="1:243" x14ac:dyDescent="0.2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  <c r="AO226" s="147"/>
      <c r="AP226" s="147"/>
      <c r="AQ226" s="147"/>
      <c r="AR226" s="147"/>
      <c r="AS226" s="147"/>
      <c r="AT226" s="147"/>
      <c r="AU226" s="147"/>
      <c r="AV226" s="147"/>
      <c r="AW226" s="147"/>
      <c r="AX226" s="147"/>
      <c r="AY226" s="147"/>
      <c r="AZ226" s="147"/>
      <c r="BA226" s="147"/>
      <c r="BB226" s="147"/>
      <c r="BC226" s="147"/>
      <c r="BD226" s="147"/>
      <c r="BE226" s="147"/>
      <c r="BF226" s="147"/>
      <c r="BG226" s="147"/>
      <c r="BH226" s="147"/>
      <c r="BI226" s="147"/>
      <c r="BJ226" s="147"/>
      <c r="BK226" s="147"/>
      <c r="BL226" s="147"/>
      <c r="BM226" s="147"/>
      <c r="BN226" s="147"/>
      <c r="BO226" s="147"/>
      <c r="BP226" s="147"/>
      <c r="BQ226" s="147"/>
      <c r="BR226" s="147"/>
      <c r="BS226" s="147"/>
      <c r="BT226" s="147"/>
      <c r="BU226" s="147"/>
      <c r="BV226" s="147"/>
      <c r="BW226" s="147"/>
      <c r="BX226" s="147"/>
      <c r="BY226" s="147"/>
      <c r="BZ226" s="147"/>
      <c r="CA226" s="147"/>
      <c r="CB226" s="147"/>
      <c r="CC226" s="147"/>
      <c r="CD226" s="147"/>
      <c r="CE226" s="147"/>
      <c r="CF226" s="147"/>
      <c r="CG226" s="147"/>
      <c r="CH226" s="147"/>
      <c r="CJ226" s="147"/>
      <c r="CK226" s="147"/>
      <c r="CL226" s="147"/>
      <c r="CM226" s="147"/>
      <c r="CN226" s="147"/>
      <c r="CO226" s="147"/>
      <c r="CP226" s="147"/>
      <c r="CQ226" s="147"/>
      <c r="CR226" s="147"/>
      <c r="CS226" s="147"/>
      <c r="CT226" s="147"/>
      <c r="CU226" s="147"/>
      <c r="CV226" s="147"/>
      <c r="CW226" s="147"/>
      <c r="CX226" s="147"/>
      <c r="CY226" s="147"/>
      <c r="CZ226" s="147"/>
      <c r="DA226" s="147"/>
      <c r="DB226" s="147"/>
      <c r="DC226" s="147"/>
      <c r="DD226" s="147"/>
      <c r="DE226" s="147"/>
      <c r="DF226" s="147"/>
      <c r="DG226" s="147"/>
      <c r="DH226" s="147"/>
      <c r="DI226" s="147"/>
      <c r="DJ226" s="147"/>
      <c r="DK226" s="147"/>
      <c r="DL226" s="147"/>
      <c r="DM226" s="147"/>
      <c r="DN226" s="147"/>
      <c r="DO226" s="147"/>
      <c r="DP226" s="147"/>
      <c r="DQ226" s="147"/>
      <c r="DR226" s="147"/>
      <c r="DS226" s="147"/>
      <c r="DT226" s="147"/>
      <c r="DU226" s="147"/>
      <c r="DV226" s="147"/>
      <c r="DW226" s="147"/>
      <c r="DX226" s="147"/>
      <c r="DY226" s="147"/>
      <c r="DZ226" s="147"/>
      <c r="EA226" s="147"/>
      <c r="EB226" s="147"/>
      <c r="EC226" s="147"/>
      <c r="ED226" s="147"/>
      <c r="EE226" s="147"/>
      <c r="EF226" s="147"/>
      <c r="EG226" s="147"/>
      <c r="EH226" s="147"/>
      <c r="EI226" s="147"/>
      <c r="EJ226" s="147"/>
      <c r="EK226" s="147"/>
      <c r="EL226" s="147"/>
      <c r="EM226" s="147"/>
      <c r="EN226" s="147"/>
      <c r="EO226" s="147"/>
      <c r="EP226" s="147"/>
      <c r="EQ226" s="147"/>
      <c r="ER226" s="147"/>
      <c r="ES226" s="147"/>
      <c r="ET226" s="147"/>
      <c r="EU226" s="147"/>
      <c r="EV226" s="147"/>
      <c r="EW226" s="147"/>
      <c r="EX226" s="147"/>
      <c r="EY226" s="147"/>
      <c r="EZ226" s="147"/>
      <c r="FA226" s="147"/>
      <c r="FB226" s="147"/>
      <c r="FC226" s="147"/>
      <c r="FD226" s="147"/>
      <c r="FE226" s="147"/>
      <c r="FF226" s="147"/>
      <c r="FG226" s="147"/>
      <c r="FH226" s="147"/>
      <c r="FI226" s="147"/>
      <c r="FJ226" s="147"/>
      <c r="FK226" s="147"/>
      <c r="FL226" s="147"/>
      <c r="FM226" s="147"/>
      <c r="FN226" s="147"/>
      <c r="FO226" s="147"/>
      <c r="FP226" s="147"/>
      <c r="FQ226" s="147"/>
      <c r="FR226" s="147"/>
      <c r="FS226" s="147"/>
      <c r="FT226" s="147"/>
      <c r="FU226" s="147"/>
      <c r="FV226" s="147"/>
      <c r="FW226" s="147"/>
      <c r="FX226" s="147"/>
      <c r="FY226" s="147"/>
      <c r="FZ226" s="147"/>
      <c r="GA226" s="147"/>
      <c r="GB226" s="147"/>
      <c r="GC226" s="147"/>
      <c r="GD226" s="147"/>
      <c r="GE226" s="147"/>
      <c r="GF226" s="147"/>
      <c r="GG226" s="147"/>
      <c r="GH226" s="147"/>
      <c r="GI226" s="147"/>
      <c r="GJ226" s="147"/>
      <c r="GK226" s="147"/>
      <c r="GL226" s="147"/>
      <c r="GM226" s="147"/>
      <c r="GN226" s="147"/>
      <c r="GO226" s="147"/>
      <c r="GP226" s="147"/>
      <c r="GQ226" s="147"/>
      <c r="GR226" s="147"/>
      <c r="GS226" s="147"/>
      <c r="GT226" s="147"/>
      <c r="GU226" s="147"/>
      <c r="GV226" s="147"/>
      <c r="GW226" s="147"/>
      <c r="GX226" s="147"/>
      <c r="GY226" s="147"/>
      <c r="GZ226" s="147"/>
      <c r="HA226" s="147"/>
      <c r="HB226" s="147"/>
      <c r="HC226" s="147"/>
      <c r="HD226" s="147"/>
      <c r="HE226" s="147"/>
      <c r="HF226" s="147"/>
      <c r="HG226" s="147"/>
      <c r="HH226" s="147"/>
      <c r="HI226" s="147"/>
      <c r="HJ226" s="147"/>
      <c r="HK226" s="147"/>
      <c r="HL226" s="147"/>
      <c r="HM226" s="147"/>
      <c r="HN226" s="147"/>
      <c r="HO226" s="147"/>
      <c r="HP226" s="147"/>
      <c r="HQ226" s="147"/>
      <c r="HR226" s="147"/>
      <c r="HS226" s="147"/>
      <c r="HT226" s="147"/>
      <c r="HU226" s="147"/>
      <c r="HV226" s="147"/>
      <c r="HW226" s="147"/>
      <c r="HX226" s="147"/>
      <c r="HY226" s="147"/>
      <c r="HZ226" s="147"/>
      <c r="IA226" s="147"/>
      <c r="IB226" s="147"/>
      <c r="IC226" s="147"/>
      <c r="ID226" s="147"/>
      <c r="IE226" s="147"/>
      <c r="IF226" s="147"/>
      <c r="IG226" s="147"/>
      <c r="IH226" s="147"/>
      <c r="II226" s="147"/>
    </row>
    <row r="227" spans="1:243" x14ac:dyDescent="0.2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  <c r="AO227" s="147"/>
      <c r="AP227" s="147"/>
      <c r="AQ227" s="147"/>
      <c r="AR227" s="147"/>
      <c r="AS227" s="147"/>
      <c r="AT227" s="147"/>
      <c r="AU227" s="147"/>
      <c r="AV227" s="147"/>
      <c r="AW227" s="147"/>
      <c r="AX227" s="147"/>
      <c r="AY227" s="147"/>
      <c r="AZ227" s="147"/>
      <c r="BA227" s="147"/>
      <c r="BB227" s="147"/>
      <c r="BC227" s="147"/>
      <c r="BD227" s="147"/>
      <c r="BE227" s="147"/>
      <c r="BF227" s="147"/>
      <c r="BG227" s="147"/>
      <c r="BH227" s="147"/>
      <c r="BI227" s="147"/>
      <c r="BJ227" s="147"/>
      <c r="BK227" s="147"/>
      <c r="BL227" s="147"/>
      <c r="BM227" s="147"/>
      <c r="BN227" s="147"/>
      <c r="BO227" s="147"/>
      <c r="BP227" s="147"/>
      <c r="BQ227" s="147"/>
      <c r="BR227" s="147"/>
      <c r="BS227" s="147"/>
      <c r="BT227" s="147"/>
      <c r="BU227" s="147"/>
      <c r="BV227" s="147"/>
      <c r="BW227" s="147"/>
      <c r="BX227" s="147"/>
      <c r="BY227" s="147"/>
      <c r="BZ227" s="147"/>
      <c r="CA227" s="147"/>
      <c r="CB227" s="147"/>
      <c r="CC227" s="147"/>
      <c r="CD227" s="147"/>
      <c r="CE227" s="147"/>
      <c r="CF227" s="147"/>
      <c r="CG227" s="147"/>
      <c r="CH227" s="147"/>
      <c r="CJ227" s="147"/>
      <c r="CK227" s="147"/>
      <c r="CL227" s="147"/>
      <c r="CM227" s="147"/>
      <c r="CN227" s="147"/>
      <c r="CO227" s="147"/>
      <c r="CP227" s="147"/>
      <c r="CQ227" s="147"/>
      <c r="CR227" s="147"/>
      <c r="CS227" s="147"/>
      <c r="CT227" s="147"/>
      <c r="CU227" s="147"/>
      <c r="CV227" s="147"/>
      <c r="CW227" s="147"/>
      <c r="CX227" s="147"/>
      <c r="CY227" s="147"/>
      <c r="CZ227" s="147"/>
      <c r="DA227" s="147"/>
      <c r="DB227" s="147"/>
      <c r="DC227" s="147"/>
      <c r="DD227" s="147"/>
      <c r="DE227" s="147"/>
      <c r="DF227" s="147"/>
      <c r="DG227" s="147"/>
      <c r="DH227" s="147"/>
      <c r="DI227" s="147"/>
      <c r="DJ227" s="147"/>
      <c r="DK227" s="147"/>
      <c r="DL227" s="147"/>
      <c r="DM227" s="147"/>
      <c r="DN227" s="147"/>
      <c r="DO227" s="147"/>
      <c r="DP227" s="147"/>
      <c r="DQ227" s="147"/>
      <c r="DR227" s="147"/>
      <c r="DS227" s="147"/>
      <c r="DT227" s="147"/>
      <c r="DU227" s="147"/>
      <c r="DV227" s="147"/>
      <c r="DW227" s="147"/>
      <c r="DX227" s="147"/>
      <c r="DY227" s="147"/>
      <c r="DZ227" s="147"/>
      <c r="EA227" s="147"/>
      <c r="EB227" s="147"/>
      <c r="EC227" s="147"/>
      <c r="ED227" s="147"/>
      <c r="EE227" s="147"/>
      <c r="EF227" s="147"/>
      <c r="EG227" s="147"/>
      <c r="EH227" s="147"/>
      <c r="EI227" s="147"/>
      <c r="EJ227" s="147"/>
      <c r="EK227" s="147"/>
      <c r="EL227" s="147"/>
      <c r="EM227" s="147"/>
      <c r="EN227" s="147"/>
      <c r="EO227" s="147"/>
      <c r="EP227" s="147"/>
      <c r="EQ227" s="147"/>
      <c r="ER227" s="147"/>
      <c r="ES227" s="147"/>
      <c r="ET227" s="147"/>
      <c r="EU227" s="147"/>
      <c r="EV227" s="147"/>
      <c r="EW227" s="147"/>
      <c r="EX227" s="147"/>
      <c r="EY227" s="147"/>
      <c r="EZ227" s="147"/>
      <c r="FA227" s="147"/>
      <c r="FB227" s="147"/>
      <c r="FC227" s="147"/>
      <c r="FD227" s="147"/>
      <c r="FE227" s="147"/>
      <c r="FF227" s="147"/>
      <c r="FG227" s="147"/>
      <c r="FH227" s="147"/>
      <c r="FI227" s="147"/>
      <c r="FJ227" s="147"/>
      <c r="FK227" s="147"/>
      <c r="FL227" s="147"/>
      <c r="FM227" s="147"/>
      <c r="FN227" s="147"/>
      <c r="FO227" s="147"/>
      <c r="FP227" s="147"/>
      <c r="FQ227" s="147"/>
      <c r="FR227" s="147"/>
      <c r="FS227" s="147"/>
      <c r="FT227" s="147"/>
      <c r="FU227" s="147"/>
      <c r="FV227" s="147"/>
      <c r="FW227" s="147"/>
      <c r="FX227" s="147"/>
      <c r="FY227" s="147"/>
      <c r="FZ227" s="147"/>
      <c r="GA227" s="147"/>
      <c r="GB227" s="147"/>
      <c r="GC227" s="147"/>
      <c r="GD227" s="147"/>
      <c r="GE227" s="147"/>
      <c r="GF227" s="147"/>
      <c r="GG227" s="147"/>
      <c r="GH227" s="147"/>
      <c r="GI227" s="147"/>
      <c r="GJ227" s="147"/>
      <c r="GK227" s="147"/>
      <c r="GL227" s="147"/>
      <c r="GM227" s="147"/>
      <c r="GN227" s="147"/>
      <c r="GO227" s="147"/>
      <c r="GP227" s="147"/>
      <c r="GQ227" s="147"/>
      <c r="GR227" s="147"/>
      <c r="GS227" s="147"/>
      <c r="GT227" s="147"/>
      <c r="GU227" s="147"/>
      <c r="GV227" s="147"/>
      <c r="GW227" s="147"/>
      <c r="GX227" s="147"/>
      <c r="GY227" s="147"/>
      <c r="GZ227" s="147"/>
      <c r="HA227" s="147"/>
      <c r="HB227" s="147"/>
      <c r="HC227" s="147"/>
      <c r="HD227" s="147"/>
      <c r="HE227" s="147"/>
      <c r="HF227" s="147"/>
      <c r="HG227" s="147"/>
      <c r="HH227" s="147"/>
      <c r="HI227" s="147"/>
      <c r="HJ227" s="147"/>
      <c r="HK227" s="147"/>
      <c r="HL227" s="147"/>
      <c r="HM227" s="147"/>
      <c r="HN227" s="147"/>
      <c r="HO227" s="147"/>
      <c r="HP227" s="147"/>
      <c r="HQ227" s="147"/>
      <c r="HR227" s="147"/>
      <c r="HS227" s="147"/>
      <c r="HT227" s="147"/>
      <c r="HU227" s="147"/>
      <c r="HV227" s="147"/>
      <c r="HW227" s="147"/>
      <c r="HX227" s="147"/>
      <c r="HY227" s="147"/>
      <c r="HZ227" s="147"/>
      <c r="IA227" s="147"/>
      <c r="IB227" s="147"/>
      <c r="IC227" s="147"/>
      <c r="ID227" s="147"/>
      <c r="IE227" s="147"/>
      <c r="IF227" s="147"/>
      <c r="IG227" s="147"/>
      <c r="IH227" s="147"/>
      <c r="II227" s="147"/>
    </row>
    <row r="228" spans="1:243" x14ac:dyDescent="0.2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  <c r="AO228" s="147"/>
      <c r="AP228" s="147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  <c r="BC228" s="147"/>
      <c r="BD228" s="147"/>
      <c r="BE228" s="147"/>
      <c r="BF228" s="147"/>
      <c r="BG228" s="147"/>
      <c r="BH228" s="147"/>
      <c r="BI228" s="147"/>
      <c r="BJ228" s="147"/>
      <c r="BK228" s="147"/>
      <c r="BL228" s="147"/>
      <c r="BM228" s="147"/>
      <c r="BN228" s="147"/>
      <c r="BO228" s="147"/>
      <c r="BP228" s="147"/>
      <c r="BQ228" s="147"/>
      <c r="BR228" s="147"/>
      <c r="BS228" s="147"/>
      <c r="BT228" s="147"/>
      <c r="BU228" s="147"/>
      <c r="BV228" s="147"/>
      <c r="BW228" s="147"/>
      <c r="BX228" s="147"/>
      <c r="BY228" s="147"/>
      <c r="BZ228" s="147"/>
      <c r="CA228" s="147"/>
      <c r="CB228" s="147"/>
      <c r="CC228" s="147"/>
      <c r="CD228" s="147"/>
      <c r="CE228" s="147"/>
      <c r="CF228" s="147"/>
      <c r="CG228" s="147"/>
      <c r="CH228" s="147"/>
      <c r="CJ228" s="147"/>
      <c r="CK228" s="147"/>
      <c r="CL228" s="147"/>
      <c r="CM228" s="147"/>
      <c r="CN228" s="147"/>
      <c r="CO228" s="147"/>
      <c r="CP228" s="147"/>
      <c r="CQ228" s="147"/>
      <c r="CR228" s="147"/>
      <c r="CS228" s="147"/>
      <c r="CT228" s="147"/>
      <c r="CU228" s="147"/>
      <c r="CV228" s="147"/>
      <c r="CW228" s="147"/>
      <c r="CX228" s="147"/>
      <c r="CY228" s="147"/>
      <c r="CZ228" s="147"/>
      <c r="DA228" s="147"/>
      <c r="DB228" s="147"/>
      <c r="DC228" s="147"/>
      <c r="DD228" s="147"/>
      <c r="DE228" s="147"/>
      <c r="DF228" s="147"/>
      <c r="DG228" s="147"/>
      <c r="DH228" s="147"/>
      <c r="DI228" s="147"/>
      <c r="DJ228" s="147"/>
      <c r="DK228" s="147"/>
      <c r="DL228" s="147"/>
      <c r="DM228" s="147"/>
      <c r="DN228" s="147"/>
      <c r="DO228" s="147"/>
      <c r="DP228" s="147"/>
      <c r="DQ228" s="147"/>
      <c r="DR228" s="147"/>
      <c r="DS228" s="147"/>
      <c r="DT228" s="147"/>
      <c r="DU228" s="147"/>
      <c r="DV228" s="147"/>
      <c r="DW228" s="147"/>
      <c r="DX228" s="147"/>
      <c r="DY228" s="147"/>
      <c r="DZ228" s="147"/>
      <c r="EA228" s="147"/>
      <c r="EB228" s="147"/>
      <c r="EC228" s="147"/>
      <c r="ED228" s="147"/>
      <c r="EE228" s="147"/>
      <c r="EF228" s="147"/>
      <c r="EG228" s="147"/>
      <c r="EH228" s="147"/>
      <c r="EI228" s="147"/>
      <c r="EJ228" s="147"/>
      <c r="EK228" s="147"/>
      <c r="EL228" s="147"/>
      <c r="EM228" s="147"/>
      <c r="EN228" s="147"/>
      <c r="EO228" s="147"/>
      <c r="EP228" s="147"/>
      <c r="EQ228" s="147"/>
      <c r="ER228" s="147"/>
      <c r="ES228" s="147"/>
      <c r="ET228" s="147"/>
      <c r="EU228" s="147"/>
      <c r="EV228" s="147"/>
      <c r="EW228" s="147"/>
      <c r="EX228" s="147"/>
      <c r="EY228" s="147"/>
      <c r="EZ228" s="147"/>
      <c r="FA228" s="147"/>
      <c r="FB228" s="147"/>
      <c r="FC228" s="147"/>
      <c r="FD228" s="147"/>
      <c r="FE228" s="147"/>
      <c r="FF228" s="147"/>
      <c r="FG228" s="147"/>
      <c r="FH228" s="147"/>
      <c r="FI228" s="147"/>
      <c r="FJ228" s="147"/>
      <c r="FK228" s="147"/>
      <c r="FL228" s="147"/>
      <c r="FM228" s="147"/>
      <c r="FN228" s="147"/>
      <c r="FO228" s="147"/>
      <c r="FP228" s="147"/>
      <c r="FQ228" s="147"/>
      <c r="FR228" s="147"/>
      <c r="FS228" s="147"/>
      <c r="FT228" s="147"/>
      <c r="FU228" s="147"/>
      <c r="FV228" s="147"/>
      <c r="FW228" s="147"/>
      <c r="FX228" s="147"/>
      <c r="FY228" s="147"/>
      <c r="FZ228" s="147"/>
      <c r="GA228" s="147"/>
      <c r="GB228" s="147"/>
      <c r="GC228" s="147"/>
      <c r="GD228" s="147"/>
      <c r="GE228" s="147"/>
      <c r="GF228" s="147"/>
      <c r="GG228" s="147"/>
      <c r="GH228" s="147"/>
      <c r="GI228" s="147"/>
      <c r="GJ228" s="147"/>
      <c r="GK228" s="147"/>
      <c r="GL228" s="147"/>
      <c r="GM228" s="147"/>
      <c r="GN228" s="147"/>
      <c r="GO228" s="147"/>
      <c r="GP228" s="147"/>
      <c r="GQ228" s="147"/>
      <c r="GR228" s="147"/>
      <c r="GS228" s="147"/>
      <c r="GT228" s="147"/>
      <c r="GU228" s="147"/>
      <c r="GV228" s="147"/>
      <c r="GW228" s="147"/>
      <c r="GX228" s="147"/>
      <c r="GY228" s="147"/>
      <c r="GZ228" s="147"/>
      <c r="HA228" s="147"/>
      <c r="HB228" s="147"/>
      <c r="HC228" s="147"/>
      <c r="HD228" s="147"/>
      <c r="HE228" s="147"/>
      <c r="HF228" s="147"/>
      <c r="HG228" s="147"/>
      <c r="HH228" s="147"/>
      <c r="HI228" s="147"/>
      <c r="HJ228" s="147"/>
      <c r="HK228" s="147"/>
      <c r="HL228" s="147"/>
      <c r="HM228" s="147"/>
      <c r="HN228" s="147"/>
      <c r="HO228" s="147"/>
      <c r="HP228" s="147"/>
      <c r="HQ228" s="147"/>
      <c r="HR228" s="147"/>
      <c r="HS228" s="147"/>
      <c r="HT228" s="147"/>
      <c r="HU228" s="147"/>
      <c r="HV228" s="147"/>
      <c r="HW228" s="147"/>
      <c r="HX228" s="147"/>
      <c r="HY228" s="147"/>
      <c r="HZ228" s="147"/>
      <c r="IA228" s="147"/>
      <c r="IB228" s="147"/>
      <c r="IC228" s="147"/>
      <c r="ID228" s="147"/>
      <c r="IE228" s="147"/>
      <c r="IF228" s="147"/>
      <c r="IG228" s="147"/>
      <c r="IH228" s="147"/>
      <c r="II228" s="147"/>
    </row>
    <row r="229" spans="1:243" x14ac:dyDescent="0.2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  <c r="AO229" s="147"/>
      <c r="AP229" s="147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  <c r="BC229" s="147"/>
      <c r="BD229" s="147"/>
      <c r="BE229" s="147"/>
      <c r="BF229" s="147"/>
      <c r="BG229" s="147"/>
      <c r="BH229" s="147"/>
      <c r="BI229" s="147"/>
      <c r="BJ229" s="147"/>
      <c r="BK229" s="147"/>
      <c r="BL229" s="147"/>
      <c r="BM229" s="147"/>
      <c r="BN229" s="147"/>
      <c r="BO229" s="147"/>
      <c r="BP229" s="147"/>
      <c r="BQ229" s="147"/>
      <c r="BR229" s="147"/>
      <c r="BS229" s="147"/>
      <c r="BT229" s="147"/>
      <c r="BU229" s="147"/>
      <c r="BV229" s="147"/>
      <c r="BW229" s="147"/>
      <c r="BX229" s="147"/>
      <c r="BY229" s="147"/>
      <c r="BZ229" s="147"/>
      <c r="CA229" s="147"/>
      <c r="CB229" s="147"/>
      <c r="CC229" s="147"/>
      <c r="CD229" s="147"/>
      <c r="CE229" s="147"/>
      <c r="CF229" s="147"/>
      <c r="CG229" s="147"/>
      <c r="CH229" s="147"/>
      <c r="CJ229" s="147"/>
      <c r="CK229" s="147"/>
      <c r="CL229" s="147"/>
      <c r="CM229" s="147"/>
      <c r="CN229" s="147"/>
      <c r="CO229" s="147"/>
      <c r="CP229" s="147"/>
      <c r="CQ229" s="147"/>
      <c r="CR229" s="147"/>
      <c r="CS229" s="147"/>
      <c r="CT229" s="147"/>
      <c r="CU229" s="147"/>
      <c r="CV229" s="147"/>
      <c r="CW229" s="147"/>
      <c r="CX229" s="147"/>
      <c r="CY229" s="147"/>
      <c r="CZ229" s="147"/>
      <c r="DA229" s="147"/>
      <c r="DB229" s="147"/>
      <c r="DC229" s="147"/>
      <c r="DD229" s="147"/>
      <c r="DE229" s="147"/>
      <c r="DF229" s="147"/>
      <c r="DG229" s="147"/>
      <c r="DH229" s="147"/>
      <c r="DI229" s="147"/>
      <c r="DJ229" s="147"/>
      <c r="DK229" s="147"/>
      <c r="DL229" s="147"/>
      <c r="DM229" s="147"/>
      <c r="DN229" s="147"/>
      <c r="DO229" s="147"/>
      <c r="DP229" s="147"/>
      <c r="DQ229" s="147"/>
      <c r="DR229" s="147"/>
      <c r="DS229" s="147"/>
      <c r="DT229" s="147"/>
      <c r="DU229" s="147"/>
      <c r="DV229" s="147"/>
      <c r="DW229" s="147"/>
      <c r="DX229" s="147"/>
      <c r="DY229" s="147"/>
      <c r="DZ229" s="147"/>
      <c r="EA229" s="147"/>
      <c r="EB229" s="147"/>
      <c r="EC229" s="147"/>
      <c r="ED229" s="147"/>
      <c r="EE229" s="147"/>
      <c r="EF229" s="147"/>
      <c r="EG229" s="147"/>
      <c r="EH229" s="147"/>
      <c r="EI229" s="147"/>
      <c r="EJ229" s="147"/>
      <c r="EK229" s="147"/>
      <c r="EL229" s="147"/>
      <c r="EM229" s="147"/>
      <c r="EN229" s="147"/>
      <c r="EO229" s="147"/>
      <c r="EP229" s="147"/>
      <c r="EQ229" s="147"/>
      <c r="ER229" s="147"/>
      <c r="ES229" s="147"/>
      <c r="ET229" s="147"/>
      <c r="EU229" s="147"/>
      <c r="EV229" s="147"/>
      <c r="EW229" s="147"/>
      <c r="EX229" s="147"/>
      <c r="EY229" s="147"/>
      <c r="EZ229" s="147"/>
      <c r="FA229" s="147"/>
      <c r="FB229" s="147"/>
      <c r="FC229" s="147"/>
      <c r="FD229" s="147"/>
      <c r="FE229" s="147"/>
      <c r="FF229" s="147"/>
      <c r="FG229" s="147"/>
      <c r="FH229" s="147"/>
      <c r="FI229" s="147"/>
      <c r="FJ229" s="147"/>
      <c r="FK229" s="147"/>
      <c r="FL229" s="147"/>
      <c r="FM229" s="147"/>
      <c r="FN229" s="147"/>
      <c r="FO229" s="147"/>
      <c r="FP229" s="147"/>
      <c r="FQ229" s="147"/>
      <c r="FR229" s="147"/>
      <c r="FS229" s="147"/>
      <c r="FT229" s="147"/>
      <c r="FU229" s="147"/>
      <c r="FV229" s="147"/>
      <c r="FW229" s="147"/>
      <c r="FX229" s="147"/>
      <c r="FY229" s="147"/>
      <c r="FZ229" s="147"/>
      <c r="GA229" s="147"/>
      <c r="GB229" s="147"/>
      <c r="GC229" s="147"/>
      <c r="GD229" s="147"/>
      <c r="GE229" s="147"/>
      <c r="GF229" s="147"/>
      <c r="GG229" s="147"/>
      <c r="GH229" s="147"/>
      <c r="GI229" s="147"/>
      <c r="GJ229" s="147"/>
      <c r="GK229" s="147"/>
      <c r="GL229" s="147"/>
      <c r="GM229" s="147"/>
      <c r="GN229" s="147"/>
      <c r="GO229" s="147"/>
      <c r="GP229" s="147"/>
      <c r="GQ229" s="147"/>
      <c r="GR229" s="147"/>
      <c r="GS229" s="147"/>
      <c r="GT229" s="147"/>
      <c r="GU229" s="147"/>
      <c r="GV229" s="147"/>
      <c r="GW229" s="147"/>
      <c r="GX229" s="147"/>
      <c r="GY229" s="147"/>
      <c r="GZ229" s="147"/>
      <c r="HA229" s="147"/>
      <c r="HB229" s="147"/>
      <c r="HC229" s="147"/>
      <c r="HD229" s="147"/>
      <c r="HE229" s="147"/>
      <c r="HF229" s="147"/>
      <c r="HG229" s="147"/>
      <c r="HH229" s="147"/>
      <c r="HI229" s="147"/>
      <c r="HJ229" s="147"/>
      <c r="HK229" s="147"/>
      <c r="HL229" s="147"/>
      <c r="HM229" s="147"/>
      <c r="HN229" s="147"/>
      <c r="HO229" s="147"/>
      <c r="HP229" s="147"/>
      <c r="HQ229" s="147"/>
      <c r="HR229" s="147"/>
      <c r="HS229" s="147"/>
      <c r="HT229" s="147"/>
      <c r="HU229" s="147"/>
      <c r="HV229" s="147"/>
      <c r="HW229" s="147"/>
      <c r="HX229" s="147"/>
      <c r="HY229" s="147"/>
      <c r="HZ229" s="147"/>
      <c r="IA229" s="147"/>
      <c r="IB229" s="147"/>
      <c r="IC229" s="147"/>
      <c r="ID229" s="147"/>
      <c r="IE229" s="147"/>
      <c r="IF229" s="147"/>
      <c r="IG229" s="147"/>
      <c r="IH229" s="147"/>
      <c r="II229" s="147"/>
    </row>
    <row r="230" spans="1:243" x14ac:dyDescent="0.2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  <c r="AO230" s="147"/>
      <c r="AP230" s="147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  <c r="BC230" s="147"/>
      <c r="BD230" s="147"/>
      <c r="BE230" s="147"/>
      <c r="BF230" s="147"/>
      <c r="BG230" s="147"/>
      <c r="BH230" s="147"/>
      <c r="BI230" s="147"/>
      <c r="BJ230" s="147"/>
      <c r="BK230" s="147"/>
      <c r="BL230" s="147"/>
      <c r="BM230" s="147"/>
      <c r="BN230" s="147"/>
      <c r="BO230" s="147"/>
      <c r="BP230" s="147"/>
      <c r="BQ230" s="147"/>
      <c r="BR230" s="147"/>
      <c r="BS230" s="147"/>
      <c r="BT230" s="147"/>
      <c r="BU230" s="147"/>
      <c r="BV230" s="147"/>
      <c r="BW230" s="147"/>
      <c r="BX230" s="147"/>
      <c r="BY230" s="147"/>
      <c r="BZ230" s="147"/>
      <c r="CA230" s="147"/>
      <c r="CB230" s="147"/>
      <c r="CC230" s="147"/>
      <c r="CD230" s="147"/>
      <c r="CE230" s="147"/>
      <c r="CF230" s="147"/>
      <c r="CG230" s="147"/>
      <c r="CH230" s="147"/>
      <c r="CJ230" s="147"/>
      <c r="CK230" s="147"/>
      <c r="CL230" s="147"/>
      <c r="CM230" s="147"/>
      <c r="CN230" s="147"/>
      <c r="CO230" s="147"/>
      <c r="CP230" s="147"/>
      <c r="CQ230" s="147"/>
      <c r="CR230" s="147"/>
      <c r="CS230" s="147"/>
      <c r="CT230" s="147"/>
      <c r="CU230" s="147"/>
      <c r="CV230" s="147"/>
      <c r="CW230" s="147"/>
      <c r="CX230" s="147"/>
      <c r="CY230" s="147"/>
      <c r="CZ230" s="147"/>
      <c r="DA230" s="147"/>
      <c r="DB230" s="147"/>
      <c r="DC230" s="147"/>
      <c r="DD230" s="147"/>
      <c r="DE230" s="147"/>
      <c r="DF230" s="147"/>
      <c r="DG230" s="147"/>
      <c r="DH230" s="147"/>
      <c r="DI230" s="147"/>
      <c r="DJ230" s="147"/>
      <c r="DK230" s="147"/>
      <c r="DL230" s="147"/>
      <c r="DM230" s="147"/>
      <c r="DN230" s="147"/>
      <c r="DO230" s="147"/>
      <c r="DP230" s="147"/>
      <c r="DQ230" s="147"/>
      <c r="DR230" s="147"/>
      <c r="DS230" s="147"/>
      <c r="DT230" s="147"/>
      <c r="DU230" s="147"/>
      <c r="DV230" s="147"/>
      <c r="DW230" s="147"/>
      <c r="DX230" s="147"/>
      <c r="DY230" s="147"/>
      <c r="DZ230" s="147"/>
      <c r="EA230" s="147"/>
      <c r="EB230" s="147"/>
      <c r="EC230" s="147"/>
      <c r="ED230" s="147"/>
      <c r="EE230" s="147"/>
      <c r="EF230" s="147"/>
      <c r="EG230" s="147"/>
      <c r="EH230" s="147"/>
      <c r="EI230" s="147"/>
      <c r="EJ230" s="147"/>
      <c r="EK230" s="147"/>
      <c r="EL230" s="147"/>
      <c r="EM230" s="147"/>
      <c r="EN230" s="147"/>
      <c r="EO230" s="147"/>
      <c r="EP230" s="147"/>
      <c r="EQ230" s="147"/>
      <c r="ER230" s="147"/>
      <c r="ES230" s="147"/>
      <c r="ET230" s="147"/>
      <c r="EU230" s="147"/>
      <c r="EV230" s="147"/>
      <c r="EW230" s="147"/>
      <c r="EX230" s="147"/>
      <c r="EY230" s="147"/>
      <c r="EZ230" s="147"/>
      <c r="FA230" s="147"/>
      <c r="FB230" s="147"/>
      <c r="FC230" s="147"/>
      <c r="FD230" s="147"/>
      <c r="FE230" s="147"/>
      <c r="FF230" s="147"/>
      <c r="FG230" s="147"/>
      <c r="FH230" s="147"/>
      <c r="FI230" s="147"/>
      <c r="FJ230" s="147"/>
      <c r="FK230" s="147"/>
      <c r="FL230" s="147"/>
      <c r="FM230" s="147"/>
      <c r="FN230" s="147"/>
      <c r="FO230" s="147"/>
      <c r="FP230" s="147"/>
      <c r="FQ230" s="147"/>
      <c r="FR230" s="147"/>
      <c r="FS230" s="147"/>
      <c r="FT230" s="147"/>
      <c r="FU230" s="147"/>
      <c r="FV230" s="147"/>
      <c r="FW230" s="147"/>
      <c r="FX230" s="147"/>
      <c r="FY230" s="147"/>
      <c r="FZ230" s="147"/>
      <c r="GA230" s="147"/>
      <c r="GB230" s="147"/>
      <c r="GC230" s="147"/>
      <c r="GD230" s="147"/>
      <c r="GE230" s="147"/>
      <c r="GF230" s="147"/>
      <c r="GG230" s="147"/>
      <c r="GH230" s="147"/>
      <c r="GI230" s="147"/>
      <c r="GJ230" s="147"/>
      <c r="GK230" s="147"/>
      <c r="GL230" s="147"/>
      <c r="GM230" s="147"/>
      <c r="GN230" s="147"/>
      <c r="GO230" s="147"/>
      <c r="GP230" s="147"/>
      <c r="GQ230" s="147"/>
      <c r="GR230" s="147"/>
      <c r="GS230" s="147"/>
      <c r="GT230" s="147"/>
      <c r="GU230" s="147"/>
      <c r="GV230" s="147"/>
      <c r="GW230" s="147"/>
      <c r="GX230" s="147"/>
      <c r="GY230" s="147"/>
      <c r="GZ230" s="147"/>
      <c r="HA230" s="147"/>
      <c r="HB230" s="147"/>
      <c r="HC230" s="147"/>
      <c r="HD230" s="147"/>
      <c r="HE230" s="147"/>
      <c r="HF230" s="147"/>
      <c r="HG230" s="147"/>
      <c r="HH230" s="147"/>
      <c r="HI230" s="147"/>
      <c r="HJ230" s="147"/>
      <c r="HK230" s="147"/>
      <c r="HL230" s="147"/>
      <c r="HM230" s="147"/>
      <c r="HN230" s="147"/>
      <c r="HO230" s="147"/>
      <c r="HP230" s="147"/>
      <c r="HQ230" s="147"/>
      <c r="HR230" s="147"/>
      <c r="HS230" s="147"/>
      <c r="HT230" s="147"/>
      <c r="HU230" s="147"/>
      <c r="HV230" s="147"/>
      <c r="HW230" s="147"/>
      <c r="HX230" s="147"/>
      <c r="HY230" s="147"/>
      <c r="HZ230" s="147"/>
      <c r="IA230" s="147"/>
      <c r="IB230" s="147"/>
      <c r="IC230" s="147"/>
      <c r="ID230" s="147"/>
      <c r="IE230" s="147"/>
      <c r="IF230" s="147"/>
      <c r="IG230" s="147"/>
      <c r="IH230" s="147"/>
      <c r="II230" s="147"/>
    </row>
    <row r="231" spans="1:243" x14ac:dyDescent="0.2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  <c r="AO231" s="147"/>
      <c r="AP231" s="147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  <c r="BC231" s="147"/>
      <c r="BD231" s="147"/>
      <c r="BE231" s="147"/>
      <c r="BF231" s="147"/>
      <c r="BG231" s="147"/>
      <c r="BH231" s="147"/>
      <c r="BI231" s="147"/>
      <c r="BJ231" s="147"/>
      <c r="BK231" s="147"/>
      <c r="BL231" s="147"/>
      <c r="BM231" s="147"/>
      <c r="BN231" s="147"/>
      <c r="BO231" s="147"/>
      <c r="BP231" s="147"/>
      <c r="BQ231" s="147"/>
      <c r="BR231" s="147"/>
      <c r="BS231" s="147"/>
      <c r="BT231" s="147"/>
      <c r="BU231" s="147"/>
      <c r="BV231" s="147"/>
      <c r="BW231" s="147"/>
      <c r="BX231" s="147"/>
      <c r="BY231" s="147"/>
      <c r="BZ231" s="147"/>
      <c r="CA231" s="147"/>
      <c r="CB231" s="147"/>
      <c r="CC231" s="147"/>
      <c r="CD231" s="147"/>
      <c r="CE231" s="147"/>
      <c r="CF231" s="147"/>
      <c r="CG231" s="147"/>
      <c r="CH231" s="147"/>
      <c r="CJ231" s="147"/>
      <c r="CK231" s="147"/>
      <c r="CL231" s="147"/>
      <c r="CM231" s="147"/>
      <c r="CN231" s="147"/>
      <c r="CO231" s="147"/>
      <c r="CP231" s="147"/>
      <c r="CQ231" s="147"/>
      <c r="CR231" s="147"/>
      <c r="CS231" s="147"/>
      <c r="CT231" s="147"/>
      <c r="CU231" s="147"/>
      <c r="CV231" s="147"/>
      <c r="CW231" s="147"/>
      <c r="CX231" s="147"/>
      <c r="CY231" s="147"/>
      <c r="CZ231" s="147"/>
      <c r="DA231" s="147"/>
      <c r="DB231" s="147"/>
      <c r="DC231" s="147"/>
      <c r="DD231" s="147"/>
      <c r="DE231" s="147"/>
      <c r="DF231" s="147"/>
      <c r="DG231" s="147"/>
      <c r="DH231" s="147"/>
      <c r="DI231" s="147"/>
      <c r="DJ231" s="147"/>
      <c r="DK231" s="147"/>
      <c r="DL231" s="147"/>
      <c r="DM231" s="147"/>
      <c r="DN231" s="147"/>
      <c r="DO231" s="147"/>
      <c r="DP231" s="147"/>
      <c r="DQ231" s="147"/>
      <c r="DR231" s="147"/>
      <c r="DS231" s="147"/>
      <c r="DT231" s="147"/>
      <c r="DU231" s="147"/>
      <c r="DV231" s="147"/>
      <c r="DW231" s="147"/>
      <c r="DX231" s="147"/>
      <c r="DY231" s="147"/>
      <c r="DZ231" s="147"/>
      <c r="EA231" s="147"/>
      <c r="EB231" s="147"/>
      <c r="EC231" s="147"/>
      <c r="ED231" s="147"/>
      <c r="EE231" s="147"/>
      <c r="EF231" s="147"/>
      <c r="EG231" s="147"/>
      <c r="EH231" s="147"/>
      <c r="EI231" s="147"/>
      <c r="EJ231" s="147"/>
      <c r="EK231" s="147"/>
      <c r="EL231" s="147"/>
      <c r="EM231" s="147"/>
      <c r="EN231" s="147"/>
      <c r="EO231" s="147"/>
      <c r="EP231" s="147"/>
      <c r="EQ231" s="147"/>
      <c r="ER231" s="147"/>
      <c r="ES231" s="147"/>
      <c r="ET231" s="147"/>
      <c r="EU231" s="147"/>
      <c r="EV231" s="147"/>
      <c r="EW231" s="147"/>
      <c r="EX231" s="147"/>
      <c r="EY231" s="147"/>
      <c r="EZ231" s="147"/>
      <c r="FA231" s="147"/>
      <c r="FB231" s="147"/>
      <c r="FC231" s="147"/>
      <c r="FD231" s="147"/>
      <c r="FE231" s="147"/>
      <c r="FF231" s="147"/>
      <c r="FG231" s="147"/>
      <c r="FH231" s="147"/>
      <c r="FI231" s="147"/>
      <c r="FJ231" s="147"/>
      <c r="FK231" s="147"/>
      <c r="FL231" s="147"/>
      <c r="FM231" s="147"/>
      <c r="FN231" s="147"/>
      <c r="FO231" s="147"/>
      <c r="FP231" s="147"/>
      <c r="FQ231" s="147"/>
      <c r="FR231" s="147"/>
      <c r="FS231" s="147"/>
      <c r="FT231" s="147"/>
      <c r="FU231" s="147"/>
      <c r="FV231" s="147"/>
      <c r="FW231" s="147"/>
      <c r="FX231" s="147"/>
      <c r="FY231" s="147"/>
      <c r="FZ231" s="147"/>
      <c r="GA231" s="147"/>
      <c r="GB231" s="147"/>
      <c r="GC231" s="147"/>
      <c r="GD231" s="147"/>
      <c r="GE231" s="147"/>
      <c r="GF231" s="147"/>
      <c r="GG231" s="147"/>
      <c r="GH231" s="147"/>
      <c r="GI231" s="147"/>
      <c r="GJ231" s="147"/>
      <c r="GK231" s="147"/>
      <c r="GL231" s="147"/>
      <c r="GM231" s="147"/>
      <c r="GN231" s="147"/>
      <c r="GO231" s="147"/>
      <c r="GP231" s="147"/>
      <c r="GQ231" s="147"/>
      <c r="GR231" s="147"/>
      <c r="GS231" s="147"/>
      <c r="GT231" s="147"/>
      <c r="GU231" s="147"/>
      <c r="GV231" s="147"/>
      <c r="GW231" s="147"/>
      <c r="GX231" s="147"/>
      <c r="GY231" s="147"/>
      <c r="GZ231" s="147"/>
      <c r="HA231" s="147"/>
      <c r="HB231" s="147"/>
      <c r="HC231" s="147"/>
      <c r="HD231" s="147"/>
      <c r="HE231" s="147"/>
      <c r="HF231" s="147"/>
      <c r="HG231" s="147"/>
      <c r="HH231" s="147"/>
      <c r="HI231" s="147"/>
      <c r="HJ231" s="147"/>
      <c r="HK231" s="147"/>
      <c r="HL231" s="147"/>
      <c r="HM231" s="147"/>
      <c r="HN231" s="147"/>
      <c r="HO231" s="147"/>
      <c r="HP231" s="147"/>
      <c r="HQ231" s="147"/>
      <c r="HR231" s="147"/>
      <c r="HS231" s="147"/>
      <c r="HT231" s="147"/>
      <c r="HU231" s="147"/>
      <c r="HV231" s="147"/>
      <c r="HW231" s="147"/>
      <c r="HX231" s="147"/>
      <c r="HY231" s="147"/>
      <c r="HZ231" s="147"/>
      <c r="IA231" s="147"/>
      <c r="IB231" s="147"/>
      <c r="IC231" s="147"/>
      <c r="ID231" s="147"/>
      <c r="IE231" s="147"/>
      <c r="IF231" s="147"/>
      <c r="IG231" s="147"/>
      <c r="IH231" s="147"/>
      <c r="II231" s="147"/>
    </row>
    <row r="232" spans="1:243" x14ac:dyDescent="0.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  <c r="AO232" s="147"/>
      <c r="AP232" s="147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  <c r="BC232" s="147"/>
      <c r="BD232" s="147"/>
      <c r="BE232" s="147"/>
      <c r="BF232" s="147"/>
      <c r="BG232" s="147"/>
      <c r="BH232" s="147"/>
      <c r="BI232" s="147"/>
      <c r="BJ232" s="147"/>
      <c r="BK232" s="147"/>
      <c r="BL232" s="147"/>
      <c r="BM232" s="147"/>
      <c r="BN232" s="147"/>
      <c r="BO232" s="147"/>
      <c r="BP232" s="147"/>
      <c r="BQ232" s="147"/>
      <c r="BR232" s="147"/>
      <c r="BS232" s="147"/>
      <c r="BT232" s="147"/>
      <c r="BU232" s="147"/>
      <c r="BV232" s="147"/>
      <c r="BW232" s="147"/>
      <c r="BX232" s="147"/>
      <c r="BY232" s="147"/>
      <c r="BZ232" s="147"/>
      <c r="CA232" s="147"/>
      <c r="CB232" s="147"/>
      <c r="CC232" s="147"/>
      <c r="CD232" s="147"/>
      <c r="CE232" s="147"/>
      <c r="CF232" s="147"/>
      <c r="CG232" s="147"/>
      <c r="CH232" s="147"/>
      <c r="CJ232" s="147"/>
      <c r="CK232" s="147"/>
      <c r="CL232" s="147"/>
      <c r="CM232" s="147"/>
      <c r="CN232" s="147"/>
      <c r="CO232" s="147"/>
      <c r="CP232" s="147"/>
      <c r="CQ232" s="147"/>
      <c r="CR232" s="147"/>
      <c r="CS232" s="147"/>
      <c r="CT232" s="147"/>
      <c r="CU232" s="147"/>
      <c r="CV232" s="147"/>
      <c r="CW232" s="147"/>
      <c r="CX232" s="147"/>
      <c r="CY232" s="147"/>
      <c r="CZ232" s="147"/>
      <c r="DA232" s="147"/>
      <c r="DB232" s="147"/>
      <c r="DC232" s="147"/>
      <c r="DD232" s="147"/>
      <c r="DE232" s="147"/>
      <c r="DF232" s="147"/>
      <c r="DG232" s="147"/>
      <c r="DH232" s="147"/>
      <c r="DI232" s="147"/>
      <c r="DJ232" s="147"/>
      <c r="DK232" s="147"/>
      <c r="DL232" s="147"/>
      <c r="DM232" s="147"/>
      <c r="DN232" s="147"/>
      <c r="DO232" s="147"/>
      <c r="DP232" s="147"/>
      <c r="DQ232" s="147"/>
      <c r="DR232" s="147"/>
      <c r="DS232" s="147"/>
      <c r="DT232" s="147"/>
      <c r="DU232" s="147"/>
      <c r="DV232" s="147"/>
      <c r="DW232" s="147"/>
      <c r="DX232" s="147"/>
      <c r="DY232" s="147"/>
      <c r="DZ232" s="147"/>
      <c r="EA232" s="147"/>
      <c r="EB232" s="147"/>
      <c r="EC232" s="147"/>
      <c r="ED232" s="147"/>
      <c r="EE232" s="147"/>
      <c r="EF232" s="147"/>
      <c r="EG232" s="147"/>
      <c r="EH232" s="147"/>
      <c r="EI232" s="147"/>
      <c r="EJ232" s="147"/>
      <c r="EK232" s="147"/>
      <c r="EL232" s="147"/>
      <c r="EM232" s="147"/>
      <c r="EN232" s="147"/>
      <c r="EO232" s="147"/>
      <c r="EP232" s="147"/>
      <c r="EQ232" s="147"/>
      <c r="ER232" s="147"/>
      <c r="ES232" s="147"/>
      <c r="ET232" s="147"/>
      <c r="EU232" s="147"/>
      <c r="EV232" s="147"/>
      <c r="EW232" s="147"/>
      <c r="EX232" s="147"/>
      <c r="EY232" s="147"/>
      <c r="EZ232" s="147"/>
      <c r="FA232" s="147"/>
      <c r="FB232" s="147"/>
      <c r="FC232" s="147"/>
      <c r="FD232" s="147"/>
      <c r="FE232" s="147"/>
      <c r="FF232" s="147"/>
      <c r="FG232" s="147"/>
      <c r="FH232" s="147"/>
      <c r="FI232" s="147"/>
      <c r="FJ232" s="147"/>
      <c r="FK232" s="147"/>
      <c r="FL232" s="147"/>
      <c r="FM232" s="147"/>
      <c r="FN232" s="147"/>
      <c r="FO232" s="147"/>
      <c r="FP232" s="147"/>
      <c r="FQ232" s="147"/>
      <c r="FR232" s="147"/>
      <c r="FS232" s="147"/>
      <c r="FT232" s="147"/>
      <c r="FU232" s="147"/>
      <c r="FV232" s="147"/>
      <c r="FW232" s="147"/>
      <c r="FX232" s="147"/>
      <c r="FY232" s="147"/>
      <c r="FZ232" s="147"/>
      <c r="GA232" s="147"/>
      <c r="GB232" s="147"/>
      <c r="GC232" s="147"/>
      <c r="GD232" s="147"/>
      <c r="GE232" s="147"/>
      <c r="GF232" s="147"/>
      <c r="GG232" s="147"/>
      <c r="GH232" s="147"/>
      <c r="GI232" s="147"/>
      <c r="GJ232" s="147"/>
      <c r="GK232" s="147"/>
      <c r="GL232" s="147"/>
      <c r="GM232" s="147"/>
      <c r="GN232" s="147"/>
      <c r="GO232" s="147"/>
      <c r="GP232" s="147"/>
      <c r="GQ232" s="147"/>
      <c r="GR232" s="147"/>
      <c r="GS232" s="147"/>
      <c r="GT232" s="147"/>
      <c r="GU232" s="147"/>
      <c r="GV232" s="147"/>
      <c r="GW232" s="147"/>
      <c r="GX232" s="147"/>
      <c r="GY232" s="147"/>
      <c r="GZ232" s="147"/>
      <c r="HA232" s="147"/>
      <c r="HB232" s="147"/>
      <c r="HC232" s="147"/>
      <c r="HD232" s="147"/>
      <c r="HE232" s="147"/>
      <c r="HF232" s="147"/>
      <c r="HG232" s="147"/>
      <c r="HH232" s="147"/>
      <c r="HI232" s="147"/>
      <c r="HJ232" s="147"/>
      <c r="HK232" s="147"/>
      <c r="HL232" s="147"/>
      <c r="HM232" s="147"/>
      <c r="HN232" s="147"/>
      <c r="HO232" s="147"/>
      <c r="HP232" s="147"/>
      <c r="HQ232" s="147"/>
      <c r="HR232" s="147"/>
      <c r="HS232" s="147"/>
      <c r="HT232" s="147"/>
      <c r="HU232" s="147"/>
      <c r="HV232" s="147"/>
      <c r="HW232" s="147"/>
      <c r="HX232" s="147"/>
      <c r="HY232" s="147"/>
      <c r="HZ232" s="147"/>
      <c r="IA232" s="147"/>
      <c r="IB232" s="147"/>
      <c r="IC232" s="147"/>
      <c r="ID232" s="147"/>
      <c r="IE232" s="147"/>
      <c r="IF232" s="147"/>
      <c r="IG232" s="147"/>
      <c r="IH232" s="147"/>
      <c r="II232" s="147"/>
    </row>
    <row r="233" spans="1:243" x14ac:dyDescent="0.2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  <c r="AO233" s="147"/>
      <c r="AP233" s="147"/>
      <c r="AQ233" s="147"/>
      <c r="AR233" s="147"/>
      <c r="AS233" s="147"/>
      <c r="AT233" s="147"/>
      <c r="AU233" s="147"/>
      <c r="AV233" s="147"/>
      <c r="AW233" s="147"/>
      <c r="AX233" s="147"/>
      <c r="AY233" s="147"/>
      <c r="AZ233" s="147"/>
      <c r="BA233" s="147"/>
      <c r="BB233" s="147"/>
      <c r="BC233" s="147"/>
      <c r="BD233" s="147"/>
      <c r="BE233" s="147"/>
      <c r="BF233" s="147"/>
      <c r="BG233" s="147"/>
      <c r="BH233" s="147"/>
      <c r="BI233" s="147"/>
      <c r="BJ233" s="147"/>
      <c r="BK233" s="147"/>
      <c r="BL233" s="147"/>
      <c r="BM233" s="147"/>
      <c r="BN233" s="147"/>
      <c r="BO233" s="147"/>
      <c r="BP233" s="147"/>
      <c r="BQ233" s="147"/>
      <c r="BR233" s="147"/>
      <c r="BS233" s="147"/>
      <c r="BT233" s="147"/>
      <c r="BU233" s="147"/>
      <c r="BV233" s="147"/>
      <c r="BW233" s="147"/>
      <c r="BX233" s="147"/>
      <c r="BY233" s="147"/>
      <c r="BZ233" s="147"/>
      <c r="CA233" s="147"/>
      <c r="CB233" s="147"/>
      <c r="CC233" s="147"/>
      <c r="CD233" s="147"/>
      <c r="CE233" s="147"/>
      <c r="CF233" s="147"/>
      <c r="CG233" s="147"/>
      <c r="CH233" s="147"/>
      <c r="CJ233" s="147"/>
      <c r="CK233" s="147"/>
      <c r="CL233" s="147"/>
      <c r="CM233" s="147"/>
      <c r="CN233" s="147"/>
      <c r="CO233" s="147"/>
      <c r="CP233" s="147"/>
      <c r="CQ233" s="147"/>
      <c r="CR233" s="147"/>
      <c r="CS233" s="147"/>
      <c r="CT233" s="147"/>
      <c r="CU233" s="147"/>
      <c r="CV233" s="147"/>
      <c r="CW233" s="147"/>
      <c r="CX233" s="147"/>
      <c r="CY233" s="147"/>
      <c r="CZ233" s="147"/>
      <c r="DA233" s="147"/>
      <c r="DB233" s="147"/>
      <c r="DC233" s="147"/>
      <c r="DD233" s="147"/>
      <c r="DE233" s="147"/>
      <c r="DF233" s="147"/>
      <c r="DG233" s="147"/>
      <c r="DH233" s="147"/>
      <c r="DI233" s="147"/>
      <c r="DJ233" s="147"/>
      <c r="DK233" s="147"/>
      <c r="DL233" s="147"/>
      <c r="DM233" s="147"/>
      <c r="DN233" s="147"/>
      <c r="DO233" s="147"/>
      <c r="DP233" s="147"/>
      <c r="DQ233" s="147"/>
      <c r="DR233" s="147"/>
      <c r="DS233" s="147"/>
      <c r="DT233" s="147"/>
      <c r="DU233" s="147"/>
      <c r="DV233" s="147"/>
      <c r="DW233" s="147"/>
      <c r="DX233" s="147"/>
      <c r="DY233" s="147"/>
      <c r="DZ233" s="147"/>
      <c r="EA233" s="147"/>
      <c r="EB233" s="147"/>
      <c r="EC233" s="147"/>
      <c r="ED233" s="147"/>
      <c r="EE233" s="147"/>
      <c r="EF233" s="147"/>
      <c r="EG233" s="147"/>
      <c r="EH233" s="147"/>
      <c r="EI233" s="147"/>
      <c r="EJ233" s="147"/>
      <c r="EK233" s="147"/>
      <c r="EL233" s="147"/>
      <c r="EM233" s="147"/>
      <c r="EN233" s="147"/>
      <c r="EO233" s="147"/>
      <c r="EP233" s="147"/>
      <c r="EQ233" s="147"/>
      <c r="ER233" s="147"/>
      <c r="ES233" s="147"/>
      <c r="ET233" s="147"/>
      <c r="EU233" s="147"/>
      <c r="EV233" s="147"/>
      <c r="EW233" s="147"/>
      <c r="EX233" s="147"/>
      <c r="EY233" s="147"/>
      <c r="EZ233" s="147"/>
      <c r="FA233" s="147"/>
      <c r="FB233" s="147"/>
      <c r="FC233" s="147"/>
      <c r="FD233" s="147"/>
      <c r="FE233" s="147"/>
      <c r="FF233" s="147"/>
      <c r="FG233" s="147"/>
      <c r="FH233" s="147"/>
      <c r="FI233" s="147"/>
      <c r="FJ233" s="147"/>
      <c r="FK233" s="147"/>
      <c r="FL233" s="147"/>
      <c r="FM233" s="147"/>
      <c r="FN233" s="147"/>
      <c r="FO233" s="147"/>
      <c r="FP233" s="147"/>
      <c r="FQ233" s="147"/>
      <c r="FR233" s="147"/>
      <c r="FS233" s="147"/>
      <c r="FT233" s="147"/>
      <c r="FU233" s="147"/>
      <c r="FV233" s="147"/>
      <c r="FW233" s="147"/>
      <c r="FX233" s="147"/>
      <c r="FY233" s="147"/>
      <c r="FZ233" s="147"/>
      <c r="GA233" s="147"/>
      <c r="GB233" s="147"/>
      <c r="GC233" s="147"/>
      <c r="GD233" s="147"/>
      <c r="GE233" s="147"/>
      <c r="GF233" s="147"/>
      <c r="GG233" s="147"/>
      <c r="GH233" s="147"/>
      <c r="GI233" s="147"/>
      <c r="GJ233" s="147"/>
      <c r="GK233" s="147"/>
      <c r="GL233" s="147"/>
      <c r="GM233" s="147"/>
      <c r="GN233" s="147"/>
      <c r="GO233" s="147"/>
      <c r="GP233" s="147"/>
      <c r="GQ233" s="147"/>
      <c r="GR233" s="147"/>
      <c r="GS233" s="147"/>
      <c r="GT233" s="147"/>
      <c r="GU233" s="147"/>
      <c r="GV233" s="147"/>
      <c r="GW233" s="147"/>
      <c r="GX233" s="147"/>
      <c r="GY233" s="147"/>
      <c r="GZ233" s="147"/>
      <c r="HA233" s="147"/>
      <c r="HB233" s="147"/>
      <c r="HC233" s="147"/>
      <c r="HD233" s="147"/>
      <c r="HE233" s="147"/>
      <c r="HF233" s="147"/>
      <c r="HG233" s="147"/>
      <c r="HH233" s="147"/>
      <c r="HI233" s="147"/>
      <c r="HJ233" s="147"/>
      <c r="HK233" s="147"/>
      <c r="HL233" s="147"/>
      <c r="HM233" s="147"/>
      <c r="HN233" s="147"/>
      <c r="HO233" s="147"/>
      <c r="HP233" s="147"/>
      <c r="HQ233" s="147"/>
      <c r="HR233" s="147"/>
      <c r="HS233" s="147"/>
      <c r="HT233" s="147"/>
      <c r="HU233" s="147"/>
      <c r="HV233" s="147"/>
      <c r="HW233" s="147"/>
      <c r="HX233" s="147"/>
      <c r="HY233" s="147"/>
      <c r="HZ233" s="147"/>
      <c r="IA233" s="147"/>
      <c r="IB233" s="147"/>
      <c r="IC233" s="147"/>
      <c r="ID233" s="147"/>
      <c r="IE233" s="147"/>
      <c r="IF233" s="147"/>
      <c r="IG233" s="147"/>
      <c r="IH233" s="147"/>
      <c r="II233" s="147"/>
    </row>
    <row r="234" spans="1:243" x14ac:dyDescent="0.2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  <c r="AO234" s="147"/>
      <c r="AP234" s="147"/>
      <c r="AQ234" s="147"/>
      <c r="AR234" s="147"/>
      <c r="AS234" s="147"/>
      <c r="AT234" s="147"/>
      <c r="AU234" s="147"/>
      <c r="AV234" s="147"/>
      <c r="AW234" s="147"/>
      <c r="AX234" s="147"/>
      <c r="AY234" s="147"/>
      <c r="AZ234" s="147"/>
      <c r="BA234" s="147"/>
      <c r="BB234" s="147"/>
      <c r="BC234" s="147"/>
      <c r="BD234" s="147"/>
      <c r="BE234" s="147"/>
      <c r="BF234" s="147"/>
      <c r="BG234" s="147"/>
      <c r="BH234" s="147"/>
      <c r="BI234" s="147"/>
      <c r="BJ234" s="147"/>
      <c r="BK234" s="147"/>
      <c r="BL234" s="147"/>
      <c r="BM234" s="147"/>
      <c r="BN234" s="147"/>
      <c r="BO234" s="147"/>
      <c r="BP234" s="147"/>
      <c r="BQ234" s="147"/>
      <c r="BR234" s="147"/>
      <c r="BS234" s="147"/>
      <c r="BT234" s="147"/>
      <c r="BU234" s="147"/>
      <c r="BV234" s="147"/>
      <c r="BW234" s="147"/>
      <c r="BX234" s="147"/>
      <c r="BY234" s="147"/>
      <c r="BZ234" s="147"/>
      <c r="CA234" s="147"/>
      <c r="CB234" s="147"/>
      <c r="CC234" s="147"/>
      <c r="CD234" s="147"/>
      <c r="CE234" s="147"/>
      <c r="CF234" s="147"/>
      <c r="CG234" s="147"/>
      <c r="CH234" s="147"/>
      <c r="CJ234" s="147"/>
      <c r="CK234" s="147"/>
      <c r="CL234" s="147"/>
      <c r="CM234" s="147"/>
      <c r="CN234" s="147"/>
      <c r="CO234" s="147"/>
      <c r="CP234" s="147"/>
      <c r="CQ234" s="147"/>
      <c r="CR234" s="147"/>
      <c r="CS234" s="147"/>
      <c r="CT234" s="147"/>
      <c r="CU234" s="147"/>
      <c r="CV234" s="147"/>
      <c r="CW234" s="147"/>
      <c r="CX234" s="147"/>
      <c r="CY234" s="147"/>
      <c r="CZ234" s="147"/>
      <c r="DA234" s="147"/>
      <c r="DB234" s="147"/>
      <c r="DC234" s="147"/>
      <c r="DD234" s="147"/>
      <c r="DE234" s="147"/>
      <c r="DF234" s="147"/>
      <c r="DG234" s="147"/>
      <c r="DH234" s="147"/>
      <c r="DI234" s="147"/>
      <c r="DJ234" s="147"/>
      <c r="DK234" s="147"/>
      <c r="DL234" s="147"/>
      <c r="DM234" s="147"/>
      <c r="DN234" s="147"/>
      <c r="DO234" s="147"/>
      <c r="DP234" s="147"/>
      <c r="DQ234" s="147"/>
      <c r="DR234" s="147"/>
      <c r="DS234" s="147"/>
      <c r="DT234" s="147"/>
      <c r="DU234" s="147"/>
      <c r="DV234" s="147"/>
      <c r="DW234" s="147"/>
      <c r="DX234" s="147"/>
      <c r="DY234" s="147"/>
      <c r="DZ234" s="147"/>
      <c r="EA234" s="147"/>
      <c r="EB234" s="147"/>
      <c r="EC234" s="147"/>
      <c r="ED234" s="147"/>
      <c r="EE234" s="147"/>
      <c r="EF234" s="147"/>
      <c r="EG234" s="147"/>
      <c r="EH234" s="147"/>
      <c r="EI234" s="147"/>
      <c r="EJ234" s="147"/>
      <c r="EK234" s="147"/>
      <c r="EL234" s="147"/>
      <c r="EM234" s="147"/>
      <c r="EN234" s="147"/>
      <c r="EO234" s="147"/>
      <c r="EP234" s="147"/>
      <c r="EQ234" s="147"/>
      <c r="ER234" s="147"/>
      <c r="ES234" s="147"/>
      <c r="ET234" s="147"/>
      <c r="EU234" s="147"/>
      <c r="EV234" s="147"/>
      <c r="EW234" s="147"/>
      <c r="EX234" s="147"/>
      <c r="EY234" s="147"/>
      <c r="EZ234" s="147"/>
      <c r="FA234" s="147"/>
      <c r="FB234" s="147"/>
      <c r="FC234" s="147"/>
      <c r="FD234" s="147"/>
      <c r="FE234" s="147"/>
      <c r="FF234" s="147"/>
      <c r="FG234" s="147"/>
      <c r="FH234" s="147"/>
      <c r="FI234" s="147"/>
      <c r="FJ234" s="147"/>
      <c r="FK234" s="147"/>
      <c r="FL234" s="147"/>
      <c r="FM234" s="147"/>
      <c r="FN234" s="147"/>
      <c r="FO234" s="147"/>
      <c r="FP234" s="147"/>
      <c r="FQ234" s="147"/>
      <c r="FR234" s="147"/>
      <c r="FS234" s="147"/>
      <c r="FT234" s="147"/>
      <c r="FU234" s="147"/>
      <c r="FV234" s="147"/>
      <c r="FW234" s="147"/>
      <c r="FX234" s="147"/>
      <c r="FY234" s="147"/>
      <c r="FZ234" s="147"/>
      <c r="GA234" s="147"/>
      <c r="GB234" s="147"/>
      <c r="GC234" s="147"/>
      <c r="GD234" s="147"/>
      <c r="GE234" s="147"/>
      <c r="GF234" s="147"/>
      <c r="GG234" s="147"/>
      <c r="GH234" s="147"/>
      <c r="GI234" s="147"/>
      <c r="GJ234" s="147"/>
      <c r="GK234" s="147"/>
      <c r="GL234" s="147"/>
      <c r="GM234" s="147"/>
      <c r="GN234" s="147"/>
      <c r="GO234" s="147"/>
      <c r="GP234" s="147"/>
      <c r="GQ234" s="147"/>
      <c r="GR234" s="147"/>
      <c r="GS234" s="147"/>
      <c r="GT234" s="147"/>
      <c r="GU234" s="147"/>
      <c r="GV234" s="147"/>
      <c r="GW234" s="147"/>
      <c r="GX234" s="147"/>
      <c r="GY234" s="147"/>
      <c r="GZ234" s="147"/>
      <c r="HA234" s="147"/>
      <c r="HB234" s="147"/>
      <c r="HC234" s="147"/>
      <c r="HD234" s="147"/>
      <c r="HE234" s="147"/>
      <c r="HF234" s="147"/>
      <c r="HG234" s="147"/>
      <c r="HH234" s="147"/>
      <c r="HI234" s="147"/>
      <c r="HJ234" s="147"/>
      <c r="HK234" s="147"/>
      <c r="HL234" s="147"/>
      <c r="HM234" s="147"/>
      <c r="HN234" s="147"/>
      <c r="HO234" s="147"/>
      <c r="HP234" s="147"/>
      <c r="HQ234" s="147"/>
      <c r="HR234" s="147"/>
      <c r="HS234" s="147"/>
      <c r="HT234" s="147"/>
      <c r="HU234" s="147"/>
      <c r="HV234" s="147"/>
      <c r="HW234" s="147"/>
      <c r="HX234" s="147"/>
      <c r="HY234" s="147"/>
      <c r="HZ234" s="147"/>
      <c r="IA234" s="147"/>
      <c r="IB234" s="147"/>
      <c r="IC234" s="147"/>
      <c r="ID234" s="147"/>
      <c r="IE234" s="147"/>
      <c r="IF234" s="147"/>
      <c r="IG234" s="147"/>
      <c r="IH234" s="147"/>
      <c r="II234" s="147"/>
    </row>
    <row r="235" spans="1:243" x14ac:dyDescent="0.2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  <c r="AO235" s="147"/>
      <c r="AP235" s="147"/>
      <c r="AQ235" s="147"/>
      <c r="AR235" s="147"/>
      <c r="AS235" s="147"/>
      <c r="AT235" s="147"/>
      <c r="AU235" s="147"/>
      <c r="AV235" s="147"/>
      <c r="AW235" s="147"/>
      <c r="AX235" s="147"/>
      <c r="AY235" s="147"/>
      <c r="AZ235" s="147"/>
      <c r="BA235" s="147"/>
      <c r="BB235" s="147"/>
      <c r="BC235" s="147"/>
      <c r="BD235" s="147"/>
      <c r="BE235" s="147"/>
      <c r="BF235" s="147"/>
      <c r="BG235" s="147"/>
      <c r="BH235" s="147"/>
      <c r="BI235" s="147"/>
      <c r="BJ235" s="147"/>
      <c r="BK235" s="147"/>
      <c r="BL235" s="147"/>
      <c r="BM235" s="147"/>
      <c r="BN235" s="147"/>
      <c r="BO235" s="147"/>
      <c r="BP235" s="147"/>
      <c r="BQ235" s="147"/>
      <c r="BR235" s="147"/>
      <c r="BS235" s="147"/>
      <c r="BT235" s="147"/>
      <c r="BU235" s="147"/>
      <c r="BV235" s="147"/>
      <c r="BW235" s="147"/>
      <c r="BX235" s="147"/>
      <c r="BY235" s="147"/>
      <c r="BZ235" s="147"/>
      <c r="CA235" s="147"/>
      <c r="CB235" s="147"/>
      <c r="CC235" s="147"/>
      <c r="CD235" s="147"/>
      <c r="CE235" s="147"/>
      <c r="CF235" s="147"/>
      <c r="CG235" s="147"/>
      <c r="CH235" s="147"/>
      <c r="CJ235" s="147"/>
      <c r="CK235" s="147"/>
      <c r="CL235" s="147"/>
      <c r="CM235" s="147"/>
      <c r="CN235" s="147"/>
      <c r="CO235" s="147"/>
      <c r="CP235" s="147"/>
      <c r="CQ235" s="147"/>
      <c r="CR235" s="147"/>
      <c r="CS235" s="147"/>
      <c r="CT235" s="147"/>
      <c r="CU235" s="147"/>
      <c r="CV235" s="147"/>
      <c r="CW235" s="147"/>
      <c r="CX235" s="147"/>
      <c r="CY235" s="147"/>
      <c r="CZ235" s="147"/>
      <c r="DA235" s="147"/>
      <c r="DB235" s="147"/>
      <c r="DC235" s="147"/>
      <c r="DD235" s="147"/>
      <c r="DE235" s="147"/>
      <c r="DF235" s="147"/>
      <c r="DG235" s="147"/>
      <c r="DH235" s="147"/>
      <c r="DI235" s="147"/>
      <c r="DJ235" s="147"/>
      <c r="DK235" s="147"/>
      <c r="DL235" s="147"/>
      <c r="DM235" s="147"/>
      <c r="DN235" s="147"/>
      <c r="DO235" s="147"/>
      <c r="DP235" s="147"/>
      <c r="DQ235" s="147"/>
      <c r="DR235" s="147"/>
      <c r="DS235" s="147"/>
      <c r="DT235" s="147"/>
      <c r="DU235" s="147"/>
      <c r="DV235" s="147"/>
      <c r="DW235" s="147"/>
      <c r="DX235" s="147"/>
      <c r="DY235" s="147"/>
      <c r="DZ235" s="147"/>
      <c r="EA235" s="147"/>
      <c r="EB235" s="147"/>
      <c r="EC235" s="147"/>
      <c r="ED235" s="147"/>
      <c r="EE235" s="147"/>
      <c r="EF235" s="147"/>
      <c r="EG235" s="147"/>
      <c r="EH235" s="147"/>
      <c r="EI235" s="147"/>
      <c r="EJ235" s="147"/>
      <c r="EK235" s="147"/>
      <c r="EL235" s="147"/>
      <c r="EM235" s="147"/>
      <c r="EN235" s="147"/>
      <c r="EO235" s="147"/>
      <c r="EP235" s="147"/>
      <c r="EQ235" s="147"/>
      <c r="ER235" s="147"/>
      <c r="ES235" s="147"/>
      <c r="ET235" s="147"/>
      <c r="EU235" s="147"/>
      <c r="EV235" s="147"/>
      <c r="EW235" s="147"/>
      <c r="EX235" s="147"/>
      <c r="EY235" s="147"/>
      <c r="EZ235" s="147"/>
      <c r="FA235" s="147"/>
      <c r="FB235" s="147"/>
      <c r="FC235" s="147"/>
      <c r="FD235" s="147"/>
      <c r="FE235" s="147"/>
      <c r="FF235" s="147"/>
      <c r="FG235" s="147"/>
      <c r="FH235" s="147"/>
      <c r="FI235" s="147"/>
      <c r="FJ235" s="147"/>
      <c r="FK235" s="147"/>
      <c r="FL235" s="147"/>
      <c r="FM235" s="147"/>
      <c r="FN235" s="147"/>
      <c r="FO235" s="147"/>
      <c r="FP235" s="147"/>
      <c r="FQ235" s="147"/>
      <c r="FR235" s="147"/>
      <c r="FS235" s="147"/>
      <c r="FT235" s="147"/>
      <c r="FU235" s="147"/>
      <c r="FV235" s="147"/>
      <c r="FW235" s="147"/>
      <c r="FX235" s="147"/>
      <c r="FY235" s="147"/>
      <c r="FZ235" s="147"/>
      <c r="GA235" s="147"/>
      <c r="GB235" s="147"/>
      <c r="GC235" s="147"/>
      <c r="GD235" s="147"/>
      <c r="GE235" s="147"/>
      <c r="GF235" s="147"/>
      <c r="GG235" s="147"/>
      <c r="GH235" s="147"/>
      <c r="GI235" s="147"/>
      <c r="GJ235" s="147"/>
      <c r="GK235" s="147"/>
      <c r="GL235" s="147"/>
      <c r="GM235" s="147"/>
      <c r="GN235" s="147"/>
      <c r="GO235" s="147"/>
      <c r="GP235" s="147"/>
      <c r="GQ235" s="147"/>
      <c r="GR235" s="147"/>
      <c r="GS235" s="147"/>
      <c r="GT235" s="147"/>
      <c r="GU235" s="147"/>
      <c r="GV235" s="147"/>
      <c r="GW235" s="147"/>
      <c r="GX235" s="147"/>
      <c r="GY235" s="147"/>
      <c r="GZ235" s="147"/>
      <c r="HA235" s="147"/>
      <c r="HB235" s="147"/>
      <c r="HC235" s="147"/>
      <c r="HD235" s="147"/>
      <c r="HE235" s="147"/>
      <c r="HF235" s="147"/>
      <c r="HG235" s="147"/>
      <c r="HH235" s="147"/>
      <c r="HI235" s="147"/>
      <c r="HJ235" s="147"/>
      <c r="HK235" s="147"/>
      <c r="HL235" s="147"/>
      <c r="HM235" s="147"/>
      <c r="HN235" s="147"/>
      <c r="HO235" s="147"/>
      <c r="HP235" s="147"/>
      <c r="HQ235" s="147"/>
      <c r="HR235" s="147"/>
      <c r="HS235" s="147"/>
      <c r="HT235" s="147"/>
      <c r="HU235" s="147"/>
      <c r="HV235" s="147"/>
      <c r="HW235" s="147"/>
      <c r="HX235" s="147"/>
      <c r="HY235" s="147"/>
      <c r="HZ235" s="147"/>
      <c r="IA235" s="147"/>
      <c r="IB235" s="147"/>
      <c r="IC235" s="147"/>
      <c r="ID235" s="147"/>
      <c r="IE235" s="147"/>
      <c r="IF235" s="147"/>
      <c r="IG235" s="147"/>
      <c r="IH235" s="147"/>
      <c r="II235" s="147"/>
    </row>
    <row r="236" spans="1:243" x14ac:dyDescent="0.2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  <c r="AO236" s="147"/>
      <c r="AP236" s="147"/>
      <c r="AQ236" s="147"/>
      <c r="AR236" s="147"/>
      <c r="AS236" s="147"/>
      <c r="AT236" s="147"/>
      <c r="AU236" s="147"/>
      <c r="AV236" s="147"/>
      <c r="AW236" s="147"/>
      <c r="AX236" s="147"/>
      <c r="AY236" s="147"/>
      <c r="AZ236" s="147"/>
      <c r="BA236" s="147"/>
      <c r="BB236" s="147"/>
      <c r="BC236" s="147"/>
      <c r="BD236" s="147"/>
      <c r="BE236" s="147"/>
      <c r="BF236" s="147"/>
      <c r="BG236" s="147"/>
      <c r="BH236" s="147"/>
      <c r="BI236" s="147"/>
      <c r="BJ236" s="147"/>
      <c r="BK236" s="147"/>
      <c r="BL236" s="147"/>
      <c r="BM236" s="147"/>
      <c r="BN236" s="147"/>
      <c r="BO236" s="147"/>
      <c r="BP236" s="147"/>
      <c r="BQ236" s="147"/>
      <c r="BR236" s="147"/>
      <c r="BS236" s="147"/>
      <c r="BT236" s="147"/>
      <c r="BU236" s="147"/>
      <c r="BV236" s="147"/>
      <c r="BW236" s="147"/>
      <c r="BX236" s="147"/>
      <c r="BY236" s="147"/>
      <c r="BZ236" s="147"/>
      <c r="CA236" s="147"/>
      <c r="CB236" s="147"/>
      <c r="CC236" s="147"/>
      <c r="CD236" s="147"/>
      <c r="CE236" s="147"/>
      <c r="CF236" s="147"/>
      <c r="CG236" s="147"/>
      <c r="CH236" s="147"/>
      <c r="CJ236" s="147"/>
      <c r="CK236" s="147"/>
      <c r="CL236" s="147"/>
      <c r="CM236" s="147"/>
      <c r="CN236" s="147"/>
      <c r="CO236" s="147"/>
      <c r="CP236" s="147"/>
      <c r="CQ236" s="147"/>
      <c r="CR236" s="147"/>
      <c r="CS236" s="147"/>
      <c r="CT236" s="147"/>
      <c r="CU236" s="147"/>
      <c r="CV236" s="147"/>
      <c r="CW236" s="147"/>
      <c r="CX236" s="147"/>
      <c r="CY236" s="147"/>
      <c r="CZ236" s="147"/>
      <c r="DA236" s="147"/>
      <c r="DB236" s="147"/>
      <c r="DC236" s="147"/>
      <c r="DD236" s="147"/>
      <c r="DE236" s="147"/>
      <c r="DF236" s="147"/>
      <c r="DG236" s="147"/>
      <c r="DH236" s="147"/>
      <c r="DI236" s="147"/>
      <c r="DJ236" s="147"/>
      <c r="DK236" s="147"/>
      <c r="DL236" s="147"/>
      <c r="DM236" s="147"/>
      <c r="DN236" s="147"/>
      <c r="DO236" s="147"/>
      <c r="DP236" s="147"/>
      <c r="DQ236" s="147"/>
      <c r="DR236" s="147"/>
      <c r="DS236" s="147"/>
      <c r="DT236" s="147"/>
      <c r="DU236" s="147"/>
      <c r="DV236" s="147"/>
      <c r="DW236" s="147"/>
      <c r="DX236" s="147"/>
      <c r="DY236" s="147"/>
      <c r="DZ236" s="147"/>
      <c r="EA236" s="147"/>
      <c r="EB236" s="147"/>
      <c r="EC236" s="147"/>
      <c r="ED236" s="147"/>
      <c r="EE236" s="147"/>
      <c r="EF236" s="147"/>
      <c r="EG236" s="147"/>
      <c r="EH236" s="147"/>
      <c r="EI236" s="147"/>
      <c r="EJ236" s="147"/>
      <c r="EK236" s="147"/>
      <c r="EL236" s="147"/>
      <c r="EM236" s="147"/>
      <c r="EN236" s="147"/>
      <c r="EO236" s="147"/>
      <c r="EP236" s="147"/>
      <c r="EQ236" s="147"/>
      <c r="ER236" s="147"/>
      <c r="ES236" s="147"/>
      <c r="ET236" s="147"/>
      <c r="EU236" s="147"/>
      <c r="EV236" s="147"/>
      <c r="EW236" s="147"/>
      <c r="EX236" s="147"/>
      <c r="EY236" s="147"/>
      <c r="EZ236" s="147"/>
      <c r="FA236" s="147"/>
      <c r="FB236" s="147"/>
      <c r="FC236" s="147"/>
      <c r="FD236" s="147"/>
      <c r="FE236" s="147"/>
      <c r="FF236" s="147"/>
      <c r="FG236" s="147"/>
      <c r="FH236" s="147"/>
      <c r="FI236" s="147"/>
      <c r="FJ236" s="147"/>
      <c r="FK236" s="147"/>
      <c r="FL236" s="147"/>
      <c r="FM236" s="147"/>
      <c r="FN236" s="147"/>
      <c r="FO236" s="147"/>
      <c r="FP236" s="147"/>
      <c r="FQ236" s="147"/>
      <c r="FR236" s="147"/>
      <c r="FS236" s="147"/>
      <c r="FT236" s="147"/>
      <c r="FU236" s="147"/>
      <c r="FV236" s="147"/>
      <c r="FW236" s="147"/>
      <c r="FX236" s="147"/>
      <c r="FY236" s="147"/>
      <c r="FZ236" s="147"/>
      <c r="GA236" s="147"/>
      <c r="GB236" s="147"/>
      <c r="GC236" s="147"/>
      <c r="GD236" s="147"/>
      <c r="GE236" s="147"/>
      <c r="GF236" s="147"/>
      <c r="GG236" s="147"/>
      <c r="GH236" s="147"/>
      <c r="GI236" s="147"/>
      <c r="GJ236" s="147"/>
      <c r="GK236" s="147"/>
      <c r="GL236" s="147"/>
      <c r="GM236" s="147"/>
      <c r="GN236" s="147"/>
      <c r="GO236" s="147"/>
      <c r="GP236" s="147"/>
      <c r="GQ236" s="147"/>
      <c r="GR236" s="147"/>
      <c r="GS236" s="147"/>
      <c r="GT236" s="147"/>
      <c r="GU236" s="147"/>
      <c r="GV236" s="147"/>
      <c r="GW236" s="147"/>
      <c r="GX236" s="147"/>
      <c r="GY236" s="147"/>
      <c r="GZ236" s="147"/>
      <c r="HA236" s="147"/>
      <c r="HB236" s="147"/>
      <c r="HC236" s="147"/>
      <c r="HD236" s="147"/>
      <c r="HE236" s="147"/>
      <c r="HF236" s="147"/>
      <c r="HG236" s="147"/>
      <c r="HH236" s="147"/>
      <c r="HI236" s="147"/>
      <c r="HJ236" s="147"/>
      <c r="HK236" s="147"/>
      <c r="HL236" s="147"/>
      <c r="HM236" s="147"/>
      <c r="HN236" s="147"/>
      <c r="HO236" s="147"/>
      <c r="HP236" s="147"/>
      <c r="HQ236" s="147"/>
      <c r="HR236" s="147"/>
      <c r="HS236" s="147"/>
      <c r="HT236" s="147"/>
      <c r="HU236" s="147"/>
      <c r="HV236" s="147"/>
      <c r="HW236" s="147"/>
      <c r="HX236" s="147"/>
      <c r="HY236" s="147"/>
      <c r="HZ236" s="147"/>
      <c r="IA236" s="147"/>
      <c r="IB236" s="147"/>
      <c r="IC236" s="147"/>
      <c r="ID236" s="147"/>
      <c r="IE236" s="147"/>
      <c r="IF236" s="147"/>
      <c r="IG236" s="147"/>
      <c r="IH236" s="147"/>
      <c r="II236" s="147"/>
    </row>
    <row r="237" spans="1:243" x14ac:dyDescent="0.2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  <c r="AO237" s="147"/>
      <c r="AP237" s="147"/>
      <c r="AQ237" s="147"/>
      <c r="AR237" s="147"/>
      <c r="AS237" s="147"/>
      <c r="AT237" s="147"/>
      <c r="AU237" s="147"/>
      <c r="AV237" s="147"/>
      <c r="AW237" s="147"/>
      <c r="AX237" s="147"/>
      <c r="AY237" s="147"/>
      <c r="AZ237" s="147"/>
      <c r="BA237" s="147"/>
      <c r="BB237" s="147"/>
      <c r="BC237" s="147"/>
      <c r="BD237" s="147"/>
      <c r="BE237" s="147"/>
      <c r="BF237" s="147"/>
      <c r="BG237" s="147"/>
      <c r="BH237" s="147"/>
      <c r="BI237" s="147"/>
      <c r="BJ237" s="147"/>
      <c r="BK237" s="147"/>
      <c r="BL237" s="147"/>
      <c r="BM237" s="147"/>
      <c r="BN237" s="147"/>
      <c r="BO237" s="147"/>
      <c r="BP237" s="147"/>
      <c r="BQ237" s="147"/>
      <c r="BR237" s="147"/>
      <c r="BS237" s="147"/>
      <c r="BT237" s="147"/>
      <c r="BU237" s="147"/>
      <c r="BV237" s="147"/>
      <c r="BW237" s="147"/>
      <c r="BX237" s="147"/>
      <c r="BY237" s="147"/>
      <c r="BZ237" s="147"/>
      <c r="CA237" s="147"/>
      <c r="CB237" s="147"/>
      <c r="CC237" s="147"/>
      <c r="CD237" s="147"/>
      <c r="CE237" s="147"/>
      <c r="CF237" s="147"/>
      <c r="CG237" s="147"/>
      <c r="CH237" s="147"/>
      <c r="CJ237" s="147"/>
      <c r="CK237" s="147"/>
      <c r="CL237" s="147"/>
      <c r="CM237" s="147"/>
      <c r="CN237" s="147"/>
      <c r="CO237" s="147"/>
      <c r="CP237" s="147"/>
      <c r="CQ237" s="147"/>
      <c r="CR237" s="147"/>
      <c r="CS237" s="147"/>
      <c r="CT237" s="147"/>
      <c r="CU237" s="147"/>
      <c r="CV237" s="147"/>
      <c r="CW237" s="147"/>
      <c r="CX237" s="147"/>
      <c r="CY237" s="147"/>
      <c r="CZ237" s="147"/>
      <c r="DA237" s="147"/>
      <c r="DB237" s="147"/>
      <c r="DC237" s="147"/>
      <c r="DD237" s="147"/>
      <c r="DE237" s="147"/>
      <c r="DF237" s="147"/>
      <c r="DG237" s="147"/>
      <c r="DH237" s="147"/>
      <c r="DI237" s="147"/>
      <c r="DJ237" s="147"/>
      <c r="DK237" s="147"/>
      <c r="DL237" s="147"/>
      <c r="DM237" s="147"/>
      <c r="DN237" s="147"/>
      <c r="DO237" s="147"/>
      <c r="DP237" s="147"/>
      <c r="DQ237" s="147"/>
      <c r="DR237" s="147"/>
      <c r="DS237" s="147"/>
      <c r="DT237" s="147"/>
      <c r="DU237" s="147"/>
      <c r="DV237" s="147"/>
      <c r="DW237" s="147"/>
      <c r="DX237" s="147"/>
      <c r="DY237" s="147"/>
      <c r="DZ237" s="147"/>
      <c r="EA237" s="147"/>
      <c r="EB237" s="147"/>
      <c r="EC237" s="147"/>
      <c r="ED237" s="147"/>
      <c r="EE237" s="147"/>
      <c r="EF237" s="147"/>
      <c r="EG237" s="147"/>
      <c r="EH237" s="147"/>
      <c r="EI237" s="147"/>
      <c r="EJ237" s="147"/>
      <c r="EK237" s="147"/>
      <c r="EL237" s="147"/>
      <c r="EM237" s="147"/>
      <c r="EN237" s="147"/>
      <c r="EO237" s="147"/>
      <c r="EP237" s="147"/>
      <c r="EQ237" s="147"/>
      <c r="ER237" s="147"/>
      <c r="ES237" s="147"/>
      <c r="ET237" s="147"/>
      <c r="EU237" s="147"/>
      <c r="EV237" s="147"/>
      <c r="EW237" s="147"/>
      <c r="EX237" s="147"/>
      <c r="EY237" s="147"/>
      <c r="EZ237" s="147"/>
      <c r="FA237" s="147"/>
      <c r="FB237" s="147"/>
      <c r="FC237" s="147"/>
      <c r="FD237" s="147"/>
      <c r="FE237" s="147"/>
      <c r="FF237" s="147"/>
      <c r="FG237" s="147"/>
      <c r="FH237" s="147"/>
      <c r="FI237" s="147"/>
      <c r="FJ237" s="147"/>
      <c r="FK237" s="147"/>
      <c r="FL237" s="147"/>
      <c r="FM237" s="147"/>
      <c r="FN237" s="147"/>
      <c r="FO237" s="147"/>
      <c r="FP237" s="147"/>
      <c r="FQ237" s="147"/>
      <c r="FR237" s="147"/>
      <c r="FS237" s="147"/>
      <c r="FT237" s="147"/>
      <c r="FU237" s="147"/>
      <c r="FV237" s="147"/>
      <c r="FW237" s="147"/>
      <c r="FX237" s="147"/>
      <c r="FY237" s="147"/>
      <c r="FZ237" s="147"/>
      <c r="GA237" s="147"/>
      <c r="GB237" s="147"/>
      <c r="GC237" s="147"/>
      <c r="GD237" s="147"/>
      <c r="GE237" s="147"/>
      <c r="GF237" s="147"/>
      <c r="GG237" s="147"/>
      <c r="GH237" s="147"/>
      <c r="GI237" s="147"/>
      <c r="GJ237" s="147"/>
      <c r="GK237" s="147"/>
      <c r="GL237" s="147"/>
      <c r="GM237" s="147"/>
      <c r="GN237" s="147"/>
      <c r="GO237" s="147"/>
      <c r="GP237" s="147"/>
      <c r="GQ237" s="147"/>
      <c r="GR237" s="147"/>
      <c r="GS237" s="147"/>
      <c r="GT237" s="147"/>
      <c r="GU237" s="147"/>
      <c r="GV237" s="147"/>
      <c r="GW237" s="147"/>
      <c r="GX237" s="147"/>
      <c r="GY237" s="147"/>
      <c r="GZ237" s="147"/>
      <c r="HA237" s="147"/>
      <c r="HB237" s="147"/>
      <c r="HC237" s="147"/>
      <c r="HD237" s="147"/>
      <c r="HE237" s="147"/>
      <c r="HF237" s="147"/>
      <c r="HG237" s="147"/>
      <c r="HH237" s="147"/>
      <c r="HI237" s="147"/>
      <c r="HJ237" s="147"/>
      <c r="HK237" s="147"/>
      <c r="HL237" s="147"/>
      <c r="HM237" s="147"/>
      <c r="HN237" s="147"/>
      <c r="HO237" s="147"/>
      <c r="HP237" s="147"/>
      <c r="HQ237" s="147"/>
      <c r="HR237" s="147"/>
      <c r="HS237" s="147"/>
      <c r="HT237" s="147"/>
      <c r="HU237" s="147"/>
      <c r="HV237" s="147"/>
      <c r="HW237" s="147"/>
      <c r="HX237" s="147"/>
      <c r="HY237" s="147"/>
      <c r="HZ237" s="147"/>
      <c r="IA237" s="147"/>
      <c r="IB237" s="147"/>
      <c r="IC237" s="147"/>
      <c r="ID237" s="147"/>
      <c r="IE237" s="147"/>
      <c r="IF237" s="147"/>
      <c r="IG237" s="147"/>
      <c r="IH237" s="147"/>
      <c r="II237" s="147"/>
    </row>
    <row r="238" spans="1:243" x14ac:dyDescent="0.2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  <c r="AO238" s="147"/>
      <c r="AP238" s="147"/>
      <c r="AQ238" s="147"/>
      <c r="AR238" s="147"/>
      <c r="AS238" s="147"/>
      <c r="AT238" s="147"/>
      <c r="AU238" s="147"/>
      <c r="AV238" s="147"/>
      <c r="AW238" s="147"/>
      <c r="AX238" s="147"/>
      <c r="AY238" s="147"/>
      <c r="AZ238" s="147"/>
      <c r="BA238" s="147"/>
      <c r="BB238" s="147"/>
      <c r="BC238" s="147"/>
      <c r="BD238" s="147"/>
      <c r="BE238" s="147"/>
      <c r="BF238" s="147"/>
      <c r="BG238" s="147"/>
      <c r="BH238" s="147"/>
      <c r="BI238" s="147"/>
      <c r="BJ238" s="147"/>
      <c r="BK238" s="147"/>
      <c r="BL238" s="147"/>
      <c r="BM238" s="147"/>
      <c r="BN238" s="147"/>
      <c r="BO238" s="147"/>
      <c r="BP238" s="147"/>
      <c r="BQ238" s="147"/>
      <c r="BR238" s="147"/>
      <c r="BS238" s="147"/>
      <c r="BT238" s="147"/>
      <c r="BU238" s="147"/>
      <c r="BV238" s="147"/>
      <c r="BW238" s="147"/>
      <c r="BX238" s="147"/>
      <c r="BY238" s="147"/>
      <c r="BZ238" s="147"/>
      <c r="CA238" s="147"/>
      <c r="CB238" s="147"/>
      <c r="CC238" s="147"/>
      <c r="CD238" s="147"/>
      <c r="CE238" s="147"/>
      <c r="CF238" s="147"/>
      <c r="CG238" s="147"/>
      <c r="CH238" s="147"/>
      <c r="CJ238" s="147"/>
      <c r="CK238" s="147"/>
      <c r="CL238" s="147"/>
      <c r="CM238" s="147"/>
      <c r="CN238" s="147"/>
      <c r="CO238" s="147"/>
      <c r="CP238" s="147"/>
      <c r="CQ238" s="147"/>
      <c r="CR238" s="147"/>
      <c r="CS238" s="147"/>
      <c r="CT238" s="147"/>
      <c r="CU238" s="147"/>
      <c r="CV238" s="147"/>
      <c r="CW238" s="147"/>
      <c r="CX238" s="147"/>
      <c r="CY238" s="147"/>
      <c r="CZ238" s="147"/>
      <c r="DA238" s="147"/>
      <c r="DB238" s="147"/>
      <c r="DC238" s="147"/>
      <c r="DD238" s="147"/>
      <c r="DE238" s="147"/>
      <c r="DF238" s="147"/>
      <c r="DG238" s="147"/>
      <c r="DH238" s="147"/>
      <c r="DI238" s="147"/>
      <c r="DJ238" s="147"/>
      <c r="DK238" s="147"/>
      <c r="DL238" s="147"/>
      <c r="DM238" s="147"/>
      <c r="DN238" s="147"/>
      <c r="DO238" s="147"/>
      <c r="DP238" s="147"/>
      <c r="DQ238" s="147"/>
      <c r="DR238" s="147"/>
      <c r="DS238" s="147"/>
      <c r="DT238" s="147"/>
      <c r="DU238" s="147"/>
      <c r="DV238" s="147"/>
      <c r="DW238" s="147"/>
      <c r="DX238" s="147"/>
      <c r="DY238" s="147"/>
      <c r="DZ238" s="147"/>
      <c r="EA238" s="147"/>
      <c r="EB238" s="147"/>
      <c r="EC238" s="147"/>
      <c r="ED238" s="147"/>
      <c r="EE238" s="147"/>
      <c r="EF238" s="147"/>
      <c r="EG238" s="147"/>
      <c r="EH238" s="147"/>
      <c r="EI238" s="147"/>
      <c r="EJ238" s="147"/>
      <c r="EK238" s="147"/>
      <c r="EL238" s="147"/>
      <c r="EM238" s="147"/>
      <c r="EN238" s="147"/>
      <c r="EO238" s="147"/>
      <c r="EP238" s="147"/>
      <c r="EQ238" s="147"/>
      <c r="ER238" s="147"/>
      <c r="ES238" s="147"/>
      <c r="ET238" s="147"/>
      <c r="EU238" s="147"/>
      <c r="EV238" s="147"/>
      <c r="EW238" s="147"/>
      <c r="EX238" s="147"/>
      <c r="EY238" s="147"/>
      <c r="EZ238" s="147"/>
      <c r="FA238" s="147"/>
      <c r="FB238" s="147"/>
      <c r="FC238" s="147"/>
      <c r="FD238" s="147"/>
      <c r="FE238" s="147"/>
      <c r="FF238" s="147"/>
      <c r="FG238" s="147"/>
      <c r="FH238" s="147"/>
      <c r="FI238" s="147"/>
      <c r="FJ238" s="147"/>
      <c r="FK238" s="147"/>
      <c r="FL238" s="147"/>
      <c r="FM238" s="147"/>
      <c r="FN238" s="147"/>
      <c r="FO238" s="147"/>
      <c r="FP238" s="147"/>
      <c r="FQ238" s="147"/>
      <c r="FR238" s="147"/>
      <c r="FS238" s="147"/>
      <c r="FT238" s="147"/>
      <c r="FU238" s="147"/>
      <c r="FV238" s="147"/>
      <c r="FW238" s="147"/>
      <c r="FX238" s="147"/>
      <c r="FY238" s="147"/>
      <c r="FZ238" s="147"/>
      <c r="GA238" s="147"/>
      <c r="GB238" s="147"/>
      <c r="GC238" s="147"/>
      <c r="GD238" s="147"/>
      <c r="GE238" s="147"/>
      <c r="GF238" s="147"/>
      <c r="GG238" s="147"/>
      <c r="GH238" s="147"/>
      <c r="GI238" s="147"/>
      <c r="GJ238" s="147"/>
      <c r="GK238" s="147"/>
      <c r="GL238" s="147"/>
      <c r="GM238" s="147"/>
      <c r="GN238" s="147"/>
      <c r="GO238" s="147"/>
      <c r="GP238" s="147"/>
      <c r="GQ238" s="147"/>
      <c r="GR238" s="147"/>
      <c r="GS238" s="147"/>
      <c r="GT238" s="147"/>
      <c r="GU238" s="147"/>
      <c r="GV238" s="147"/>
      <c r="GW238" s="147"/>
      <c r="GX238" s="147"/>
      <c r="GY238" s="147"/>
      <c r="GZ238" s="147"/>
      <c r="HA238" s="147"/>
      <c r="HB238" s="147"/>
      <c r="HC238" s="147"/>
      <c r="HD238" s="147"/>
      <c r="HE238" s="147"/>
      <c r="HF238" s="147"/>
      <c r="HG238" s="147"/>
      <c r="HH238" s="147"/>
      <c r="HI238" s="147"/>
      <c r="HJ238" s="147"/>
      <c r="HK238" s="147"/>
      <c r="HL238" s="147"/>
      <c r="HM238" s="147"/>
      <c r="HN238" s="147"/>
      <c r="HO238" s="147"/>
      <c r="HP238" s="147"/>
      <c r="HQ238" s="147"/>
      <c r="HR238" s="147"/>
      <c r="HS238" s="147"/>
      <c r="HT238" s="147"/>
      <c r="HU238" s="147"/>
      <c r="HV238" s="147"/>
      <c r="HW238" s="147"/>
      <c r="HX238" s="147"/>
      <c r="HY238" s="147"/>
      <c r="HZ238" s="147"/>
      <c r="IA238" s="147"/>
      <c r="IB238" s="147"/>
      <c r="IC238" s="147"/>
      <c r="ID238" s="147"/>
      <c r="IE238" s="147"/>
      <c r="IF238" s="147"/>
      <c r="IG238" s="147"/>
      <c r="IH238" s="147"/>
      <c r="II238" s="147"/>
    </row>
    <row r="239" spans="1:243" x14ac:dyDescent="0.2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  <c r="AO239" s="147"/>
      <c r="AP239" s="147"/>
      <c r="AQ239" s="147"/>
      <c r="AR239" s="147"/>
      <c r="AS239" s="147"/>
      <c r="AT239" s="147"/>
      <c r="AU239" s="147"/>
      <c r="AV239" s="147"/>
      <c r="AW239" s="147"/>
      <c r="AX239" s="147"/>
      <c r="AY239" s="147"/>
      <c r="AZ239" s="147"/>
      <c r="BA239" s="147"/>
      <c r="BB239" s="147"/>
      <c r="BC239" s="147"/>
      <c r="BD239" s="147"/>
      <c r="BE239" s="147"/>
      <c r="BF239" s="147"/>
      <c r="BG239" s="147"/>
      <c r="BH239" s="147"/>
      <c r="BI239" s="147"/>
      <c r="BJ239" s="147"/>
      <c r="BK239" s="147"/>
      <c r="BL239" s="147"/>
      <c r="BM239" s="147"/>
      <c r="BN239" s="147"/>
      <c r="BO239" s="147"/>
      <c r="BP239" s="147"/>
      <c r="BQ239" s="147"/>
      <c r="BR239" s="147"/>
      <c r="BS239" s="147"/>
      <c r="BT239" s="147"/>
      <c r="BU239" s="147"/>
      <c r="BV239" s="147"/>
      <c r="BW239" s="147"/>
      <c r="BX239" s="147"/>
      <c r="BY239" s="147"/>
      <c r="BZ239" s="147"/>
      <c r="CA239" s="147"/>
      <c r="CB239" s="147"/>
      <c r="CC239" s="147"/>
      <c r="CD239" s="147"/>
      <c r="CE239" s="147"/>
      <c r="CF239" s="147"/>
      <c r="CG239" s="147"/>
      <c r="CH239" s="147"/>
      <c r="CJ239" s="147"/>
      <c r="CK239" s="147"/>
      <c r="CL239" s="147"/>
      <c r="CM239" s="147"/>
      <c r="CN239" s="147"/>
      <c r="CO239" s="147"/>
      <c r="CP239" s="147"/>
      <c r="CQ239" s="147"/>
      <c r="CR239" s="147"/>
      <c r="CS239" s="147"/>
      <c r="CT239" s="147"/>
      <c r="CU239" s="147"/>
      <c r="CV239" s="147"/>
      <c r="CW239" s="147"/>
      <c r="CX239" s="147"/>
      <c r="CY239" s="147"/>
      <c r="CZ239" s="147"/>
      <c r="DA239" s="147"/>
      <c r="DB239" s="147"/>
      <c r="DC239" s="147"/>
      <c r="DD239" s="147"/>
      <c r="DE239" s="147"/>
      <c r="DF239" s="147"/>
      <c r="DG239" s="147"/>
      <c r="DH239" s="147"/>
      <c r="DI239" s="147"/>
      <c r="DJ239" s="147"/>
      <c r="DK239" s="147"/>
      <c r="DL239" s="147"/>
      <c r="DM239" s="147"/>
      <c r="DN239" s="147"/>
      <c r="DO239" s="147"/>
      <c r="DP239" s="147"/>
      <c r="DQ239" s="147"/>
      <c r="DR239" s="147"/>
      <c r="DS239" s="147"/>
      <c r="DT239" s="147"/>
      <c r="DU239" s="147"/>
      <c r="DV239" s="147"/>
      <c r="DW239" s="147"/>
      <c r="DX239" s="147"/>
      <c r="DY239" s="147"/>
      <c r="DZ239" s="147"/>
      <c r="EA239" s="147"/>
      <c r="EB239" s="147"/>
      <c r="EC239" s="147"/>
      <c r="ED239" s="147"/>
      <c r="EE239" s="147"/>
      <c r="EF239" s="147"/>
      <c r="EG239" s="147"/>
      <c r="EH239" s="147"/>
      <c r="EI239" s="147"/>
      <c r="EJ239" s="147"/>
      <c r="EK239" s="147"/>
      <c r="EL239" s="147"/>
      <c r="EM239" s="147"/>
      <c r="EN239" s="147"/>
      <c r="EO239" s="147"/>
      <c r="EP239" s="147"/>
      <c r="EQ239" s="147"/>
      <c r="ER239" s="147"/>
      <c r="ES239" s="147"/>
      <c r="ET239" s="147"/>
      <c r="EU239" s="147"/>
      <c r="EV239" s="147"/>
      <c r="EW239" s="147"/>
      <c r="EX239" s="147"/>
      <c r="EY239" s="147"/>
      <c r="EZ239" s="147"/>
      <c r="FA239" s="147"/>
      <c r="FB239" s="147"/>
      <c r="FC239" s="147"/>
      <c r="FD239" s="147"/>
      <c r="FE239" s="147"/>
      <c r="FF239" s="147"/>
      <c r="FG239" s="147"/>
      <c r="FH239" s="147"/>
      <c r="FI239" s="147"/>
      <c r="FJ239" s="147"/>
      <c r="FK239" s="147"/>
      <c r="FL239" s="147"/>
      <c r="FM239" s="147"/>
      <c r="FN239" s="147"/>
      <c r="FO239" s="147"/>
      <c r="FP239" s="147"/>
      <c r="FQ239" s="147"/>
      <c r="FR239" s="147"/>
      <c r="FS239" s="147"/>
      <c r="FT239" s="147"/>
      <c r="FU239" s="147"/>
      <c r="FV239" s="147"/>
      <c r="FW239" s="147"/>
      <c r="FX239" s="147"/>
      <c r="FY239" s="147"/>
      <c r="FZ239" s="147"/>
      <c r="GA239" s="147"/>
      <c r="GB239" s="147"/>
      <c r="GC239" s="147"/>
      <c r="GD239" s="147"/>
      <c r="GE239" s="147"/>
      <c r="GF239" s="147"/>
      <c r="GG239" s="147"/>
      <c r="GH239" s="147"/>
      <c r="GI239" s="147"/>
      <c r="GJ239" s="147"/>
      <c r="GK239" s="147"/>
      <c r="GL239" s="147"/>
      <c r="GM239" s="147"/>
      <c r="GN239" s="147"/>
      <c r="GO239" s="147"/>
      <c r="GP239" s="147"/>
      <c r="GQ239" s="147"/>
      <c r="GR239" s="147"/>
      <c r="GS239" s="147"/>
      <c r="GT239" s="147"/>
      <c r="GU239" s="147"/>
      <c r="GV239" s="147"/>
      <c r="GW239" s="147"/>
      <c r="GX239" s="147"/>
      <c r="GY239" s="147"/>
      <c r="GZ239" s="147"/>
      <c r="HA239" s="147"/>
      <c r="HB239" s="147"/>
      <c r="HC239" s="147"/>
      <c r="HD239" s="147"/>
      <c r="HE239" s="147"/>
      <c r="HF239" s="147"/>
      <c r="HG239" s="147"/>
      <c r="HH239" s="147"/>
      <c r="HI239" s="147"/>
      <c r="HJ239" s="147"/>
      <c r="HK239" s="147"/>
      <c r="HL239" s="147"/>
      <c r="HM239" s="147"/>
      <c r="HN239" s="147"/>
      <c r="HO239" s="147"/>
      <c r="HP239" s="147"/>
      <c r="HQ239" s="147"/>
      <c r="HR239" s="147"/>
      <c r="HS239" s="147"/>
      <c r="HT239" s="147"/>
      <c r="HU239" s="147"/>
      <c r="HV239" s="147"/>
      <c r="HW239" s="147"/>
      <c r="HX239" s="147"/>
      <c r="HY239" s="147"/>
      <c r="HZ239" s="147"/>
      <c r="IA239" s="147"/>
      <c r="IB239" s="147"/>
      <c r="IC239" s="147"/>
      <c r="ID239" s="147"/>
      <c r="IE239" s="147"/>
      <c r="IF239" s="147"/>
      <c r="IG239" s="147"/>
      <c r="IH239" s="147"/>
      <c r="II239" s="147"/>
    </row>
    <row r="240" spans="1:243" x14ac:dyDescent="0.2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  <c r="AO240" s="147"/>
      <c r="AP240" s="147"/>
      <c r="AQ240" s="147"/>
      <c r="AR240" s="147"/>
      <c r="AS240" s="147"/>
      <c r="AT240" s="147"/>
      <c r="AU240" s="147"/>
      <c r="AV240" s="147"/>
      <c r="AW240" s="147"/>
      <c r="AX240" s="147"/>
      <c r="AY240" s="147"/>
      <c r="AZ240" s="147"/>
      <c r="BA240" s="147"/>
      <c r="BB240" s="147"/>
      <c r="BC240" s="147"/>
      <c r="BD240" s="147"/>
      <c r="BE240" s="147"/>
      <c r="BF240" s="147"/>
      <c r="BG240" s="147"/>
      <c r="BH240" s="147"/>
      <c r="BI240" s="147"/>
      <c r="BJ240" s="147"/>
      <c r="BK240" s="147"/>
      <c r="BL240" s="147"/>
      <c r="BM240" s="147"/>
      <c r="BN240" s="147"/>
      <c r="BO240" s="147"/>
      <c r="BP240" s="147"/>
      <c r="BQ240" s="147"/>
      <c r="BR240" s="147"/>
      <c r="BS240" s="147"/>
      <c r="BT240" s="147"/>
      <c r="BU240" s="147"/>
      <c r="BV240" s="147"/>
      <c r="BW240" s="147"/>
      <c r="BX240" s="147"/>
      <c r="BY240" s="147"/>
      <c r="BZ240" s="147"/>
      <c r="CA240" s="147"/>
      <c r="CB240" s="147"/>
      <c r="CC240" s="147"/>
      <c r="CD240" s="147"/>
      <c r="CE240" s="147"/>
      <c r="CF240" s="147"/>
      <c r="CG240" s="147"/>
      <c r="CH240" s="147"/>
      <c r="CJ240" s="147"/>
      <c r="CK240" s="147"/>
      <c r="CL240" s="147"/>
      <c r="CM240" s="147"/>
      <c r="CN240" s="147"/>
      <c r="CO240" s="147"/>
      <c r="CP240" s="147"/>
      <c r="CQ240" s="147"/>
      <c r="CR240" s="147"/>
      <c r="CS240" s="147"/>
      <c r="CT240" s="147"/>
      <c r="CU240" s="147"/>
      <c r="CV240" s="147"/>
      <c r="CW240" s="147"/>
      <c r="CX240" s="147"/>
      <c r="CY240" s="147"/>
      <c r="CZ240" s="147"/>
      <c r="DA240" s="147"/>
      <c r="DB240" s="147"/>
      <c r="DC240" s="147"/>
      <c r="DD240" s="147"/>
      <c r="DE240" s="147"/>
      <c r="DF240" s="147"/>
      <c r="DG240" s="147"/>
      <c r="DH240" s="147"/>
      <c r="DI240" s="147"/>
      <c r="DJ240" s="147"/>
      <c r="DK240" s="147"/>
      <c r="DL240" s="147"/>
      <c r="DM240" s="147"/>
      <c r="DN240" s="147"/>
      <c r="DO240" s="147"/>
      <c r="DP240" s="147"/>
      <c r="DQ240" s="147"/>
      <c r="DR240" s="147"/>
      <c r="DS240" s="147"/>
      <c r="DT240" s="147"/>
      <c r="DU240" s="147"/>
      <c r="DV240" s="147"/>
      <c r="DW240" s="147"/>
      <c r="DX240" s="147"/>
      <c r="DY240" s="147"/>
      <c r="DZ240" s="147"/>
      <c r="EA240" s="147"/>
      <c r="EB240" s="147"/>
      <c r="EC240" s="147"/>
      <c r="ED240" s="147"/>
      <c r="EE240" s="147"/>
      <c r="EF240" s="147"/>
      <c r="EG240" s="147"/>
      <c r="EH240" s="147"/>
      <c r="EI240" s="147"/>
      <c r="EJ240" s="147"/>
      <c r="EK240" s="147"/>
      <c r="EL240" s="147"/>
      <c r="EM240" s="147"/>
      <c r="EN240" s="147"/>
      <c r="EO240" s="147"/>
      <c r="EP240" s="147"/>
      <c r="EQ240" s="147"/>
      <c r="ER240" s="147"/>
      <c r="ES240" s="147"/>
      <c r="ET240" s="147"/>
      <c r="EU240" s="147"/>
      <c r="EV240" s="147"/>
      <c r="EW240" s="147"/>
      <c r="EX240" s="147"/>
      <c r="EY240" s="147"/>
      <c r="EZ240" s="147"/>
      <c r="FA240" s="147"/>
      <c r="FB240" s="147"/>
      <c r="FC240" s="147"/>
      <c r="FD240" s="147"/>
      <c r="FE240" s="147"/>
      <c r="FF240" s="147"/>
      <c r="FG240" s="147"/>
      <c r="FH240" s="147"/>
      <c r="FI240" s="147"/>
      <c r="FJ240" s="147"/>
      <c r="FK240" s="147"/>
      <c r="FL240" s="147"/>
      <c r="FM240" s="147"/>
      <c r="FN240" s="147"/>
      <c r="FO240" s="147"/>
      <c r="FP240" s="147"/>
      <c r="FQ240" s="147"/>
      <c r="FR240" s="147"/>
      <c r="FS240" s="147"/>
      <c r="FT240" s="147"/>
      <c r="FU240" s="147"/>
      <c r="FV240" s="147"/>
      <c r="FW240" s="147"/>
      <c r="FX240" s="147"/>
      <c r="FY240" s="147"/>
      <c r="FZ240" s="147"/>
      <c r="GA240" s="147"/>
      <c r="GB240" s="147"/>
      <c r="GC240" s="147"/>
      <c r="GD240" s="147"/>
      <c r="GE240" s="147"/>
      <c r="GF240" s="147"/>
      <c r="GG240" s="147"/>
      <c r="GH240" s="147"/>
      <c r="GI240" s="147"/>
      <c r="GJ240" s="147"/>
      <c r="GK240" s="147"/>
      <c r="GL240" s="147"/>
      <c r="GM240" s="147"/>
      <c r="GN240" s="147"/>
      <c r="GO240" s="147"/>
      <c r="GP240" s="147"/>
      <c r="GQ240" s="147"/>
      <c r="GR240" s="147"/>
      <c r="GS240" s="147"/>
      <c r="GT240" s="147"/>
      <c r="GU240" s="147"/>
      <c r="GV240" s="147"/>
      <c r="GW240" s="147"/>
      <c r="GX240" s="147"/>
      <c r="GY240" s="147"/>
      <c r="GZ240" s="147"/>
      <c r="HA240" s="147"/>
      <c r="HB240" s="147"/>
      <c r="HC240" s="147"/>
      <c r="HD240" s="147"/>
      <c r="HE240" s="147"/>
      <c r="HF240" s="147"/>
      <c r="HG240" s="147"/>
      <c r="HH240" s="147"/>
      <c r="HI240" s="147"/>
      <c r="HJ240" s="147"/>
      <c r="HK240" s="147"/>
      <c r="HL240" s="147"/>
      <c r="HM240" s="147"/>
      <c r="HN240" s="147"/>
      <c r="HO240" s="147"/>
      <c r="HP240" s="147"/>
      <c r="HQ240" s="147"/>
      <c r="HR240" s="147"/>
      <c r="HS240" s="147"/>
      <c r="HT240" s="147"/>
      <c r="HU240" s="147"/>
      <c r="HV240" s="147"/>
      <c r="HW240" s="147"/>
      <c r="HX240" s="147"/>
      <c r="HY240" s="147"/>
      <c r="HZ240" s="147"/>
      <c r="IA240" s="147"/>
      <c r="IB240" s="147"/>
      <c r="IC240" s="147"/>
      <c r="ID240" s="147"/>
      <c r="IE240" s="147"/>
      <c r="IF240" s="147"/>
      <c r="IG240" s="147"/>
      <c r="IH240" s="147"/>
      <c r="II240" s="147"/>
    </row>
    <row r="241" spans="1:243" x14ac:dyDescent="0.2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  <c r="AO241" s="147"/>
      <c r="AP241" s="147"/>
      <c r="AQ241" s="147"/>
      <c r="AR241" s="147"/>
      <c r="AS241" s="147"/>
      <c r="AT241" s="147"/>
      <c r="AU241" s="147"/>
      <c r="AV241" s="147"/>
      <c r="AW241" s="147"/>
      <c r="AX241" s="147"/>
      <c r="AY241" s="147"/>
      <c r="AZ241" s="147"/>
      <c r="BA241" s="147"/>
      <c r="BB241" s="147"/>
      <c r="BC241" s="147"/>
      <c r="BD241" s="147"/>
      <c r="BE241" s="147"/>
      <c r="BF241" s="147"/>
      <c r="BG241" s="147"/>
      <c r="BH241" s="147"/>
      <c r="BI241" s="147"/>
      <c r="BJ241" s="147"/>
      <c r="BK241" s="147"/>
      <c r="BL241" s="147"/>
      <c r="BM241" s="147"/>
      <c r="BN241" s="147"/>
      <c r="BO241" s="147"/>
      <c r="BP241" s="147"/>
      <c r="BQ241" s="147"/>
      <c r="BR241" s="147"/>
      <c r="BS241" s="147"/>
      <c r="BT241" s="147"/>
      <c r="BU241" s="147"/>
      <c r="BV241" s="147"/>
      <c r="BW241" s="147"/>
      <c r="BX241" s="147"/>
      <c r="BY241" s="147"/>
      <c r="BZ241" s="147"/>
      <c r="CA241" s="147"/>
      <c r="CB241" s="147"/>
      <c r="CC241" s="147"/>
      <c r="CD241" s="147"/>
      <c r="CE241" s="147"/>
      <c r="CF241" s="147"/>
      <c r="CG241" s="147"/>
      <c r="CH241" s="147"/>
      <c r="CJ241" s="147"/>
      <c r="CK241" s="147"/>
      <c r="CL241" s="147"/>
      <c r="CM241" s="147"/>
      <c r="CN241" s="147"/>
      <c r="CO241" s="147"/>
      <c r="CP241" s="147"/>
      <c r="CQ241" s="147"/>
      <c r="CR241" s="147"/>
      <c r="CS241" s="147"/>
      <c r="CT241" s="147"/>
      <c r="CU241" s="147"/>
      <c r="CV241" s="147"/>
      <c r="CW241" s="147"/>
      <c r="CX241" s="147"/>
      <c r="CY241" s="147"/>
      <c r="CZ241" s="147"/>
      <c r="DA241" s="147"/>
      <c r="DB241" s="147"/>
      <c r="DC241" s="147"/>
      <c r="DD241" s="147"/>
      <c r="DE241" s="147"/>
      <c r="DF241" s="147"/>
      <c r="DG241" s="147"/>
      <c r="DH241" s="147"/>
      <c r="DI241" s="147"/>
      <c r="DJ241" s="147"/>
      <c r="DK241" s="147"/>
      <c r="DL241" s="147"/>
      <c r="DM241" s="147"/>
      <c r="DN241" s="147"/>
      <c r="DO241" s="147"/>
      <c r="DP241" s="147"/>
      <c r="DQ241" s="147"/>
      <c r="DR241" s="147"/>
      <c r="DS241" s="147"/>
      <c r="DT241" s="147"/>
      <c r="DU241" s="147"/>
      <c r="DV241" s="147"/>
      <c r="DW241" s="147"/>
      <c r="DX241" s="147"/>
      <c r="DY241" s="147"/>
      <c r="DZ241" s="147"/>
      <c r="EA241" s="147"/>
      <c r="EB241" s="147"/>
      <c r="EC241" s="147"/>
      <c r="ED241" s="147"/>
      <c r="EE241" s="147"/>
      <c r="EF241" s="147"/>
      <c r="EG241" s="147"/>
      <c r="EH241" s="147"/>
      <c r="EI241" s="147"/>
      <c r="EJ241" s="147"/>
      <c r="EK241" s="147"/>
      <c r="EL241" s="147"/>
      <c r="EM241" s="147"/>
      <c r="EN241" s="147"/>
      <c r="EO241" s="147"/>
      <c r="EP241" s="147"/>
      <c r="EQ241" s="147"/>
      <c r="ER241" s="147"/>
      <c r="ES241" s="147"/>
      <c r="ET241" s="147"/>
      <c r="EU241" s="147"/>
      <c r="EV241" s="147"/>
      <c r="EW241" s="147"/>
      <c r="EX241" s="147"/>
      <c r="EY241" s="147"/>
      <c r="EZ241" s="147"/>
      <c r="FA241" s="147"/>
      <c r="FB241" s="147"/>
      <c r="FC241" s="147"/>
      <c r="FD241" s="147"/>
      <c r="FE241" s="147"/>
      <c r="FF241" s="147"/>
      <c r="FG241" s="147"/>
      <c r="FH241" s="147"/>
      <c r="FI241" s="147"/>
      <c r="FJ241" s="147"/>
      <c r="FK241" s="147"/>
      <c r="FL241" s="147"/>
      <c r="FM241" s="147"/>
      <c r="FN241" s="147"/>
      <c r="FO241" s="147"/>
      <c r="FP241" s="147"/>
      <c r="FQ241" s="147"/>
      <c r="FR241" s="147"/>
      <c r="FS241" s="147"/>
      <c r="FT241" s="147"/>
      <c r="FU241" s="147"/>
      <c r="FV241" s="147"/>
      <c r="FW241" s="147"/>
      <c r="FX241" s="147"/>
      <c r="FY241" s="147"/>
      <c r="FZ241" s="147"/>
      <c r="GA241" s="147"/>
      <c r="GB241" s="147"/>
      <c r="GC241" s="147"/>
      <c r="GD241" s="147"/>
      <c r="GE241" s="147"/>
      <c r="GF241" s="147"/>
      <c r="GG241" s="147"/>
      <c r="GH241" s="147"/>
      <c r="GI241" s="147"/>
      <c r="GJ241" s="147"/>
      <c r="GK241" s="147"/>
      <c r="GL241" s="147"/>
      <c r="GM241" s="147"/>
      <c r="GN241" s="147"/>
      <c r="GO241" s="147"/>
      <c r="GP241" s="147"/>
      <c r="GQ241" s="147"/>
      <c r="GR241" s="147"/>
      <c r="GS241" s="147"/>
      <c r="GT241" s="147"/>
      <c r="GU241" s="147"/>
      <c r="GV241" s="147"/>
      <c r="GW241" s="147"/>
      <c r="GX241" s="147"/>
      <c r="GY241" s="147"/>
      <c r="GZ241" s="147"/>
      <c r="HA241" s="147"/>
      <c r="HB241" s="147"/>
      <c r="HC241" s="147"/>
      <c r="HD241" s="147"/>
      <c r="HE241" s="147"/>
      <c r="HF241" s="147"/>
      <c r="HG241" s="147"/>
      <c r="HH241" s="147"/>
      <c r="HI241" s="147"/>
      <c r="HJ241" s="147"/>
      <c r="HK241" s="147"/>
      <c r="HL241" s="147"/>
      <c r="HM241" s="147"/>
      <c r="HN241" s="147"/>
      <c r="HO241" s="147"/>
      <c r="HP241" s="147"/>
      <c r="HQ241" s="147"/>
      <c r="HR241" s="147"/>
      <c r="HS241" s="147"/>
      <c r="HT241" s="147"/>
      <c r="HU241" s="147"/>
      <c r="HV241" s="147"/>
      <c r="HW241" s="147"/>
      <c r="HX241" s="147"/>
      <c r="HY241" s="147"/>
      <c r="HZ241" s="147"/>
      <c r="IA241" s="147"/>
      <c r="IB241" s="147"/>
      <c r="IC241" s="147"/>
      <c r="ID241" s="147"/>
      <c r="IE241" s="147"/>
      <c r="IF241" s="147"/>
      <c r="IG241" s="147"/>
      <c r="IH241" s="147"/>
      <c r="II241" s="147"/>
    </row>
    <row r="242" spans="1:243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147"/>
      <c r="AP242" s="147"/>
      <c r="AQ242" s="147"/>
      <c r="AR242" s="147"/>
      <c r="AS242" s="147"/>
      <c r="AT242" s="147"/>
      <c r="AU242" s="147"/>
      <c r="AV242" s="147"/>
      <c r="AW242" s="147"/>
      <c r="AX242" s="147"/>
      <c r="AY242" s="147"/>
      <c r="AZ242" s="147"/>
      <c r="BA242" s="147"/>
      <c r="BB242" s="147"/>
      <c r="BC242" s="147"/>
      <c r="BD242" s="147"/>
      <c r="BE242" s="147"/>
      <c r="BF242" s="147"/>
      <c r="BG242" s="147"/>
      <c r="BH242" s="147"/>
      <c r="BI242" s="147"/>
      <c r="BJ242" s="147"/>
      <c r="BK242" s="147"/>
      <c r="BL242" s="147"/>
      <c r="BM242" s="147"/>
      <c r="BN242" s="147"/>
      <c r="BO242" s="147"/>
      <c r="BP242" s="147"/>
      <c r="BQ242" s="147"/>
      <c r="BR242" s="147"/>
      <c r="BS242" s="147"/>
      <c r="BT242" s="147"/>
      <c r="BU242" s="147"/>
      <c r="BV242" s="147"/>
      <c r="BW242" s="147"/>
      <c r="BX242" s="147"/>
      <c r="BY242" s="147"/>
      <c r="BZ242" s="147"/>
      <c r="CA242" s="147"/>
      <c r="CB242" s="147"/>
      <c r="CC242" s="147"/>
      <c r="CD242" s="147"/>
      <c r="CE242" s="147"/>
      <c r="CF242" s="147"/>
      <c r="CG242" s="147"/>
      <c r="CH242" s="147"/>
      <c r="CJ242" s="147"/>
      <c r="CK242" s="147"/>
      <c r="CL242" s="147"/>
      <c r="CM242" s="147"/>
      <c r="CN242" s="147"/>
      <c r="CO242" s="147"/>
      <c r="CP242" s="147"/>
      <c r="CQ242" s="147"/>
      <c r="CR242" s="147"/>
      <c r="CS242" s="147"/>
      <c r="CT242" s="147"/>
      <c r="CU242" s="147"/>
      <c r="CV242" s="147"/>
      <c r="CW242" s="147"/>
      <c r="CX242" s="147"/>
      <c r="CY242" s="147"/>
      <c r="CZ242" s="147"/>
      <c r="DA242" s="147"/>
      <c r="DB242" s="147"/>
      <c r="DC242" s="147"/>
      <c r="DD242" s="147"/>
      <c r="DE242" s="147"/>
      <c r="DF242" s="147"/>
      <c r="DG242" s="147"/>
      <c r="DH242" s="147"/>
      <c r="DI242" s="147"/>
      <c r="DJ242" s="147"/>
      <c r="DK242" s="147"/>
      <c r="DL242" s="147"/>
      <c r="DM242" s="147"/>
      <c r="DN242" s="147"/>
      <c r="DO242" s="147"/>
      <c r="DP242" s="147"/>
      <c r="DQ242" s="147"/>
      <c r="DR242" s="147"/>
      <c r="DS242" s="147"/>
      <c r="DT242" s="147"/>
      <c r="DU242" s="147"/>
      <c r="DV242" s="147"/>
      <c r="DW242" s="147"/>
      <c r="DX242" s="147"/>
      <c r="DY242" s="147"/>
      <c r="DZ242" s="147"/>
      <c r="EA242" s="147"/>
      <c r="EB242" s="147"/>
      <c r="EC242" s="147"/>
      <c r="ED242" s="147"/>
      <c r="EE242" s="147"/>
      <c r="EF242" s="147"/>
      <c r="EG242" s="147"/>
      <c r="EH242" s="147"/>
      <c r="EI242" s="147"/>
      <c r="EJ242" s="147"/>
      <c r="EK242" s="147"/>
      <c r="EL242" s="147"/>
      <c r="EM242" s="147"/>
      <c r="EN242" s="147"/>
      <c r="EO242" s="147"/>
      <c r="EP242" s="147"/>
      <c r="EQ242" s="147"/>
      <c r="ER242" s="147"/>
      <c r="ES242" s="147"/>
      <c r="ET242" s="147"/>
      <c r="EU242" s="147"/>
      <c r="EV242" s="147"/>
      <c r="EW242" s="147"/>
      <c r="EX242" s="147"/>
      <c r="EY242" s="147"/>
      <c r="EZ242" s="147"/>
      <c r="FA242" s="147"/>
      <c r="FB242" s="147"/>
      <c r="FC242" s="147"/>
      <c r="FD242" s="147"/>
      <c r="FE242" s="147"/>
      <c r="FF242" s="147"/>
      <c r="FG242" s="147"/>
      <c r="FH242" s="147"/>
      <c r="FI242" s="147"/>
      <c r="FJ242" s="147"/>
      <c r="FK242" s="147"/>
      <c r="FL242" s="147"/>
      <c r="FM242" s="147"/>
      <c r="FN242" s="147"/>
      <c r="FO242" s="147"/>
      <c r="FP242" s="147"/>
      <c r="FQ242" s="147"/>
      <c r="FR242" s="147"/>
      <c r="FS242" s="147"/>
      <c r="FT242" s="147"/>
      <c r="FU242" s="147"/>
      <c r="FV242" s="147"/>
      <c r="FW242" s="147"/>
      <c r="FX242" s="147"/>
      <c r="FY242" s="147"/>
      <c r="FZ242" s="147"/>
      <c r="GA242" s="147"/>
      <c r="GB242" s="147"/>
      <c r="GC242" s="147"/>
      <c r="GD242" s="147"/>
      <c r="GE242" s="147"/>
      <c r="GF242" s="147"/>
      <c r="GG242" s="147"/>
      <c r="GH242" s="147"/>
      <c r="GI242" s="147"/>
      <c r="GJ242" s="147"/>
      <c r="GK242" s="147"/>
      <c r="GL242" s="147"/>
      <c r="GM242" s="147"/>
      <c r="GN242" s="147"/>
      <c r="GO242" s="147"/>
      <c r="GP242" s="147"/>
      <c r="GQ242" s="147"/>
      <c r="GR242" s="147"/>
      <c r="GS242" s="147"/>
      <c r="GT242" s="147"/>
      <c r="GU242" s="147"/>
      <c r="GV242" s="147"/>
      <c r="GW242" s="147"/>
      <c r="GX242" s="147"/>
      <c r="GY242" s="147"/>
      <c r="GZ242" s="147"/>
      <c r="HA242" s="147"/>
      <c r="HB242" s="147"/>
      <c r="HC242" s="147"/>
      <c r="HD242" s="147"/>
      <c r="HE242" s="147"/>
      <c r="HF242" s="147"/>
      <c r="HG242" s="147"/>
      <c r="HH242" s="147"/>
      <c r="HI242" s="147"/>
      <c r="HJ242" s="147"/>
      <c r="HK242" s="147"/>
      <c r="HL242" s="147"/>
      <c r="HM242" s="147"/>
      <c r="HN242" s="147"/>
      <c r="HO242" s="147"/>
      <c r="HP242" s="147"/>
      <c r="HQ242" s="147"/>
      <c r="HR242" s="147"/>
      <c r="HS242" s="147"/>
      <c r="HT242" s="147"/>
      <c r="HU242" s="147"/>
      <c r="HV242" s="147"/>
      <c r="HW242" s="147"/>
      <c r="HX242" s="147"/>
      <c r="HY242" s="147"/>
      <c r="HZ242" s="147"/>
      <c r="IA242" s="147"/>
      <c r="IB242" s="147"/>
      <c r="IC242" s="147"/>
      <c r="ID242" s="147"/>
      <c r="IE242" s="147"/>
      <c r="IF242" s="147"/>
      <c r="IG242" s="147"/>
      <c r="IH242" s="147"/>
      <c r="II242" s="147"/>
    </row>
    <row r="243" spans="1:243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  <c r="AO243" s="147"/>
      <c r="AP243" s="147"/>
      <c r="AQ243" s="147"/>
      <c r="AR243" s="147"/>
      <c r="AS243" s="147"/>
      <c r="AT243" s="147"/>
      <c r="AU243" s="147"/>
      <c r="AV243" s="147"/>
      <c r="AW243" s="147"/>
      <c r="AX243" s="147"/>
      <c r="AY243" s="147"/>
      <c r="AZ243" s="147"/>
      <c r="BA243" s="147"/>
      <c r="BB243" s="147"/>
      <c r="BC243" s="147"/>
      <c r="BD243" s="147"/>
      <c r="BE243" s="147"/>
      <c r="BF243" s="147"/>
      <c r="BG243" s="147"/>
      <c r="BH243" s="147"/>
      <c r="BI243" s="147"/>
      <c r="BJ243" s="147"/>
      <c r="BK243" s="147"/>
      <c r="BL243" s="147"/>
      <c r="BM243" s="147"/>
      <c r="BN243" s="147"/>
      <c r="BO243" s="147"/>
      <c r="BP243" s="147"/>
      <c r="BQ243" s="147"/>
      <c r="BR243" s="147"/>
      <c r="BS243" s="147"/>
      <c r="BT243" s="147"/>
      <c r="BU243" s="147"/>
      <c r="BV243" s="147"/>
      <c r="BW243" s="147"/>
      <c r="BX243" s="147"/>
      <c r="BY243" s="147"/>
      <c r="BZ243" s="147"/>
      <c r="CA243" s="147"/>
      <c r="CB243" s="147"/>
      <c r="CC243" s="147"/>
      <c r="CD243" s="147"/>
      <c r="CE243" s="147"/>
      <c r="CF243" s="147"/>
      <c r="CG243" s="147"/>
      <c r="CH243" s="147"/>
      <c r="CJ243" s="147"/>
      <c r="CK243" s="147"/>
      <c r="CL243" s="147"/>
      <c r="CM243" s="147"/>
      <c r="CN243" s="147"/>
      <c r="CO243" s="147"/>
      <c r="CP243" s="147"/>
      <c r="CQ243" s="147"/>
      <c r="CR243" s="147"/>
      <c r="CS243" s="147"/>
      <c r="CT243" s="147"/>
      <c r="CU243" s="147"/>
      <c r="CV243" s="147"/>
      <c r="CW243" s="147"/>
      <c r="CX243" s="147"/>
      <c r="CY243" s="147"/>
      <c r="CZ243" s="147"/>
      <c r="DA243" s="147"/>
      <c r="DB243" s="147"/>
      <c r="DC243" s="147"/>
      <c r="DD243" s="147"/>
      <c r="DE243" s="147"/>
      <c r="DF243" s="147"/>
      <c r="DG243" s="147"/>
      <c r="DH243" s="147"/>
      <c r="DI243" s="147"/>
      <c r="DJ243" s="147"/>
      <c r="DK243" s="147"/>
      <c r="DL243" s="147"/>
      <c r="DM243" s="147"/>
      <c r="DN243" s="147"/>
      <c r="DO243" s="147"/>
      <c r="DP243" s="147"/>
      <c r="DQ243" s="147"/>
      <c r="DR243" s="147"/>
      <c r="DS243" s="147"/>
      <c r="DT243" s="147"/>
      <c r="DU243" s="147"/>
      <c r="DV243" s="147"/>
      <c r="DW243" s="147"/>
      <c r="DX243" s="147"/>
      <c r="DY243" s="147"/>
      <c r="DZ243" s="147"/>
      <c r="EA243" s="147"/>
      <c r="EB243" s="147"/>
      <c r="EC243" s="147"/>
      <c r="ED243" s="147"/>
      <c r="EE243" s="147"/>
      <c r="EF243" s="147"/>
      <c r="EG243" s="147"/>
      <c r="EH243" s="147"/>
      <c r="EI243" s="147"/>
      <c r="EJ243" s="147"/>
      <c r="EK243" s="147"/>
      <c r="EL243" s="147"/>
      <c r="EM243" s="147"/>
      <c r="EN243" s="147"/>
      <c r="EO243" s="147"/>
      <c r="EP243" s="147"/>
      <c r="EQ243" s="147"/>
      <c r="ER243" s="147"/>
      <c r="ES243" s="147"/>
      <c r="ET243" s="147"/>
      <c r="EU243" s="147"/>
      <c r="EV243" s="147"/>
      <c r="EW243" s="147"/>
      <c r="EX243" s="147"/>
      <c r="EY243" s="147"/>
      <c r="EZ243" s="147"/>
      <c r="FA243" s="147"/>
      <c r="FB243" s="147"/>
      <c r="FC243" s="147"/>
      <c r="FD243" s="147"/>
      <c r="FE243" s="147"/>
      <c r="FF243" s="147"/>
      <c r="FG243" s="147"/>
      <c r="FH243" s="147"/>
      <c r="FI243" s="147"/>
      <c r="FJ243" s="147"/>
      <c r="FK243" s="147"/>
      <c r="FL243" s="147"/>
      <c r="FM243" s="147"/>
      <c r="FN243" s="147"/>
      <c r="FO243" s="147"/>
      <c r="FP243" s="147"/>
      <c r="FQ243" s="147"/>
      <c r="FR243" s="147"/>
      <c r="FS243" s="147"/>
      <c r="FT243" s="147"/>
      <c r="FU243" s="147"/>
      <c r="FV243" s="147"/>
      <c r="FW243" s="147"/>
      <c r="FX243" s="147"/>
      <c r="FY243" s="147"/>
      <c r="FZ243" s="147"/>
      <c r="GA243" s="147"/>
      <c r="GB243" s="147"/>
      <c r="GC243" s="147"/>
      <c r="GD243" s="147"/>
      <c r="GE243" s="147"/>
      <c r="GF243" s="147"/>
      <c r="GG243" s="147"/>
      <c r="GH243" s="147"/>
      <c r="GI243" s="147"/>
      <c r="GJ243" s="147"/>
      <c r="GK243" s="147"/>
      <c r="GL243" s="147"/>
      <c r="GM243" s="147"/>
      <c r="GN243" s="147"/>
      <c r="GO243" s="147"/>
      <c r="GP243" s="147"/>
      <c r="GQ243" s="147"/>
      <c r="GR243" s="147"/>
      <c r="GS243" s="147"/>
      <c r="GT243" s="147"/>
      <c r="GU243" s="147"/>
      <c r="GV243" s="147"/>
      <c r="GW243" s="147"/>
      <c r="GX243" s="147"/>
      <c r="GY243" s="147"/>
      <c r="GZ243" s="147"/>
      <c r="HA243" s="147"/>
      <c r="HB243" s="147"/>
      <c r="HC243" s="147"/>
      <c r="HD243" s="147"/>
      <c r="HE243" s="147"/>
      <c r="HF243" s="147"/>
      <c r="HG243" s="147"/>
      <c r="HH243" s="147"/>
      <c r="HI243" s="147"/>
      <c r="HJ243" s="147"/>
      <c r="HK243" s="147"/>
      <c r="HL243" s="147"/>
      <c r="HM243" s="147"/>
      <c r="HN243" s="147"/>
      <c r="HO243" s="147"/>
      <c r="HP243" s="147"/>
      <c r="HQ243" s="147"/>
      <c r="HR243" s="147"/>
      <c r="HS243" s="147"/>
      <c r="HT243" s="147"/>
      <c r="HU243" s="147"/>
      <c r="HV243" s="147"/>
      <c r="HW243" s="147"/>
      <c r="HX243" s="147"/>
      <c r="HY243" s="147"/>
      <c r="HZ243" s="147"/>
      <c r="IA243" s="147"/>
      <c r="IB243" s="147"/>
      <c r="IC243" s="147"/>
      <c r="ID243" s="147"/>
      <c r="IE243" s="147"/>
      <c r="IF243" s="147"/>
      <c r="IG243" s="147"/>
      <c r="IH243" s="147"/>
      <c r="II243" s="147"/>
    </row>
    <row r="244" spans="1:243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  <c r="AO244" s="147"/>
      <c r="AP244" s="147"/>
      <c r="AQ244" s="147"/>
      <c r="AR244" s="147"/>
      <c r="AS244" s="147"/>
      <c r="AT244" s="147"/>
      <c r="AU244" s="147"/>
      <c r="AV244" s="147"/>
      <c r="AW244" s="147"/>
      <c r="AX244" s="147"/>
      <c r="AY244" s="147"/>
      <c r="AZ244" s="147"/>
      <c r="BA244" s="147"/>
      <c r="BB244" s="147"/>
      <c r="BC244" s="147"/>
      <c r="BD244" s="147"/>
      <c r="BE244" s="147"/>
      <c r="BF244" s="147"/>
      <c r="BG244" s="147"/>
      <c r="BH244" s="147"/>
      <c r="BI244" s="147"/>
      <c r="BJ244" s="147"/>
      <c r="BK244" s="147"/>
      <c r="BL244" s="147"/>
      <c r="BM244" s="147"/>
      <c r="BN244" s="147"/>
      <c r="BO244" s="147"/>
      <c r="BP244" s="147"/>
      <c r="BQ244" s="147"/>
      <c r="BR244" s="147"/>
      <c r="BS244" s="147"/>
      <c r="BT244" s="147"/>
      <c r="BU244" s="147"/>
      <c r="BV244" s="147"/>
      <c r="BW244" s="147"/>
      <c r="BX244" s="147"/>
      <c r="BY244" s="147"/>
      <c r="BZ244" s="147"/>
      <c r="CA244" s="147"/>
      <c r="CB244" s="147"/>
      <c r="CC244" s="147"/>
      <c r="CD244" s="147"/>
      <c r="CE244" s="147"/>
      <c r="CF244" s="147"/>
      <c r="CG244" s="147"/>
      <c r="CH244" s="147"/>
      <c r="CJ244" s="147"/>
      <c r="CK244" s="147"/>
      <c r="CL244" s="147"/>
      <c r="CM244" s="147"/>
      <c r="CN244" s="147"/>
      <c r="CO244" s="147"/>
      <c r="CP244" s="147"/>
      <c r="CQ244" s="147"/>
      <c r="CR244" s="147"/>
      <c r="CS244" s="147"/>
      <c r="CT244" s="147"/>
      <c r="CU244" s="147"/>
      <c r="CV244" s="147"/>
      <c r="CW244" s="147"/>
      <c r="CX244" s="147"/>
      <c r="CY244" s="147"/>
      <c r="CZ244" s="147"/>
      <c r="DA244" s="147"/>
      <c r="DB244" s="147"/>
      <c r="DC244" s="147"/>
      <c r="DD244" s="147"/>
      <c r="DE244" s="147"/>
      <c r="DF244" s="147"/>
      <c r="DG244" s="147"/>
      <c r="DH244" s="147"/>
      <c r="DI244" s="147"/>
      <c r="DJ244" s="147"/>
      <c r="DK244" s="147"/>
      <c r="DL244" s="147"/>
      <c r="DM244" s="147"/>
      <c r="DN244" s="147"/>
      <c r="DO244" s="147"/>
      <c r="DP244" s="147"/>
      <c r="DQ244" s="147"/>
      <c r="DR244" s="147"/>
      <c r="DS244" s="147"/>
      <c r="DT244" s="147"/>
      <c r="DU244" s="147"/>
      <c r="DV244" s="147"/>
      <c r="DW244" s="147"/>
      <c r="DX244" s="147"/>
      <c r="DY244" s="147"/>
      <c r="DZ244" s="147"/>
      <c r="EA244" s="147"/>
      <c r="EB244" s="147"/>
      <c r="EC244" s="147"/>
      <c r="ED244" s="147"/>
      <c r="EE244" s="147"/>
      <c r="EF244" s="147"/>
      <c r="EG244" s="147"/>
      <c r="EH244" s="147"/>
      <c r="EI244" s="147"/>
      <c r="EJ244" s="147"/>
      <c r="EK244" s="147"/>
      <c r="EL244" s="147"/>
      <c r="EM244" s="147"/>
      <c r="EN244" s="147"/>
      <c r="EO244" s="147"/>
      <c r="EP244" s="147"/>
      <c r="EQ244" s="147"/>
      <c r="ER244" s="147"/>
      <c r="ES244" s="147"/>
      <c r="ET244" s="147"/>
      <c r="EU244" s="147"/>
      <c r="EV244" s="147"/>
      <c r="EW244" s="147"/>
      <c r="EX244" s="147"/>
      <c r="EY244" s="147"/>
      <c r="EZ244" s="147"/>
      <c r="FA244" s="147"/>
      <c r="FB244" s="147"/>
      <c r="FC244" s="147"/>
      <c r="FD244" s="147"/>
      <c r="FE244" s="147"/>
      <c r="FF244" s="147"/>
      <c r="FG244" s="147"/>
      <c r="FH244" s="147"/>
      <c r="FI244" s="147"/>
      <c r="FJ244" s="147"/>
      <c r="FK244" s="147"/>
      <c r="FL244" s="147"/>
      <c r="FM244" s="147"/>
      <c r="FN244" s="147"/>
      <c r="FO244" s="147"/>
      <c r="FP244" s="147"/>
      <c r="FQ244" s="147"/>
      <c r="FR244" s="147"/>
      <c r="FS244" s="147"/>
      <c r="FT244" s="147"/>
      <c r="FU244" s="147"/>
      <c r="FV244" s="147"/>
      <c r="FW244" s="147"/>
      <c r="FX244" s="147"/>
      <c r="FY244" s="147"/>
      <c r="FZ244" s="147"/>
      <c r="GA244" s="147"/>
      <c r="GB244" s="147"/>
      <c r="GC244" s="147"/>
      <c r="GD244" s="147"/>
      <c r="GE244" s="147"/>
      <c r="GF244" s="147"/>
      <c r="GG244" s="147"/>
      <c r="GH244" s="147"/>
      <c r="GI244" s="147"/>
      <c r="GJ244" s="147"/>
      <c r="GK244" s="147"/>
      <c r="GL244" s="147"/>
      <c r="GM244" s="147"/>
      <c r="GN244" s="147"/>
      <c r="GO244" s="147"/>
      <c r="GP244" s="147"/>
      <c r="GQ244" s="147"/>
      <c r="GR244" s="147"/>
      <c r="GS244" s="147"/>
      <c r="GT244" s="147"/>
      <c r="GU244" s="147"/>
      <c r="GV244" s="147"/>
      <c r="GW244" s="147"/>
      <c r="GX244" s="147"/>
      <c r="GY244" s="147"/>
      <c r="GZ244" s="147"/>
      <c r="HA244" s="147"/>
      <c r="HB244" s="147"/>
      <c r="HC244" s="147"/>
      <c r="HD244" s="147"/>
      <c r="HE244" s="147"/>
      <c r="HF244" s="147"/>
      <c r="HG244" s="147"/>
      <c r="HH244" s="147"/>
      <c r="HI244" s="147"/>
      <c r="HJ244" s="147"/>
      <c r="HK244" s="147"/>
      <c r="HL244" s="147"/>
      <c r="HM244" s="147"/>
      <c r="HN244" s="147"/>
      <c r="HO244" s="147"/>
      <c r="HP244" s="147"/>
      <c r="HQ244" s="147"/>
      <c r="HR244" s="147"/>
      <c r="HS244" s="147"/>
      <c r="HT244" s="147"/>
      <c r="HU244" s="147"/>
      <c r="HV244" s="147"/>
      <c r="HW244" s="147"/>
      <c r="HX244" s="147"/>
      <c r="HY244" s="147"/>
      <c r="HZ244" s="147"/>
      <c r="IA244" s="147"/>
      <c r="IB244" s="147"/>
      <c r="IC244" s="147"/>
      <c r="ID244" s="147"/>
      <c r="IE244" s="147"/>
      <c r="IF244" s="147"/>
      <c r="IG244" s="147"/>
      <c r="IH244" s="147"/>
      <c r="II244" s="147"/>
    </row>
    <row r="245" spans="1:243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  <c r="AO245" s="147"/>
      <c r="AP245" s="147"/>
      <c r="AQ245" s="147"/>
      <c r="AR245" s="147"/>
      <c r="AS245" s="147"/>
      <c r="AT245" s="147"/>
      <c r="AU245" s="147"/>
      <c r="AV245" s="147"/>
      <c r="AW245" s="147"/>
      <c r="AX245" s="147"/>
      <c r="AY245" s="147"/>
      <c r="AZ245" s="147"/>
      <c r="BA245" s="147"/>
      <c r="BB245" s="147"/>
      <c r="BC245" s="147"/>
      <c r="BD245" s="147"/>
      <c r="BE245" s="147"/>
      <c r="BF245" s="147"/>
      <c r="BG245" s="147"/>
      <c r="BH245" s="147"/>
      <c r="BI245" s="147"/>
      <c r="BJ245" s="147"/>
      <c r="BK245" s="147"/>
      <c r="BL245" s="147"/>
      <c r="BM245" s="147"/>
      <c r="BN245" s="147"/>
      <c r="BO245" s="147"/>
      <c r="BP245" s="147"/>
      <c r="BQ245" s="147"/>
      <c r="BR245" s="147"/>
      <c r="BS245" s="147"/>
      <c r="BT245" s="147"/>
      <c r="BU245" s="147"/>
      <c r="BV245" s="147"/>
      <c r="BW245" s="147"/>
      <c r="BX245" s="147"/>
      <c r="BY245" s="147"/>
      <c r="BZ245" s="147"/>
      <c r="CA245" s="147"/>
      <c r="CB245" s="147"/>
      <c r="CC245" s="147"/>
      <c r="CD245" s="147"/>
      <c r="CE245" s="147"/>
      <c r="CF245" s="147"/>
      <c r="CG245" s="147"/>
      <c r="CH245" s="147"/>
      <c r="CJ245" s="147"/>
      <c r="CK245" s="147"/>
      <c r="CL245" s="147"/>
      <c r="CM245" s="147"/>
      <c r="CN245" s="147"/>
      <c r="CO245" s="147"/>
      <c r="CP245" s="147"/>
      <c r="CQ245" s="147"/>
      <c r="CR245" s="147"/>
      <c r="CS245" s="147"/>
      <c r="CT245" s="147"/>
      <c r="CU245" s="147"/>
      <c r="CV245" s="147"/>
      <c r="CW245" s="147"/>
      <c r="CX245" s="147"/>
      <c r="CY245" s="147"/>
      <c r="CZ245" s="147"/>
      <c r="DA245" s="147"/>
      <c r="DB245" s="147"/>
      <c r="DC245" s="147"/>
      <c r="DD245" s="147"/>
      <c r="DE245" s="147"/>
      <c r="DF245" s="147"/>
      <c r="DG245" s="147"/>
      <c r="DH245" s="147"/>
      <c r="DI245" s="147"/>
      <c r="DJ245" s="147"/>
      <c r="DK245" s="147"/>
      <c r="DL245" s="147"/>
      <c r="DM245" s="147"/>
      <c r="DN245" s="147"/>
      <c r="DO245" s="147"/>
      <c r="DP245" s="147"/>
      <c r="DQ245" s="147"/>
      <c r="DR245" s="147"/>
      <c r="DS245" s="147"/>
      <c r="DT245" s="147"/>
      <c r="DU245" s="147"/>
      <c r="DV245" s="147"/>
      <c r="DW245" s="147"/>
      <c r="DX245" s="147"/>
      <c r="DY245" s="147"/>
      <c r="DZ245" s="147"/>
      <c r="EA245" s="147"/>
      <c r="EB245" s="147"/>
      <c r="EC245" s="147"/>
      <c r="ED245" s="147"/>
      <c r="EE245" s="147"/>
      <c r="EF245" s="147"/>
      <c r="EG245" s="147"/>
      <c r="EH245" s="147"/>
      <c r="EI245" s="147"/>
      <c r="EJ245" s="147"/>
      <c r="EK245" s="147"/>
      <c r="EL245" s="147"/>
      <c r="EM245" s="147"/>
      <c r="EN245" s="147"/>
      <c r="EO245" s="147"/>
      <c r="EP245" s="147"/>
      <c r="EQ245" s="147"/>
      <c r="ER245" s="147"/>
      <c r="ES245" s="147"/>
      <c r="ET245" s="147"/>
      <c r="EU245" s="147"/>
      <c r="EV245" s="147"/>
      <c r="EW245" s="147"/>
      <c r="EX245" s="147"/>
      <c r="EY245" s="147"/>
      <c r="EZ245" s="147"/>
      <c r="FA245" s="147"/>
      <c r="FB245" s="147"/>
      <c r="FC245" s="147"/>
      <c r="FD245" s="147"/>
      <c r="FE245" s="147"/>
      <c r="FF245" s="147"/>
      <c r="FG245" s="147"/>
      <c r="FH245" s="147"/>
      <c r="FI245" s="147"/>
      <c r="FJ245" s="147"/>
      <c r="FK245" s="147"/>
      <c r="FL245" s="147"/>
      <c r="FM245" s="147"/>
      <c r="FN245" s="147"/>
      <c r="FO245" s="147"/>
      <c r="FP245" s="147"/>
      <c r="FQ245" s="147"/>
      <c r="FR245" s="147"/>
      <c r="FS245" s="147"/>
      <c r="FT245" s="147"/>
      <c r="FU245" s="147"/>
      <c r="FV245" s="147"/>
      <c r="FW245" s="147"/>
      <c r="FX245" s="147"/>
      <c r="FY245" s="147"/>
      <c r="FZ245" s="147"/>
      <c r="GA245" s="147"/>
      <c r="GB245" s="147"/>
      <c r="GC245" s="147"/>
      <c r="GD245" s="147"/>
      <c r="GE245" s="147"/>
      <c r="GF245" s="147"/>
      <c r="GG245" s="147"/>
      <c r="GH245" s="147"/>
      <c r="GI245" s="147"/>
      <c r="GJ245" s="147"/>
      <c r="GK245" s="147"/>
      <c r="GL245" s="147"/>
      <c r="GM245" s="147"/>
      <c r="GN245" s="147"/>
      <c r="GO245" s="147"/>
      <c r="GP245" s="147"/>
      <c r="GQ245" s="147"/>
      <c r="GR245" s="147"/>
      <c r="GS245" s="147"/>
      <c r="GT245" s="147"/>
      <c r="GU245" s="147"/>
      <c r="GV245" s="147"/>
      <c r="GW245" s="147"/>
      <c r="GX245" s="147"/>
      <c r="GY245" s="147"/>
      <c r="GZ245" s="147"/>
      <c r="HA245" s="147"/>
      <c r="HB245" s="147"/>
      <c r="HC245" s="147"/>
      <c r="HD245" s="147"/>
      <c r="HE245" s="147"/>
      <c r="HF245" s="147"/>
      <c r="HG245" s="147"/>
      <c r="HH245" s="147"/>
      <c r="HI245" s="147"/>
      <c r="HJ245" s="147"/>
      <c r="HK245" s="147"/>
      <c r="HL245" s="147"/>
      <c r="HM245" s="147"/>
      <c r="HN245" s="147"/>
      <c r="HO245" s="147"/>
      <c r="HP245" s="147"/>
      <c r="HQ245" s="147"/>
      <c r="HR245" s="147"/>
      <c r="HS245" s="147"/>
      <c r="HT245" s="147"/>
      <c r="HU245" s="147"/>
      <c r="HV245" s="147"/>
      <c r="HW245" s="147"/>
      <c r="HX245" s="147"/>
      <c r="HY245" s="147"/>
      <c r="HZ245" s="147"/>
      <c r="IA245" s="147"/>
      <c r="IB245" s="147"/>
      <c r="IC245" s="147"/>
      <c r="ID245" s="147"/>
      <c r="IE245" s="147"/>
      <c r="IF245" s="147"/>
      <c r="IG245" s="147"/>
      <c r="IH245" s="147"/>
      <c r="II245" s="147"/>
    </row>
    <row r="246" spans="1:243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147"/>
      <c r="AP246" s="147"/>
      <c r="AQ246" s="147"/>
      <c r="AR246" s="147"/>
      <c r="AS246" s="147"/>
      <c r="AT246" s="147"/>
      <c r="AU246" s="147"/>
      <c r="AV246" s="147"/>
      <c r="AW246" s="147"/>
      <c r="AX246" s="147"/>
      <c r="AY246" s="147"/>
      <c r="AZ246" s="147"/>
      <c r="BA246" s="147"/>
      <c r="BB246" s="147"/>
      <c r="BC246" s="147"/>
      <c r="BD246" s="147"/>
      <c r="BE246" s="147"/>
      <c r="BF246" s="147"/>
      <c r="BG246" s="147"/>
      <c r="BH246" s="147"/>
      <c r="BI246" s="147"/>
      <c r="BJ246" s="147"/>
      <c r="BK246" s="147"/>
      <c r="BL246" s="147"/>
      <c r="BM246" s="147"/>
      <c r="BN246" s="147"/>
      <c r="BO246" s="147"/>
      <c r="BP246" s="147"/>
      <c r="BQ246" s="147"/>
      <c r="BR246" s="147"/>
      <c r="BS246" s="147"/>
      <c r="BT246" s="147"/>
      <c r="BU246" s="147"/>
      <c r="BV246" s="147"/>
      <c r="BW246" s="147"/>
      <c r="BX246" s="147"/>
      <c r="BY246" s="147"/>
      <c r="BZ246" s="147"/>
      <c r="CA246" s="147"/>
      <c r="CB246" s="147"/>
      <c r="CC246" s="147"/>
      <c r="CD246" s="147"/>
      <c r="CE246" s="147"/>
      <c r="CF246" s="147"/>
      <c r="CG246" s="147"/>
      <c r="CH246" s="147"/>
      <c r="CJ246" s="147"/>
      <c r="CK246" s="147"/>
      <c r="CL246" s="147"/>
      <c r="CM246" s="147"/>
      <c r="CN246" s="147"/>
      <c r="CO246" s="147"/>
      <c r="CP246" s="147"/>
      <c r="CQ246" s="147"/>
      <c r="CR246" s="147"/>
      <c r="CS246" s="147"/>
      <c r="CT246" s="147"/>
      <c r="CU246" s="147"/>
      <c r="CV246" s="147"/>
      <c r="CW246" s="147"/>
      <c r="CX246" s="147"/>
      <c r="CY246" s="147"/>
      <c r="CZ246" s="147"/>
      <c r="DA246" s="147"/>
      <c r="DB246" s="147"/>
      <c r="DC246" s="147"/>
      <c r="DD246" s="147"/>
      <c r="DE246" s="147"/>
      <c r="DF246" s="147"/>
      <c r="DG246" s="147"/>
      <c r="DH246" s="147"/>
      <c r="DI246" s="147"/>
      <c r="DJ246" s="147"/>
      <c r="DK246" s="147"/>
      <c r="DL246" s="147"/>
      <c r="DM246" s="147"/>
      <c r="DN246" s="147"/>
      <c r="DO246" s="147"/>
      <c r="DP246" s="147"/>
      <c r="DQ246" s="147"/>
      <c r="DR246" s="147"/>
      <c r="DS246" s="147"/>
      <c r="DT246" s="147"/>
      <c r="DU246" s="147"/>
      <c r="DV246" s="147"/>
      <c r="DW246" s="147"/>
      <c r="DX246" s="147"/>
      <c r="DY246" s="147"/>
      <c r="DZ246" s="147"/>
      <c r="EA246" s="147"/>
      <c r="EB246" s="147"/>
      <c r="EC246" s="147"/>
      <c r="ED246" s="147"/>
      <c r="EE246" s="147"/>
      <c r="EF246" s="147"/>
      <c r="EG246" s="147"/>
      <c r="EH246" s="147"/>
      <c r="EI246" s="147"/>
      <c r="EJ246" s="147"/>
      <c r="EK246" s="147"/>
      <c r="EL246" s="147"/>
      <c r="EM246" s="147"/>
      <c r="EN246" s="147"/>
      <c r="EO246" s="147"/>
      <c r="EP246" s="147"/>
      <c r="EQ246" s="147"/>
      <c r="ER246" s="147"/>
      <c r="ES246" s="147"/>
      <c r="ET246" s="147"/>
      <c r="EU246" s="147"/>
      <c r="EV246" s="147"/>
      <c r="EW246" s="147"/>
      <c r="EX246" s="147"/>
      <c r="EY246" s="147"/>
      <c r="EZ246" s="147"/>
      <c r="FA246" s="147"/>
      <c r="FB246" s="147"/>
      <c r="FC246" s="147"/>
      <c r="FD246" s="147"/>
      <c r="FE246" s="147"/>
      <c r="FF246" s="147"/>
      <c r="FG246" s="147"/>
      <c r="FH246" s="147"/>
      <c r="FI246" s="147"/>
      <c r="FJ246" s="147"/>
      <c r="FK246" s="147"/>
      <c r="FL246" s="147"/>
      <c r="FM246" s="147"/>
      <c r="FN246" s="147"/>
      <c r="FO246" s="147"/>
      <c r="FP246" s="147"/>
      <c r="FQ246" s="147"/>
      <c r="FR246" s="147"/>
      <c r="FS246" s="147"/>
      <c r="FT246" s="147"/>
      <c r="FU246" s="147"/>
      <c r="FV246" s="147"/>
      <c r="FW246" s="147"/>
      <c r="FX246" s="147"/>
      <c r="FY246" s="147"/>
      <c r="FZ246" s="147"/>
      <c r="GA246" s="147"/>
      <c r="GB246" s="147"/>
      <c r="GC246" s="147"/>
      <c r="GD246" s="147"/>
      <c r="GE246" s="147"/>
      <c r="GF246" s="147"/>
      <c r="GG246" s="147"/>
      <c r="GH246" s="147"/>
      <c r="GI246" s="147"/>
      <c r="GJ246" s="147"/>
      <c r="GK246" s="147"/>
      <c r="GL246" s="147"/>
      <c r="GM246" s="147"/>
      <c r="GN246" s="147"/>
      <c r="GO246" s="147"/>
      <c r="GP246" s="147"/>
      <c r="GQ246" s="147"/>
      <c r="GR246" s="147"/>
      <c r="GS246" s="147"/>
      <c r="GT246" s="147"/>
      <c r="GU246" s="147"/>
      <c r="GV246" s="147"/>
      <c r="GW246" s="147"/>
      <c r="GX246" s="147"/>
      <c r="GY246" s="147"/>
      <c r="GZ246" s="147"/>
      <c r="HA246" s="147"/>
      <c r="HB246" s="147"/>
      <c r="HC246" s="147"/>
      <c r="HD246" s="147"/>
      <c r="HE246" s="147"/>
      <c r="HF246" s="147"/>
      <c r="HG246" s="147"/>
      <c r="HH246" s="147"/>
      <c r="HI246" s="147"/>
      <c r="HJ246" s="147"/>
      <c r="HK246" s="147"/>
      <c r="HL246" s="147"/>
      <c r="HM246" s="147"/>
      <c r="HN246" s="147"/>
      <c r="HO246" s="147"/>
      <c r="HP246" s="147"/>
      <c r="HQ246" s="147"/>
      <c r="HR246" s="147"/>
      <c r="HS246" s="147"/>
      <c r="HT246" s="147"/>
      <c r="HU246" s="147"/>
      <c r="HV246" s="147"/>
      <c r="HW246" s="147"/>
      <c r="HX246" s="147"/>
      <c r="HY246" s="147"/>
      <c r="HZ246" s="147"/>
      <c r="IA246" s="147"/>
      <c r="IB246" s="147"/>
      <c r="IC246" s="147"/>
      <c r="ID246" s="147"/>
      <c r="IE246" s="147"/>
      <c r="IF246" s="147"/>
      <c r="IG246" s="147"/>
      <c r="IH246" s="147"/>
      <c r="II246" s="147"/>
    </row>
    <row r="247" spans="1:243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  <c r="AO247" s="147"/>
      <c r="AP247" s="147"/>
      <c r="AQ247" s="147"/>
      <c r="AR247" s="147"/>
      <c r="AS247" s="147"/>
      <c r="AT247" s="147"/>
      <c r="AU247" s="147"/>
      <c r="AV247" s="147"/>
      <c r="AW247" s="147"/>
      <c r="AX247" s="147"/>
      <c r="AY247" s="147"/>
      <c r="AZ247" s="147"/>
      <c r="BA247" s="147"/>
      <c r="BB247" s="147"/>
      <c r="BC247" s="147"/>
      <c r="BD247" s="147"/>
      <c r="BE247" s="147"/>
      <c r="BF247" s="147"/>
      <c r="BG247" s="147"/>
      <c r="BH247" s="147"/>
      <c r="BI247" s="147"/>
      <c r="BJ247" s="147"/>
      <c r="BK247" s="147"/>
      <c r="BL247" s="147"/>
      <c r="BM247" s="147"/>
      <c r="BN247" s="147"/>
      <c r="BO247" s="147"/>
      <c r="BP247" s="147"/>
      <c r="BQ247" s="147"/>
      <c r="BR247" s="147"/>
      <c r="BS247" s="147"/>
      <c r="BT247" s="147"/>
      <c r="BU247" s="147"/>
      <c r="BV247" s="147"/>
      <c r="BW247" s="147"/>
      <c r="BX247" s="147"/>
      <c r="BY247" s="147"/>
      <c r="BZ247" s="147"/>
      <c r="CA247" s="147"/>
      <c r="CB247" s="147"/>
      <c r="CC247" s="147"/>
      <c r="CD247" s="147"/>
      <c r="CE247" s="147"/>
      <c r="CF247" s="147"/>
      <c r="CG247" s="147"/>
      <c r="CH247" s="147"/>
      <c r="CJ247" s="147"/>
      <c r="CK247" s="147"/>
      <c r="CL247" s="147"/>
      <c r="CM247" s="147"/>
      <c r="CN247" s="147"/>
      <c r="CO247" s="147"/>
      <c r="CP247" s="147"/>
      <c r="CQ247" s="147"/>
      <c r="CR247" s="147"/>
      <c r="CS247" s="147"/>
      <c r="CT247" s="147"/>
      <c r="CU247" s="147"/>
      <c r="CV247" s="147"/>
      <c r="CW247" s="147"/>
      <c r="CX247" s="147"/>
      <c r="CY247" s="147"/>
      <c r="CZ247" s="147"/>
      <c r="DA247" s="147"/>
      <c r="DB247" s="147"/>
      <c r="DC247" s="147"/>
      <c r="DD247" s="147"/>
      <c r="DE247" s="147"/>
      <c r="DF247" s="147"/>
      <c r="DG247" s="147"/>
      <c r="DH247" s="147"/>
      <c r="DI247" s="147"/>
      <c r="DJ247" s="147"/>
      <c r="DK247" s="147"/>
      <c r="DL247" s="147"/>
      <c r="DM247" s="147"/>
      <c r="DN247" s="147"/>
      <c r="DO247" s="147"/>
      <c r="DP247" s="147"/>
      <c r="DQ247" s="147"/>
      <c r="DR247" s="147"/>
      <c r="DS247" s="147"/>
      <c r="DT247" s="147"/>
      <c r="DU247" s="147"/>
      <c r="DV247" s="147"/>
      <c r="DW247" s="147"/>
      <c r="DX247" s="147"/>
      <c r="DY247" s="147"/>
      <c r="DZ247" s="147"/>
      <c r="EA247" s="147"/>
      <c r="EB247" s="147"/>
      <c r="EC247" s="147"/>
      <c r="ED247" s="147"/>
      <c r="EE247" s="147"/>
      <c r="EF247" s="147"/>
      <c r="EG247" s="147"/>
      <c r="EH247" s="147"/>
      <c r="EI247" s="147"/>
      <c r="EJ247" s="147"/>
      <c r="EK247" s="147"/>
      <c r="EL247" s="147"/>
      <c r="EM247" s="147"/>
      <c r="EN247" s="147"/>
      <c r="EO247" s="147"/>
      <c r="EP247" s="147"/>
      <c r="EQ247" s="147"/>
      <c r="ER247" s="147"/>
      <c r="ES247" s="147"/>
      <c r="ET247" s="147"/>
      <c r="EU247" s="147"/>
      <c r="EV247" s="147"/>
      <c r="EW247" s="147"/>
      <c r="EX247" s="147"/>
      <c r="EY247" s="147"/>
      <c r="EZ247" s="147"/>
      <c r="FA247" s="147"/>
      <c r="FB247" s="147"/>
      <c r="FC247" s="147"/>
      <c r="FD247" s="147"/>
      <c r="FE247" s="147"/>
      <c r="FF247" s="147"/>
      <c r="FG247" s="147"/>
      <c r="FH247" s="147"/>
      <c r="FI247" s="147"/>
      <c r="FJ247" s="147"/>
      <c r="FK247" s="147"/>
      <c r="FL247" s="147"/>
      <c r="FM247" s="147"/>
      <c r="FN247" s="147"/>
      <c r="FO247" s="147"/>
      <c r="FP247" s="147"/>
      <c r="FQ247" s="147"/>
      <c r="FR247" s="147"/>
      <c r="FS247" s="147"/>
      <c r="FT247" s="147"/>
      <c r="FU247" s="147"/>
      <c r="FV247" s="147"/>
      <c r="FW247" s="147"/>
      <c r="FX247" s="147"/>
      <c r="FY247" s="147"/>
      <c r="FZ247" s="147"/>
      <c r="GA247" s="147"/>
      <c r="GB247" s="147"/>
      <c r="GC247" s="147"/>
      <c r="GD247" s="147"/>
      <c r="GE247" s="147"/>
      <c r="GF247" s="147"/>
      <c r="GG247" s="147"/>
      <c r="GH247" s="147"/>
      <c r="GI247" s="147"/>
      <c r="GJ247" s="147"/>
      <c r="GK247" s="147"/>
      <c r="GL247" s="147"/>
      <c r="GM247" s="147"/>
      <c r="GN247" s="147"/>
      <c r="GO247" s="147"/>
      <c r="GP247" s="147"/>
      <c r="GQ247" s="147"/>
      <c r="GR247" s="147"/>
      <c r="GS247" s="147"/>
      <c r="GT247" s="147"/>
      <c r="GU247" s="147"/>
      <c r="GV247" s="147"/>
      <c r="GW247" s="147"/>
      <c r="GX247" s="147"/>
      <c r="GY247" s="147"/>
      <c r="GZ247" s="147"/>
      <c r="HA247" s="147"/>
      <c r="HB247" s="147"/>
      <c r="HC247" s="147"/>
      <c r="HD247" s="147"/>
      <c r="HE247" s="147"/>
      <c r="HF247" s="147"/>
      <c r="HG247" s="147"/>
      <c r="HH247" s="147"/>
      <c r="HI247" s="147"/>
      <c r="HJ247" s="147"/>
      <c r="HK247" s="147"/>
      <c r="HL247" s="147"/>
      <c r="HM247" s="147"/>
      <c r="HN247" s="147"/>
      <c r="HO247" s="147"/>
      <c r="HP247" s="147"/>
      <c r="HQ247" s="147"/>
      <c r="HR247" s="147"/>
      <c r="HS247" s="147"/>
      <c r="HT247" s="147"/>
      <c r="HU247" s="147"/>
      <c r="HV247" s="147"/>
      <c r="HW247" s="147"/>
      <c r="HX247" s="147"/>
      <c r="HY247" s="147"/>
      <c r="HZ247" s="147"/>
      <c r="IA247" s="147"/>
      <c r="IB247" s="147"/>
      <c r="IC247" s="147"/>
      <c r="ID247" s="147"/>
      <c r="IE247" s="147"/>
      <c r="IF247" s="147"/>
      <c r="IG247" s="147"/>
      <c r="IH247" s="147"/>
      <c r="II247" s="147"/>
    </row>
    <row r="248" spans="1:243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  <c r="AO248" s="147"/>
      <c r="AP248" s="147"/>
      <c r="AQ248" s="147"/>
      <c r="AR248" s="147"/>
      <c r="AS248" s="147"/>
      <c r="AT248" s="147"/>
      <c r="AU248" s="147"/>
      <c r="AV248" s="147"/>
      <c r="AW248" s="147"/>
      <c r="AX248" s="147"/>
      <c r="AY248" s="147"/>
      <c r="AZ248" s="147"/>
      <c r="BA248" s="147"/>
      <c r="BB248" s="147"/>
      <c r="BC248" s="147"/>
      <c r="BD248" s="147"/>
      <c r="BE248" s="147"/>
      <c r="BF248" s="147"/>
      <c r="BG248" s="147"/>
      <c r="BH248" s="147"/>
      <c r="BI248" s="147"/>
      <c r="BJ248" s="147"/>
      <c r="BK248" s="147"/>
      <c r="BL248" s="147"/>
      <c r="BM248" s="147"/>
      <c r="BN248" s="147"/>
      <c r="BO248" s="147"/>
      <c r="BP248" s="147"/>
      <c r="BQ248" s="147"/>
      <c r="BR248" s="147"/>
      <c r="BS248" s="147"/>
      <c r="BT248" s="147"/>
      <c r="BU248" s="147"/>
      <c r="BV248" s="147"/>
      <c r="BW248" s="147"/>
      <c r="BX248" s="147"/>
      <c r="BY248" s="147"/>
      <c r="BZ248" s="147"/>
      <c r="CA248" s="147"/>
      <c r="CB248" s="147"/>
      <c r="CC248" s="147"/>
      <c r="CD248" s="147"/>
      <c r="CE248" s="147"/>
      <c r="CF248" s="147"/>
      <c r="CG248" s="147"/>
      <c r="CH248" s="147"/>
      <c r="CJ248" s="147"/>
      <c r="CK248" s="147"/>
      <c r="CL248" s="147"/>
      <c r="CM248" s="147"/>
      <c r="CN248" s="147"/>
      <c r="CO248" s="147"/>
      <c r="CP248" s="147"/>
      <c r="CQ248" s="147"/>
      <c r="CR248" s="147"/>
      <c r="CS248" s="147"/>
      <c r="CT248" s="147"/>
      <c r="CU248" s="147"/>
      <c r="CV248" s="147"/>
      <c r="CW248" s="147"/>
      <c r="CX248" s="147"/>
      <c r="CY248" s="147"/>
      <c r="CZ248" s="147"/>
      <c r="DA248" s="147"/>
      <c r="DB248" s="147"/>
      <c r="DC248" s="147"/>
      <c r="DD248" s="147"/>
      <c r="DE248" s="147"/>
      <c r="DF248" s="147"/>
      <c r="DG248" s="147"/>
      <c r="DH248" s="147"/>
      <c r="DI248" s="147"/>
      <c r="DJ248" s="147"/>
      <c r="DK248" s="147"/>
      <c r="DL248" s="147"/>
      <c r="DM248" s="147"/>
      <c r="DN248" s="147"/>
      <c r="DO248" s="147"/>
      <c r="DP248" s="147"/>
      <c r="DQ248" s="147"/>
      <c r="DR248" s="147"/>
      <c r="DS248" s="147"/>
      <c r="DT248" s="147"/>
      <c r="DU248" s="147"/>
      <c r="DV248" s="147"/>
      <c r="DW248" s="147"/>
      <c r="DX248" s="147"/>
      <c r="DY248" s="147"/>
      <c r="DZ248" s="147"/>
      <c r="EA248" s="147"/>
      <c r="EB248" s="147"/>
      <c r="EC248" s="147"/>
      <c r="ED248" s="147"/>
      <c r="EE248" s="147"/>
      <c r="EF248" s="147"/>
      <c r="EG248" s="147"/>
      <c r="EH248" s="147"/>
      <c r="EI248" s="147"/>
      <c r="EJ248" s="147"/>
      <c r="EK248" s="147"/>
      <c r="EL248" s="147"/>
      <c r="EM248" s="147"/>
      <c r="EN248" s="147"/>
      <c r="EO248" s="147"/>
      <c r="EP248" s="147"/>
      <c r="EQ248" s="147"/>
      <c r="ER248" s="147"/>
      <c r="ES248" s="147"/>
      <c r="ET248" s="147"/>
      <c r="EU248" s="147"/>
      <c r="EV248" s="147"/>
      <c r="EW248" s="147"/>
      <c r="EX248" s="147"/>
      <c r="EY248" s="147"/>
      <c r="EZ248" s="147"/>
      <c r="FA248" s="147"/>
      <c r="FB248" s="147"/>
      <c r="FC248" s="147"/>
      <c r="FD248" s="147"/>
      <c r="FE248" s="147"/>
      <c r="FF248" s="147"/>
      <c r="FG248" s="147"/>
      <c r="FH248" s="147"/>
      <c r="FI248" s="147"/>
      <c r="FJ248" s="147"/>
      <c r="FK248" s="147"/>
      <c r="FL248" s="147"/>
      <c r="FM248" s="147"/>
      <c r="FN248" s="147"/>
      <c r="FO248" s="147"/>
      <c r="FP248" s="147"/>
      <c r="FQ248" s="147"/>
      <c r="FR248" s="147"/>
      <c r="FS248" s="147"/>
      <c r="FT248" s="147"/>
      <c r="FU248" s="147"/>
      <c r="FV248" s="147"/>
      <c r="FW248" s="147"/>
      <c r="FX248" s="147"/>
      <c r="FY248" s="147"/>
      <c r="FZ248" s="147"/>
      <c r="GA248" s="147"/>
      <c r="GB248" s="147"/>
      <c r="GC248" s="147"/>
      <c r="GD248" s="147"/>
      <c r="GE248" s="147"/>
      <c r="GF248" s="147"/>
      <c r="GG248" s="147"/>
      <c r="GH248" s="147"/>
      <c r="GI248" s="147"/>
      <c r="GJ248" s="147"/>
      <c r="GK248" s="147"/>
      <c r="GL248" s="147"/>
      <c r="GM248" s="147"/>
      <c r="GN248" s="147"/>
      <c r="GO248" s="147"/>
      <c r="GP248" s="147"/>
      <c r="GQ248" s="147"/>
      <c r="GR248" s="147"/>
      <c r="GS248" s="147"/>
      <c r="GT248" s="147"/>
      <c r="GU248" s="147"/>
      <c r="GV248" s="147"/>
      <c r="GW248" s="147"/>
      <c r="GX248" s="147"/>
      <c r="GY248" s="147"/>
      <c r="GZ248" s="147"/>
      <c r="HA248" s="147"/>
      <c r="HB248" s="147"/>
      <c r="HC248" s="147"/>
      <c r="HD248" s="147"/>
      <c r="HE248" s="147"/>
      <c r="HF248" s="147"/>
      <c r="HG248" s="147"/>
      <c r="HH248" s="147"/>
      <c r="HI248" s="147"/>
      <c r="HJ248" s="147"/>
      <c r="HK248" s="147"/>
      <c r="HL248" s="147"/>
      <c r="HM248" s="147"/>
      <c r="HN248" s="147"/>
      <c r="HO248" s="147"/>
      <c r="HP248" s="147"/>
      <c r="HQ248" s="147"/>
      <c r="HR248" s="147"/>
      <c r="HS248" s="147"/>
      <c r="HT248" s="147"/>
      <c r="HU248" s="147"/>
      <c r="HV248" s="147"/>
      <c r="HW248" s="147"/>
      <c r="HX248" s="147"/>
      <c r="HY248" s="147"/>
      <c r="HZ248" s="147"/>
      <c r="IA248" s="147"/>
      <c r="IB248" s="147"/>
      <c r="IC248" s="147"/>
      <c r="ID248" s="147"/>
      <c r="IE248" s="147"/>
      <c r="IF248" s="147"/>
      <c r="IG248" s="147"/>
      <c r="IH248" s="147"/>
      <c r="II248" s="147"/>
    </row>
    <row r="249" spans="1:243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  <c r="AO249" s="147"/>
      <c r="AP249" s="147"/>
      <c r="AQ249" s="147"/>
      <c r="AR249" s="147"/>
      <c r="AS249" s="147"/>
      <c r="AT249" s="147"/>
      <c r="AU249" s="147"/>
      <c r="AV249" s="147"/>
      <c r="AW249" s="147"/>
      <c r="AX249" s="147"/>
      <c r="AY249" s="147"/>
      <c r="AZ249" s="147"/>
      <c r="BA249" s="147"/>
      <c r="BB249" s="147"/>
      <c r="BC249" s="147"/>
      <c r="BD249" s="147"/>
      <c r="BE249" s="147"/>
      <c r="BF249" s="147"/>
      <c r="BG249" s="147"/>
      <c r="BH249" s="147"/>
      <c r="BI249" s="147"/>
      <c r="BJ249" s="147"/>
      <c r="BK249" s="147"/>
      <c r="BL249" s="147"/>
      <c r="BM249" s="147"/>
      <c r="BN249" s="147"/>
      <c r="BO249" s="147"/>
      <c r="BP249" s="147"/>
      <c r="BQ249" s="147"/>
      <c r="BR249" s="147"/>
      <c r="BS249" s="147"/>
      <c r="BT249" s="147"/>
      <c r="BU249" s="147"/>
      <c r="BV249" s="147"/>
      <c r="BW249" s="147"/>
      <c r="BX249" s="147"/>
      <c r="BY249" s="147"/>
      <c r="BZ249" s="147"/>
      <c r="CA249" s="147"/>
      <c r="CB249" s="147"/>
      <c r="CC249" s="147"/>
      <c r="CD249" s="147"/>
      <c r="CE249" s="147"/>
      <c r="CF249" s="147"/>
      <c r="CG249" s="147"/>
      <c r="CH249" s="147"/>
      <c r="CJ249" s="147"/>
      <c r="CK249" s="147"/>
      <c r="CL249" s="147"/>
      <c r="CM249" s="147"/>
      <c r="CN249" s="147"/>
      <c r="CO249" s="147"/>
      <c r="CP249" s="147"/>
      <c r="CQ249" s="147"/>
      <c r="CR249" s="147"/>
      <c r="CS249" s="147"/>
      <c r="CT249" s="147"/>
      <c r="CU249" s="147"/>
      <c r="CV249" s="147"/>
      <c r="CW249" s="147"/>
      <c r="CX249" s="147"/>
      <c r="CY249" s="147"/>
      <c r="CZ249" s="147"/>
      <c r="DA249" s="147"/>
      <c r="DB249" s="147"/>
      <c r="DC249" s="147"/>
      <c r="DD249" s="147"/>
      <c r="DE249" s="147"/>
      <c r="DF249" s="147"/>
      <c r="DG249" s="147"/>
      <c r="DH249" s="147"/>
      <c r="DI249" s="147"/>
      <c r="DJ249" s="147"/>
      <c r="DK249" s="147"/>
      <c r="DL249" s="147"/>
      <c r="DM249" s="147"/>
      <c r="DN249" s="147"/>
      <c r="DO249" s="147"/>
      <c r="DP249" s="147"/>
      <c r="DQ249" s="147"/>
      <c r="DR249" s="147"/>
      <c r="DS249" s="147"/>
      <c r="DT249" s="147"/>
      <c r="DU249" s="147"/>
      <c r="DV249" s="147"/>
      <c r="DW249" s="147"/>
      <c r="DX249" s="147"/>
      <c r="DY249" s="147"/>
      <c r="DZ249" s="147"/>
      <c r="EA249" s="147"/>
      <c r="EB249" s="147"/>
      <c r="EC249" s="147"/>
      <c r="ED249" s="147"/>
      <c r="EE249" s="147"/>
      <c r="EF249" s="147"/>
      <c r="EG249" s="147"/>
      <c r="EH249" s="147"/>
      <c r="EI249" s="147"/>
      <c r="EJ249" s="147"/>
      <c r="EK249" s="147"/>
      <c r="EL249" s="147"/>
      <c r="EM249" s="147"/>
      <c r="EN249" s="147"/>
      <c r="EO249" s="147"/>
      <c r="EP249" s="147"/>
      <c r="EQ249" s="147"/>
      <c r="ER249" s="147"/>
      <c r="ES249" s="147"/>
      <c r="ET249" s="147"/>
      <c r="EU249" s="147"/>
      <c r="EV249" s="147"/>
      <c r="EW249" s="147"/>
      <c r="EX249" s="147"/>
      <c r="EY249" s="147"/>
      <c r="EZ249" s="147"/>
      <c r="FA249" s="147"/>
      <c r="FB249" s="147"/>
      <c r="FC249" s="147"/>
      <c r="FD249" s="147"/>
      <c r="FE249" s="147"/>
      <c r="FF249" s="147"/>
      <c r="FG249" s="147"/>
      <c r="FH249" s="147"/>
      <c r="FI249" s="147"/>
      <c r="FJ249" s="147"/>
      <c r="FK249" s="147"/>
      <c r="FL249" s="147"/>
      <c r="FM249" s="147"/>
      <c r="FN249" s="147"/>
      <c r="FO249" s="147"/>
      <c r="FP249" s="147"/>
      <c r="FQ249" s="147"/>
      <c r="FR249" s="147"/>
      <c r="FS249" s="147"/>
      <c r="FT249" s="147"/>
      <c r="FU249" s="147"/>
      <c r="FV249" s="147"/>
      <c r="FW249" s="147"/>
      <c r="FX249" s="147"/>
      <c r="FY249" s="147"/>
      <c r="FZ249" s="147"/>
      <c r="GA249" s="147"/>
      <c r="GB249" s="147"/>
      <c r="GC249" s="147"/>
      <c r="GD249" s="147"/>
      <c r="GE249" s="147"/>
      <c r="GF249" s="147"/>
      <c r="GG249" s="147"/>
      <c r="GH249" s="147"/>
      <c r="GI249" s="147"/>
      <c r="GJ249" s="147"/>
      <c r="GK249" s="147"/>
      <c r="GL249" s="147"/>
      <c r="GM249" s="147"/>
      <c r="GN249" s="147"/>
      <c r="GO249" s="147"/>
      <c r="GP249" s="147"/>
      <c r="GQ249" s="147"/>
      <c r="GR249" s="147"/>
      <c r="GS249" s="147"/>
      <c r="GT249" s="147"/>
      <c r="GU249" s="147"/>
      <c r="GV249" s="147"/>
      <c r="GW249" s="147"/>
      <c r="GX249" s="147"/>
      <c r="GY249" s="147"/>
      <c r="GZ249" s="147"/>
      <c r="HA249" s="147"/>
      <c r="HB249" s="147"/>
      <c r="HC249" s="147"/>
      <c r="HD249" s="147"/>
      <c r="HE249" s="147"/>
      <c r="HF249" s="147"/>
      <c r="HG249" s="147"/>
      <c r="HH249" s="147"/>
      <c r="HI249" s="147"/>
      <c r="HJ249" s="147"/>
      <c r="HK249" s="147"/>
      <c r="HL249" s="147"/>
      <c r="HM249" s="147"/>
      <c r="HN249" s="147"/>
      <c r="HO249" s="147"/>
      <c r="HP249" s="147"/>
      <c r="HQ249" s="147"/>
      <c r="HR249" s="147"/>
      <c r="HS249" s="147"/>
      <c r="HT249" s="147"/>
      <c r="HU249" s="147"/>
      <c r="HV249" s="147"/>
      <c r="HW249" s="147"/>
      <c r="HX249" s="147"/>
      <c r="HY249" s="147"/>
      <c r="HZ249" s="147"/>
      <c r="IA249" s="147"/>
      <c r="IB249" s="147"/>
      <c r="IC249" s="147"/>
      <c r="ID249" s="147"/>
      <c r="IE249" s="147"/>
      <c r="IF249" s="147"/>
      <c r="IG249" s="147"/>
      <c r="IH249" s="147"/>
      <c r="II249" s="147"/>
    </row>
    <row r="250" spans="1:243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  <c r="AO250" s="147"/>
      <c r="AP250" s="147"/>
      <c r="AQ250" s="147"/>
      <c r="AR250" s="147"/>
      <c r="AS250" s="147"/>
      <c r="AT250" s="147"/>
      <c r="AU250" s="147"/>
      <c r="AV250" s="147"/>
      <c r="AW250" s="147"/>
      <c r="AX250" s="147"/>
      <c r="AY250" s="147"/>
      <c r="AZ250" s="147"/>
      <c r="BA250" s="147"/>
      <c r="BB250" s="147"/>
      <c r="BC250" s="147"/>
      <c r="BD250" s="147"/>
      <c r="BE250" s="147"/>
      <c r="BF250" s="147"/>
      <c r="BG250" s="147"/>
      <c r="BH250" s="147"/>
      <c r="BI250" s="147"/>
      <c r="BJ250" s="147"/>
      <c r="BK250" s="147"/>
      <c r="BL250" s="147"/>
      <c r="BM250" s="147"/>
      <c r="BN250" s="147"/>
      <c r="BO250" s="147"/>
      <c r="BP250" s="147"/>
      <c r="BQ250" s="147"/>
      <c r="BR250" s="147"/>
      <c r="BS250" s="147"/>
      <c r="BT250" s="147"/>
      <c r="BU250" s="147"/>
      <c r="BV250" s="147"/>
      <c r="BW250" s="147"/>
      <c r="BX250" s="147"/>
      <c r="BY250" s="147"/>
      <c r="BZ250" s="147"/>
      <c r="CA250" s="147"/>
      <c r="CB250" s="147"/>
      <c r="CC250" s="147"/>
      <c r="CD250" s="147"/>
      <c r="CE250" s="147"/>
      <c r="CF250" s="147"/>
      <c r="CG250" s="147"/>
      <c r="CH250" s="147"/>
      <c r="CJ250" s="147"/>
      <c r="CK250" s="147"/>
      <c r="CL250" s="147"/>
      <c r="CM250" s="147"/>
      <c r="CN250" s="147"/>
      <c r="CO250" s="147"/>
      <c r="CP250" s="147"/>
      <c r="CQ250" s="147"/>
      <c r="CR250" s="147"/>
      <c r="CS250" s="147"/>
      <c r="CT250" s="147"/>
      <c r="CU250" s="147"/>
      <c r="CV250" s="147"/>
      <c r="CW250" s="147"/>
      <c r="CX250" s="147"/>
      <c r="CY250" s="147"/>
      <c r="CZ250" s="147"/>
      <c r="DA250" s="147"/>
      <c r="DB250" s="147"/>
      <c r="DC250" s="147"/>
      <c r="DD250" s="147"/>
      <c r="DE250" s="147"/>
      <c r="DF250" s="147"/>
      <c r="DG250" s="147"/>
      <c r="DH250" s="147"/>
      <c r="DI250" s="147"/>
      <c r="DJ250" s="147"/>
      <c r="DK250" s="147"/>
      <c r="DL250" s="147"/>
      <c r="DM250" s="147"/>
      <c r="DN250" s="147"/>
      <c r="DO250" s="147"/>
      <c r="DP250" s="147"/>
      <c r="DQ250" s="147"/>
      <c r="DR250" s="147"/>
      <c r="DS250" s="147"/>
      <c r="DT250" s="147"/>
      <c r="DU250" s="147"/>
      <c r="DV250" s="147"/>
      <c r="DW250" s="147"/>
      <c r="DX250" s="147"/>
      <c r="DY250" s="147"/>
      <c r="DZ250" s="147"/>
      <c r="EA250" s="147"/>
      <c r="EB250" s="147"/>
      <c r="EC250" s="147"/>
      <c r="ED250" s="147"/>
      <c r="EE250" s="147"/>
      <c r="EF250" s="147"/>
      <c r="EG250" s="147"/>
      <c r="EH250" s="147"/>
      <c r="EI250" s="147"/>
      <c r="EJ250" s="147"/>
      <c r="EK250" s="147"/>
      <c r="EL250" s="147"/>
      <c r="EM250" s="147"/>
      <c r="EN250" s="147"/>
      <c r="EO250" s="147"/>
      <c r="EP250" s="147"/>
      <c r="EQ250" s="147"/>
      <c r="ER250" s="147"/>
      <c r="ES250" s="147"/>
      <c r="ET250" s="147"/>
      <c r="EU250" s="147"/>
      <c r="EV250" s="147"/>
      <c r="EW250" s="147"/>
      <c r="EX250" s="147"/>
      <c r="EY250" s="147"/>
      <c r="EZ250" s="147"/>
      <c r="FA250" s="147"/>
      <c r="FB250" s="147"/>
      <c r="FC250" s="147"/>
      <c r="FD250" s="147"/>
      <c r="FE250" s="147"/>
      <c r="FF250" s="147"/>
      <c r="FG250" s="147"/>
      <c r="FH250" s="147"/>
      <c r="FI250" s="147"/>
      <c r="FJ250" s="147"/>
      <c r="FK250" s="147"/>
      <c r="FL250" s="147"/>
      <c r="FM250" s="147"/>
      <c r="FN250" s="147"/>
      <c r="FO250" s="147"/>
      <c r="FP250" s="147"/>
      <c r="FQ250" s="147"/>
      <c r="FR250" s="147"/>
      <c r="FS250" s="147"/>
      <c r="FT250" s="147"/>
      <c r="FU250" s="147"/>
      <c r="FV250" s="147"/>
      <c r="FW250" s="147"/>
      <c r="FX250" s="147"/>
      <c r="FY250" s="147"/>
      <c r="FZ250" s="147"/>
      <c r="GA250" s="147"/>
      <c r="GB250" s="147"/>
      <c r="GC250" s="147"/>
      <c r="GD250" s="147"/>
      <c r="GE250" s="147"/>
      <c r="GF250" s="147"/>
      <c r="GG250" s="147"/>
      <c r="GH250" s="147"/>
      <c r="GI250" s="147"/>
      <c r="GJ250" s="147"/>
      <c r="GK250" s="147"/>
      <c r="GL250" s="147"/>
      <c r="GM250" s="147"/>
      <c r="GN250" s="147"/>
      <c r="GO250" s="147"/>
      <c r="GP250" s="147"/>
      <c r="GQ250" s="147"/>
      <c r="GR250" s="147"/>
      <c r="GS250" s="147"/>
      <c r="GT250" s="147"/>
      <c r="GU250" s="147"/>
      <c r="GV250" s="147"/>
      <c r="GW250" s="147"/>
      <c r="GX250" s="147"/>
      <c r="GY250" s="147"/>
      <c r="GZ250" s="147"/>
      <c r="HA250" s="147"/>
      <c r="HB250" s="147"/>
      <c r="HC250" s="147"/>
      <c r="HD250" s="147"/>
      <c r="HE250" s="147"/>
      <c r="HF250" s="147"/>
      <c r="HG250" s="147"/>
      <c r="HH250" s="147"/>
      <c r="HI250" s="147"/>
      <c r="HJ250" s="147"/>
      <c r="HK250" s="147"/>
      <c r="HL250" s="147"/>
      <c r="HM250" s="147"/>
      <c r="HN250" s="147"/>
      <c r="HO250" s="147"/>
      <c r="HP250" s="147"/>
      <c r="HQ250" s="147"/>
      <c r="HR250" s="147"/>
      <c r="HS250" s="147"/>
      <c r="HT250" s="147"/>
      <c r="HU250" s="147"/>
      <c r="HV250" s="147"/>
      <c r="HW250" s="147"/>
      <c r="HX250" s="147"/>
      <c r="HY250" s="147"/>
      <c r="HZ250" s="147"/>
      <c r="IA250" s="147"/>
      <c r="IB250" s="147"/>
      <c r="IC250" s="147"/>
      <c r="ID250" s="147"/>
      <c r="IE250" s="147"/>
      <c r="IF250" s="147"/>
      <c r="IG250" s="147"/>
      <c r="IH250" s="147"/>
      <c r="II250" s="147"/>
    </row>
    <row r="251" spans="1:243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  <c r="AO251" s="147"/>
      <c r="AP251" s="147"/>
      <c r="AQ251" s="147"/>
      <c r="AR251" s="147"/>
      <c r="AS251" s="147"/>
      <c r="AT251" s="147"/>
      <c r="AU251" s="147"/>
      <c r="AV251" s="147"/>
      <c r="AW251" s="147"/>
      <c r="AX251" s="147"/>
      <c r="AY251" s="147"/>
      <c r="AZ251" s="147"/>
      <c r="BA251" s="147"/>
      <c r="BB251" s="147"/>
      <c r="BC251" s="147"/>
      <c r="BD251" s="147"/>
      <c r="BE251" s="147"/>
      <c r="BF251" s="147"/>
      <c r="BG251" s="147"/>
      <c r="BH251" s="147"/>
      <c r="BI251" s="147"/>
      <c r="BJ251" s="147"/>
      <c r="BK251" s="147"/>
      <c r="BL251" s="147"/>
      <c r="BM251" s="147"/>
      <c r="BN251" s="147"/>
      <c r="BO251" s="147"/>
      <c r="BP251" s="147"/>
      <c r="BQ251" s="147"/>
      <c r="BR251" s="147"/>
      <c r="BS251" s="147"/>
      <c r="BT251" s="147"/>
      <c r="BU251" s="147"/>
      <c r="BV251" s="147"/>
      <c r="BW251" s="147"/>
      <c r="BX251" s="147"/>
      <c r="BY251" s="147"/>
      <c r="BZ251" s="147"/>
      <c r="CA251" s="147"/>
      <c r="CB251" s="147"/>
      <c r="CC251" s="147"/>
      <c r="CD251" s="147"/>
      <c r="CE251" s="147"/>
      <c r="CF251" s="147"/>
      <c r="CG251" s="147"/>
      <c r="CH251" s="147"/>
      <c r="CJ251" s="147"/>
      <c r="CK251" s="147"/>
      <c r="CL251" s="147"/>
      <c r="CM251" s="147"/>
      <c r="CN251" s="147"/>
      <c r="CO251" s="147"/>
      <c r="CP251" s="147"/>
      <c r="CQ251" s="147"/>
      <c r="CR251" s="147"/>
      <c r="CS251" s="147"/>
      <c r="CT251" s="147"/>
      <c r="CU251" s="147"/>
      <c r="CV251" s="147"/>
      <c r="CW251" s="147"/>
      <c r="CX251" s="147"/>
      <c r="CY251" s="147"/>
      <c r="CZ251" s="147"/>
      <c r="DA251" s="147"/>
      <c r="DB251" s="147"/>
      <c r="DC251" s="147"/>
      <c r="DD251" s="147"/>
      <c r="DE251" s="147"/>
      <c r="DF251" s="147"/>
      <c r="DG251" s="147"/>
      <c r="DH251" s="147"/>
      <c r="DI251" s="147"/>
      <c r="DJ251" s="147"/>
      <c r="DK251" s="147"/>
      <c r="DL251" s="147"/>
      <c r="DM251" s="147"/>
      <c r="DN251" s="147"/>
      <c r="DO251" s="147"/>
      <c r="DP251" s="147"/>
      <c r="DQ251" s="147"/>
      <c r="DR251" s="147"/>
      <c r="DS251" s="147"/>
      <c r="DT251" s="147"/>
      <c r="DU251" s="147"/>
      <c r="DV251" s="147"/>
      <c r="DW251" s="147"/>
      <c r="DX251" s="147"/>
      <c r="DY251" s="147"/>
      <c r="DZ251" s="147"/>
      <c r="EA251" s="147"/>
      <c r="EB251" s="147"/>
      <c r="EC251" s="147"/>
      <c r="ED251" s="147"/>
      <c r="EE251" s="147"/>
      <c r="EF251" s="147"/>
      <c r="EG251" s="147"/>
      <c r="EH251" s="147"/>
      <c r="EI251" s="147"/>
      <c r="EJ251" s="147"/>
      <c r="EK251" s="147"/>
      <c r="EL251" s="147"/>
      <c r="EM251" s="147"/>
      <c r="EN251" s="147"/>
      <c r="EO251" s="147"/>
      <c r="EP251" s="147"/>
      <c r="EQ251" s="147"/>
      <c r="ER251" s="147"/>
      <c r="ES251" s="147"/>
      <c r="ET251" s="147"/>
      <c r="EU251" s="147"/>
      <c r="EV251" s="147"/>
      <c r="EW251" s="147"/>
      <c r="EX251" s="147"/>
      <c r="EY251" s="147"/>
      <c r="EZ251" s="147"/>
      <c r="FA251" s="147"/>
      <c r="FB251" s="147"/>
      <c r="FC251" s="147"/>
      <c r="FD251" s="147"/>
      <c r="FE251" s="147"/>
      <c r="FF251" s="147"/>
      <c r="FG251" s="147"/>
      <c r="FH251" s="147"/>
      <c r="FI251" s="147"/>
      <c r="FJ251" s="147"/>
      <c r="FK251" s="147"/>
      <c r="FL251" s="147"/>
      <c r="FM251" s="147"/>
      <c r="FN251" s="147"/>
      <c r="FO251" s="147"/>
      <c r="FP251" s="147"/>
      <c r="FQ251" s="147"/>
      <c r="FR251" s="147"/>
      <c r="FS251" s="147"/>
      <c r="FT251" s="147"/>
      <c r="FU251" s="147"/>
      <c r="FV251" s="147"/>
      <c r="FW251" s="147"/>
      <c r="FX251" s="147"/>
      <c r="FY251" s="147"/>
      <c r="FZ251" s="147"/>
      <c r="GA251" s="147"/>
      <c r="GB251" s="147"/>
      <c r="GC251" s="147"/>
      <c r="GD251" s="147"/>
      <c r="GE251" s="147"/>
      <c r="GF251" s="147"/>
      <c r="GG251" s="147"/>
      <c r="GH251" s="147"/>
      <c r="GI251" s="147"/>
      <c r="GJ251" s="147"/>
      <c r="GK251" s="147"/>
      <c r="GL251" s="147"/>
      <c r="GM251" s="147"/>
      <c r="GN251" s="147"/>
      <c r="GO251" s="147"/>
      <c r="GP251" s="147"/>
      <c r="GQ251" s="147"/>
      <c r="GR251" s="147"/>
      <c r="GS251" s="147"/>
      <c r="GT251" s="147"/>
      <c r="GU251" s="147"/>
      <c r="GV251" s="147"/>
      <c r="GW251" s="147"/>
      <c r="GX251" s="147"/>
      <c r="GY251" s="147"/>
      <c r="GZ251" s="147"/>
      <c r="HA251" s="147"/>
      <c r="HB251" s="147"/>
      <c r="HC251" s="147"/>
      <c r="HD251" s="147"/>
      <c r="HE251" s="147"/>
      <c r="HF251" s="147"/>
      <c r="HG251" s="147"/>
      <c r="HH251" s="147"/>
      <c r="HI251" s="147"/>
      <c r="HJ251" s="147"/>
      <c r="HK251" s="147"/>
      <c r="HL251" s="147"/>
      <c r="HM251" s="147"/>
      <c r="HN251" s="147"/>
      <c r="HO251" s="147"/>
      <c r="HP251" s="147"/>
      <c r="HQ251" s="147"/>
      <c r="HR251" s="147"/>
      <c r="HS251" s="147"/>
      <c r="HT251" s="147"/>
      <c r="HU251" s="147"/>
      <c r="HV251" s="147"/>
      <c r="HW251" s="147"/>
      <c r="HX251" s="147"/>
      <c r="HY251" s="147"/>
      <c r="HZ251" s="147"/>
      <c r="IA251" s="147"/>
      <c r="IB251" s="147"/>
      <c r="IC251" s="147"/>
      <c r="ID251" s="147"/>
      <c r="IE251" s="147"/>
      <c r="IF251" s="147"/>
      <c r="IG251" s="147"/>
      <c r="IH251" s="147"/>
      <c r="II251" s="147"/>
    </row>
    <row r="252" spans="1:243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  <c r="AO252" s="147"/>
      <c r="AP252" s="147"/>
      <c r="AQ252" s="147"/>
      <c r="AR252" s="147"/>
      <c r="AS252" s="147"/>
      <c r="AT252" s="147"/>
      <c r="AU252" s="147"/>
      <c r="AV252" s="147"/>
      <c r="AW252" s="147"/>
      <c r="AX252" s="147"/>
      <c r="AY252" s="147"/>
      <c r="AZ252" s="147"/>
      <c r="BA252" s="147"/>
      <c r="BB252" s="147"/>
      <c r="BC252" s="147"/>
      <c r="BD252" s="147"/>
      <c r="BE252" s="147"/>
      <c r="BF252" s="147"/>
      <c r="BG252" s="147"/>
      <c r="BH252" s="147"/>
      <c r="BI252" s="147"/>
      <c r="BJ252" s="147"/>
      <c r="BK252" s="147"/>
      <c r="BL252" s="147"/>
      <c r="BM252" s="147"/>
      <c r="BN252" s="147"/>
      <c r="BO252" s="147"/>
      <c r="BP252" s="147"/>
      <c r="BQ252" s="147"/>
      <c r="BR252" s="147"/>
      <c r="BS252" s="147"/>
      <c r="BT252" s="147"/>
      <c r="BU252" s="147"/>
      <c r="BV252" s="147"/>
      <c r="BW252" s="147"/>
      <c r="BX252" s="147"/>
      <c r="BY252" s="147"/>
      <c r="BZ252" s="147"/>
      <c r="CA252" s="147"/>
      <c r="CB252" s="147"/>
      <c r="CC252" s="147"/>
      <c r="CD252" s="147"/>
      <c r="CE252" s="147"/>
      <c r="CF252" s="147"/>
      <c r="CG252" s="147"/>
      <c r="CH252" s="147"/>
      <c r="CJ252" s="147"/>
      <c r="CK252" s="147"/>
      <c r="CL252" s="147"/>
      <c r="CM252" s="147"/>
      <c r="CN252" s="147"/>
      <c r="CO252" s="147"/>
      <c r="CP252" s="147"/>
      <c r="CQ252" s="147"/>
      <c r="CR252" s="147"/>
      <c r="CS252" s="147"/>
      <c r="CT252" s="147"/>
      <c r="CU252" s="147"/>
      <c r="CV252" s="147"/>
      <c r="CW252" s="147"/>
      <c r="CX252" s="147"/>
      <c r="CY252" s="147"/>
      <c r="CZ252" s="147"/>
      <c r="DA252" s="147"/>
      <c r="DB252" s="147"/>
      <c r="DC252" s="147"/>
      <c r="DD252" s="147"/>
      <c r="DE252" s="147"/>
      <c r="DF252" s="147"/>
      <c r="DG252" s="147"/>
      <c r="DH252" s="147"/>
      <c r="DI252" s="147"/>
      <c r="DJ252" s="147"/>
      <c r="DK252" s="147"/>
      <c r="DL252" s="147"/>
      <c r="DM252" s="147"/>
      <c r="DN252" s="147"/>
      <c r="DO252" s="147"/>
      <c r="DP252" s="147"/>
      <c r="DQ252" s="147"/>
      <c r="DR252" s="147"/>
      <c r="DS252" s="147"/>
      <c r="DT252" s="147"/>
      <c r="DU252" s="147"/>
      <c r="DV252" s="147"/>
      <c r="DW252" s="147"/>
      <c r="DX252" s="147"/>
      <c r="DY252" s="147"/>
      <c r="DZ252" s="147"/>
      <c r="EA252" s="147"/>
      <c r="EB252" s="147"/>
      <c r="EC252" s="147"/>
      <c r="ED252" s="147"/>
      <c r="EE252" s="147"/>
      <c r="EF252" s="147"/>
      <c r="EG252" s="147"/>
      <c r="EH252" s="147"/>
      <c r="EI252" s="147"/>
      <c r="EJ252" s="147"/>
      <c r="EK252" s="147"/>
      <c r="EL252" s="147"/>
      <c r="EM252" s="147"/>
      <c r="EN252" s="147"/>
      <c r="EO252" s="147"/>
      <c r="EP252" s="147"/>
      <c r="EQ252" s="147"/>
      <c r="ER252" s="147"/>
      <c r="ES252" s="147"/>
      <c r="ET252" s="147"/>
      <c r="EU252" s="147"/>
      <c r="EV252" s="147"/>
      <c r="EW252" s="147"/>
      <c r="EX252" s="147"/>
      <c r="EY252" s="147"/>
      <c r="EZ252" s="147"/>
      <c r="FA252" s="147"/>
      <c r="FB252" s="147"/>
      <c r="FC252" s="147"/>
      <c r="FD252" s="147"/>
      <c r="FE252" s="147"/>
      <c r="FF252" s="147"/>
      <c r="FG252" s="147"/>
      <c r="FH252" s="147"/>
      <c r="FI252" s="147"/>
      <c r="FJ252" s="147"/>
      <c r="FK252" s="147"/>
      <c r="FL252" s="147"/>
      <c r="FM252" s="147"/>
      <c r="FN252" s="147"/>
      <c r="FO252" s="147"/>
      <c r="FP252" s="147"/>
      <c r="FQ252" s="147"/>
      <c r="FR252" s="147"/>
      <c r="FS252" s="147"/>
      <c r="FT252" s="147"/>
      <c r="FU252" s="147"/>
      <c r="FV252" s="147"/>
      <c r="FW252" s="147"/>
      <c r="FX252" s="147"/>
      <c r="FY252" s="147"/>
      <c r="FZ252" s="147"/>
      <c r="GA252" s="147"/>
      <c r="GB252" s="147"/>
      <c r="GC252" s="147"/>
      <c r="GD252" s="147"/>
      <c r="GE252" s="147"/>
      <c r="GF252" s="147"/>
      <c r="GG252" s="147"/>
      <c r="GH252" s="147"/>
      <c r="GI252" s="147"/>
      <c r="GJ252" s="147"/>
      <c r="GK252" s="147"/>
      <c r="GL252" s="147"/>
      <c r="GM252" s="147"/>
      <c r="GN252" s="147"/>
      <c r="GO252" s="147"/>
      <c r="GP252" s="147"/>
      <c r="GQ252" s="147"/>
      <c r="GR252" s="147"/>
      <c r="GS252" s="147"/>
      <c r="GT252" s="147"/>
      <c r="GU252" s="147"/>
      <c r="GV252" s="147"/>
      <c r="GW252" s="147"/>
      <c r="GX252" s="147"/>
      <c r="GY252" s="147"/>
      <c r="GZ252" s="147"/>
      <c r="HA252" s="147"/>
      <c r="HB252" s="147"/>
      <c r="HC252" s="147"/>
      <c r="HD252" s="147"/>
      <c r="HE252" s="147"/>
      <c r="HF252" s="147"/>
      <c r="HG252" s="147"/>
      <c r="HH252" s="147"/>
      <c r="HI252" s="147"/>
      <c r="HJ252" s="147"/>
      <c r="HK252" s="147"/>
      <c r="HL252" s="147"/>
      <c r="HM252" s="147"/>
      <c r="HN252" s="147"/>
      <c r="HO252" s="147"/>
      <c r="HP252" s="147"/>
      <c r="HQ252" s="147"/>
      <c r="HR252" s="147"/>
      <c r="HS252" s="147"/>
      <c r="HT252" s="147"/>
      <c r="HU252" s="147"/>
      <c r="HV252" s="147"/>
      <c r="HW252" s="147"/>
      <c r="HX252" s="147"/>
      <c r="HY252" s="147"/>
      <c r="HZ252" s="147"/>
      <c r="IA252" s="147"/>
      <c r="IB252" s="147"/>
      <c r="IC252" s="147"/>
      <c r="ID252" s="147"/>
      <c r="IE252" s="147"/>
      <c r="IF252" s="147"/>
      <c r="IG252" s="147"/>
      <c r="IH252" s="147"/>
      <c r="II252" s="147"/>
    </row>
    <row r="253" spans="1:243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  <c r="AO253" s="147"/>
      <c r="AP253" s="147"/>
      <c r="AQ253" s="147"/>
      <c r="AR253" s="147"/>
      <c r="AS253" s="147"/>
      <c r="AT253" s="147"/>
      <c r="AU253" s="147"/>
      <c r="AV253" s="147"/>
      <c r="AW253" s="147"/>
      <c r="AX253" s="147"/>
      <c r="AY253" s="147"/>
      <c r="AZ253" s="147"/>
      <c r="BA253" s="147"/>
      <c r="BB253" s="147"/>
      <c r="BC253" s="147"/>
      <c r="BD253" s="147"/>
      <c r="BE253" s="147"/>
      <c r="BF253" s="147"/>
      <c r="BG253" s="147"/>
      <c r="BH253" s="147"/>
      <c r="BI253" s="147"/>
      <c r="BJ253" s="147"/>
      <c r="BK253" s="147"/>
      <c r="BL253" s="147"/>
      <c r="BM253" s="147"/>
      <c r="BN253" s="147"/>
      <c r="BO253" s="147"/>
      <c r="BP253" s="147"/>
      <c r="BQ253" s="147"/>
      <c r="BR253" s="147"/>
      <c r="BS253" s="147"/>
      <c r="BT253" s="147"/>
      <c r="BU253" s="147"/>
      <c r="BV253" s="147"/>
      <c r="BW253" s="147"/>
      <c r="BX253" s="147"/>
      <c r="BY253" s="147"/>
      <c r="BZ253" s="147"/>
      <c r="CA253" s="147"/>
      <c r="CB253" s="147"/>
      <c r="CC253" s="147"/>
      <c r="CD253" s="147"/>
      <c r="CE253" s="147"/>
      <c r="CF253" s="147"/>
      <c r="CG253" s="147"/>
      <c r="CH253" s="147"/>
      <c r="CJ253" s="147"/>
      <c r="CK253" s="147"/>
      <c r="CL253" s="147"/>
      <c r="CM253" s="147"/>
      <c r="CN253" s="147"/>
      <c r="CO253" s="147"/>
      <c r="CP253" s="147"/>
      <c r="CQ253" s="147"/>
      <c r="CR253" s="147"/>
      <c r="CS253" s="147"/>
      <c r="CT253" s="147"/>
      <c r="CU253" s="147"/>
      <c r="CV253" s="147"/>
      <c r="CW253" s="147"/>
      <c r="CX253" s="147"/>
      <c r="CY253" s="147"/>
      <c r="CZ253" s="147"/>
      <c r="DA253" s="147"/>
      <c r="DB253" s="147"/>
      <c r="DC253" s="147"/>
      <c r="DD253" s="147"/>
      <c r="DE253" s="147"/>
      <c r="DF253" s="147"/>
      <c r="DG253" s="147"/>
      <c r="DH253" s="147"/>
      <c r="DI253" s="147"/>
      <c r="DJ253" s="147"/>
      <c r="DK253" s="147"/>
      <c r="DL253" s="147"/>
      <c r="DM253" s="147"/>
      <c r="DN253" s="147"/>
      <c r="DO253" s="147"/>
      <c r="DP253" s="147"/>
      <c r="DQ253" s="147"/>
      <c r="DR253" s="147"/>
      <c r="DS253" s="147"/>
      <c r="DT253" s="147"/>
      <c r="DU253" s="147"/>
      <c r="DV253" s="147"/>
      <c r="DW253" s="147"/>
      <c r="DX253" s="147"/>
      <c r="DY253" s="147"/>
      <c r="DZ253" s="147"/>
      <c r="EA253" s="147"/>
      <c r="EB253" s="147"/>
      <c r="EC253" s="147"/>
      <c r="ED253" s="147"/>
      <c r="EE253" s="147"/>
      <c r="EF253" s="147"/>
      <c r="EG253" s="147"/>
      <c r="EH253" s="147"/>
      <c r="EI253" s="147"/>
      <c r="EJ253" s="147"/>
      <c r="EK253" s="147"/>
      <c r="EL253" s="147"/>
      <c r="EM253" s="147"/>
      <c r="EN253" s="147"/>
      <c r="EO253" s="147"/>
      <c r="EP253" s="147"/>
      <c r="EQ253" s="147"/>
      <c r="ER253" s="147"/>
      <c r="ES253" s="147"/>
      <c r="ET253" s="147"/>
      <c r="EU253" s="147"/>
      <c r="EV253" s="147"/>
      <c r="EW253" s="147"/>
      <c r="EX253" s="147"/>
      <c r="EY253" s="147"/>
      <c r="EZ253" s="147"/>
      <c r="FA253" s="147"/>
      <c r="FB253" s="147"/>
      <c r="FC253" s="147"/>
      <c r="FD253" s="147"/>
      <c r="FE253" s="147"/>
      <c r="FF253" s="147"/>
      <c r="FG253" s="147"/>
      <c r="FH253" s="147"/>
      <c r="FI253" s="147"/>
      <c r="FJ253" s="147"/>
      <c r="FK253" s="147"/>
      <c r="FL253" s="147"/>
      <c r="FM253" s="147"/>
      <c r="FN253" s="147"/>
      <c r="FO253" s="147"/>
      <c r="FP253" s="147"/>
      <c r="FQ253" s="147"/>
      <c r="FR253" s="147"/>
      <c r="FS253" s="147"/>
      <c r="FT253" s="147"/>
      <c r="FU253" s="147"/>
      <c r="FV253" s="147"/>
      <c r="FW253" s="147"/>
      <c r="FX253" s="147"/>
      <c r="FY253" s="147"/>
      <c r="FZ253" s="147"/>
      <c r="GA253" s="147"/>
      <c r="GB253" s="147"/>
      <c r="GC253" s="147"/>
      <c r="GD253" s="147"/>
      <c r="GE253" s="147"/>
      <c r="GF253" s="147"/>
      <c r="GG253" s="147"/>
      <c r="GH253" s="147"/>
      <c r="GI253" s="147"/>
      <c r="GJ253" s="147"/>
      <c r="GK253" s="147"/>
      <c r="GL253" s="147"/>
      <c r="GM253" s="147"/>
      <c r="GN253" s="147"/>
      <c r="GO253" s="147"/>
      <c r="GP253" s="147"/>
      <c r="GQ253" s="147"/>
      <c r="GR253" s="147"/>
      <c r="GS253" s="147"/>
      <c r="GT253" s="147"/>
      <c r="GU253" s="147"/>
      <c r="GV253" s="147"/>
      <c r="GW253" s="147"/>
      <c r="GX253" s="147"/>
      <c r="GY253" s="147"/>
      <c r="GZ253" s="147"/>
      <c r="HA253" s="147"/>
      <c r="HB253" s="147"/>
      <c r="HC253" s="147"/>
      <c r="HD253" s="147"/>
      <c r="HE253" s="147"/>
      <c r="HF253" s="147"/>
      <c r="HG253" s="147"/>
      <c r="HH253" s="147"/>
      <c r="HI253" s="147"/>
      <c r="HJ253" s="147"/>
      <c r="HK253" s="147"/>
      <c r="HL253" s="147"/>
      <c r="HM253" s="147"/>
      <c r="HN253" s="147"/>
      <c r="HO253" s="147"/>
      <c r="HP253" s="147"/>
      <c r="HQ253" s="147"/>
      <c r="HR253" s="147"/>
      <c r="HS253" s="147"/>
      <c r="HT253" s="147"/>
      <c r="HU253" s="147"/>
      <c r="HV253" s="147"/>
      <c r="HW253" s="147"/>
      <c r="HX253" s="147"/>
      <c r="HY253" s="147"/>
      <c r="HZ253" s="147"/>
      <c r="IA253" s="147"/>
      <c r="IB253" s="147"/>
      <c r="IC253" s="147"/>
      <c r="ID253" s="147"/>
      <c r="IE253" s="147"/>
      <c r="IF253" s="147"/>
      <c r="IG253" s="147"/>
      <c r="IH253" s="147"/>
      <c r="II253" s="147"/>
    </row>
    <row r="254" spans="1:243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  <c r="AO254" s="147"/>
      <c r="AP254" s="147"/>
      <c r="AQ254" s="147"/>
      <c r="AR254" s="147"/>
      <c r="AS254" s="147"/>
      <c r="AT254" s="147"/>
      <c r="AU254" s="147"/>
      <c r="AV254" s="147"/>
      <c r="AW254" s="147"/>
      <c r="AX254" s="147"/>
      <c r="AY254" s="147"/>
      <c r="AZ254" s="147"/>
      <c r="BA254" s="147"/>
      <c r="BB254" s="147"/>
      <c r="BC254" s="147"/>
      <c r="BD254" s="147"/>
      <c r="BE254" s="147"/>
      <c r="BF254" s="147"/>
      <c r="BG254" s="147"/>
      <c r="BH254" s="147"/>
      <c r="BI254" s="147"/>
      <c r="BJ254" s="147"/>
      <c r="BK254" s="147"/>
      <c r="BL254" s="147"/>
      <c r="BM254" s="147"/>
      <c r="BN254" s="147"/>
      <c r="BO254" s="147"/>
      <c r="BP254" s="147"/>
      <c r="BQ254" s="147"/>
      <c r="BR254" s="147"/>
      <c r="BS254" s="147"/>
      <c r="BT254" s="147"/>
      <c r="BU254" s="147"/>
      <c r="BV254" s="147"/>
      <c r="BW254" s="147"/>
      <c r="BX254" s="147"/>
      <c r="BY254" s="147"/>
      <c r="BZ254" s="147"/>
      <c r="CA254" s="147"/>
      <c r="CB254" s="147"/>
      <c r="CC254" s="147"/>
      <c r="CD254" s="147"/>
      <c r="CE254" s="147"/>
      <c r="CF254" s="147"/>
      <c r="CG254" s="147"/>
      <c r="CH254" s="147"/>
      <c r="CJ254" s="147"/>
      <c r="CK254" s="147"/>
      <c r="CL254" s="147"/>
      <c r="CM254" s="147"/>
      <c r="CN254" s="147"/>
      <c r="CO254" s="147"/>
      <c r="CP254" s="147"/>
      <c r="CQ254" s="147"/>
      <c r="CR254" s="147"/>
      <c r="CS254" s="147"/>
      <c r="CT254" s="147"/>
      <c r="CU254" s="147"/>
      <c r="CV254" s="147"/>
      <c r="CW254" s="147"/>
      <c r="CX254" s="147"/>
      <c r="CY254" s="147"/>
      <c r="CZ254" s="147"/>
      <c r="DA254" s="147"/>
      <c r="DB254" s="147"/>
      <c r="DC254" s="147"/>
      <c r="DD254" s="147"/>
      <c r="DE254" s="147"/>
      <c r="DF254" s="147"/>
      <c r="DG254" s="147"/>
      <c r="DH254" s="147"/>
      <c r="DI254" s="147"/>
      <c r="DJ254" s="147"/>
      <c r="DK254" s="147"/>
      <c r="DL254" s="147"/>
      <c r="DM254" s="147"/>
      <c r="DN254" s="147"/>
      <c r="DO254" s="147"/>
      <c r="DP254" s="147"/>
      <c r="DQ254" s="147"/>
      <c r="DR254" s="147"/>
      <c r="DS254" s="147"/>
      <c r="DT254" s="147"/>
      <c r="DU254" s="147"/>
      <c r="DV254" s="147"/>
      <c r="DW254" s="147"/>
      <c r="DX254" s="147"/>
      <c r="DY254" s="147"/>
      <c r="DZ254" s="147"/>
      <c r="EA254" s="147"/>
      <c r="EB254" s="147"/>
      <c r="EC254" s="147"/>
      <c r="ED254" s="147"/>
      <c r="EE254" s="147"/>
      <c r="EF254" s="147"/>
      <c r="EG254" s="147"/>
      <c r="EH254" s="147"/>
      <c r="EI254" s="147"/>
      <c r="EJ254" s="147"/>
      <c r="EK254" s="147"/>
      <c r="EL254" s="147"/>
      <c r="EM254" s="147"/>
      <c r="EN254" s="147"/>
      <c r="EO254" s="147"/>
      <c r="EP254" s="147"/>
      <c r="EQ254" s="147"/>
      <c r="ER254" s="147"/>
      <c r="ES254" s="147"/>
      <c r="ET254" s="147"/>
      <c r="EU254" s="147"/>
      <c r="EV254" s="147"/>
      <c r="EW254" s="147"/>
      <c r="EX254" s="147"/>
      <c r="EY254" s="147"/>
      <c r="EZ254" s="147"/>
      <c r="FA254" s="147"/>
      <c r="FB254" s="147"/>
      <c r="FC254" s="147"/>
      <c r="FD254" s="147"/>
      <c r="FE254" s="147"/>
      <c r="FF254" s="147"/>
      <c r="FG254" s="147"/>
      <c r="FH254" s="147"/>
      <c r="FI254" s="147"/>
      <c r="FJ254" s="147"/>
      <c r="FK254" s="147"/>
      <c r="FL254" s="147"/>
      <c r="FM254" s="147"/>
      <c r="FN254" s="147"/>
      <c r="FO254" s="147"/>
      <c r="FP254" s="147"/>
      <c r="FQ254" s="147"/>
      <c r="FR254" s="147"/>
      <c r="FS254" s="147"/>
      <c r="FT254" s="147"/>
      <c r="FU254" s="147"/>
      <c r="FV254" s="147"/>
      <c r="FW254" s="147"/>
      <c r="FX254" s="147"/>
      <c r="FY254" s="147"/>
      <c r="FZ254" s="147"/>
      <c r="GA254" s="147"/>
      <c r="GB254" s="147"/>
      <c r="GC254" s="147"/>
      <c r="GD254" s="147"/>
      <c r="GE254" s="147"/>
      <c r="GF254" s="147"/>
      <c r="GG254" s="147"/>
      <c r="GH254" s="147"/>
      <c r="GI254" s="147"/>
      <c r="GJ254" s="147"/>
      <c r="GK254" s="147"/>
      <c r="GL254" s="147"/>
      <c r="GM254" s="147"/>
      <c r="GN254" s="147"/>
      <c r="GO254" s="147"/>
      <c r="GP254" s="147"/>
      <c r="GQ254" s="147"/>
      <c r="GR254" s="147"/>
      <c r="GS254" s="147"/>
      <c r="GT254" s="147"/>
      <c r="GU254" s="147"/>
      <c r="GV254" s="147"/>
      <c r="GW254" s="147"/>
      <c r="GX254" s="147"/>
      <c r="GY254" s="147"/>
      <c r="GZ254" s="147"/>
      <c r="HA254" s="147"/>
      <c r="HB254" s="147"/>
      <c r="HC254" s="147"/>
      <c r="HD254" s="147"/>
      <c r="HE254" s="147"/>
      <c r="HF254" s="147"/>
      <c r="HG254" s="147"/>
      <c r="HH254" s="147"/>
      <c r="HI254" s="147"/>
      <c r="HJ254" s="147"/>
      <c r="HK254" s="147"/>
      <c r="HL254" s="147"/>
      <c r="HM254" s="147"/>
      <c r="HN254" s="147"/>
      <c r="HO254" s="147"/>
      <c r="HP254" s="147"/>
      <c r="HQ254" s="147"/>
      <c r="HR254" s="147"/>
      <c r="HS254" s="147"/>
      <c r="HT254" s="147"/>
      <c r="HU254" s="147"/>
      <c r="HV254" s="147"/>
      <c r="HW254" s="147"/>
      <c r="HX254" s="147"/>
      <c r="HY254" s="147"/>
      <c r="HZ254" s="147"/>
      <c r="IA254" s="147"/>
      <c r="IB254" s="147"/>
      <c r="IC254" s="147"/>
      <c r="ID254" s="147"/>
      <c r="IE254" s="147"/>
      <c r="IF254" s="147"/>
      <c r="IG254" s="147"/>
      <c r="IH254" s="147"/>
      <c r="II254" s="147"/>
    </row>
    <row r="255" spans="1:243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  <c r="AO255" s="147"/>
      <c r="AP255" s="147"/>
      <c r="AQ255" s="147"/>
      <c r="AR255" s="147"/>
      <c r="AS255" s="147"/>
      <c r="AT255" s="147"/>
      <c r="AU255" s="147"/>
      <c r="AV255" s="147"/>
      <c r="AW255" s="147"/>
      <c r="AX255" s="147"/>
      <c r="AY255" s="147"/>
      <c r="AZ255" s="147"/>
      <c r="BA255" s="147"/>
      <c r="BB255" s="147"/>
      <c r="BC255" s="147"/>
      <c r="BD255" s="147"/>
      <c r="BE255" s="147"/>
      <c r="BF255" s="147"/>
      <c r="BG255" s="147"/>
      <c r="BH255" s="147"/>
      <c r="BI255" s="147"/>
      <c r="BJ255" s="147"/>
      <c r="BK255" s="147"/>
      <c r="BL255" s="147"/>
      <c r="BM255" s="147"/>
      <c r="BN255" s="147"/>
      <c r="BO255" s="147"/>
      <c r="BP255" s="147"/>
      <c r="BQ255" s="147"/>
      <c r="BR255" s="147"/>
      <c r="BS255" s="147"/>
      <c r="BT255" s="147"/>
      <c r="BU255" s="147"/>
      <c r="BV255" s="147"/>
      <c r="BW255" s="147"/>
      <c r="BX255" s="147"/>
      <c r="BY255" s="147"/>
      <c r="BZ255" s="147"/>
      <c r="CA255" s="147"/>
      <c r="CB255" s="147"/>
      <c r="CC255" s="147"/>
      <c r="CD255" s="147"/>
      <c r="CE255" s="147"/>
      <c r="CF255" s="147"/>
      <c r="CG255" s="147"/>
      <c r="CH255" s="147"/>
      <c r="CJ255" s="147"/>
      <c r="CK255" s="147"/>
      <c r="CL255" s="147"/>
      <c r="CM255" s="147"/>
      <c r="CN255" s="147"/>
      <c r="CO255" s="147"/>
      <c r="CP255" s="147"/>
      <c r="CQ255" s="147"/>
      <c r="CR255" s="147"/>
      <c r="CS255" s="147"/>
      <c r="CT255" s="147"/>
      <c r="CU255" s="147"/>
      <c r="CV255" s="147"/>
      <c r="CW255" s="147"/>
      <c r="CX255" s="147"/>
      <c r="CY255" s="147"/>
      <c r="CZ255" s="147"/>
      <c r="DA255" s="147"/>
      <c r="DB255" s="147"/>
      <c r="DC255" s="147"/>
      <c r="DD255" s="147"/>
      <c r="DE255" s="147"/>
      <c r="DF255" s="147"/>
      <c r="DG255" s="147"/>
      <c r="DH255" s="147"/>
      <c r="DI255" s="147"/>
      <c r="DJ255" s="147"/>
      <c r="DK255" s="147"/>
      <c r="DL255" s="147"/>
      <c r="DM255" s="147"/>
      <c r="DN255" s="147"/>
      <c r="DO255" s="147"/>
      <c r="DP255" s="147"/>
      <c r="DQ255" s="147"/>
      <c r="DR255" s="147"/>
      <c r="DS255" s="147"/>
      <c r="DT255" s="147"/>
      <c r="DU255" s="147"/>
      <c r="DV255" s="147"/>
      <c r="DW255" s="147"/>
      <c r="DX255" s="147"/>
      <c r="DY255" s="147"/>
      <c r="DZ255" s="147"/>
      <c r="EA255" s="147"/>
      <c r="EB255" s="147"/>
      <c r="EC255" s="147"/>
      <c r="ED255" s="147"/>
      <c r="EE255" s="147"/>
      <c r="EF255" s="147"/>
      <c r="EG255" s="147"/>
      <c r="EH255" s="147"/>
      <c r="EI255" s="147"/>
      <c r="EJ255" s="147"/>
      <c r="EK255" s="147"/>
      <c r="EL255" s="147"/>
      <c r="EM255" s="147"/>
      <c r="EN255" s="147"/>
      <c r="EO255" s="147"/>
      <c r="EP255" s="147"/>
      <c r="EQ255" s="147"/>
      <c r="ER255" s="147"/>
      <c r="ES255" s="147"/>
      <c r="ET255" s="147"/>
      <c r="EU255" s="147"/>
      <c r="EV255" s="147"/>
      <c r="EW255" s="147"/>
      <c r="EX255" s="147"/>
      <c r="EY255" s="147"/>
      <c r="EZ255" s="147"/>
      <c r="FA255" s="147"/>
      <c r="FB255" s="147"/>
      <c r="FC255" s="147"/>
      <c r="FD255" s="147"/>
      <c r="FE255" s="147"/>
      <c r="FF255" s="147"/>
      <c r="FG255" s="147"/>
      <c r="FH255" s="147"/>
      <c r="FI255" s="147"/>
      <c r="FJ255" s="147"/>
      <c r="FK255" s="147"/>
      <c r="FL255" s="147"/>
      <c r="FM255" s="147"/>
      <c r="FN255" s="147"/>
      <c r="FO255" s="147"/>
      <c r="FP255" s="147"/>
      <c r="FQ255" s="147"/>
      <c r="FR255" s="147"/>
      <c r="FS255" s="147"/>
      <c r="FT255" s="147"/>
      <c r="FU255" s="147"/>
      <c r="FV255" s="147"/>
      <c r="FW255" s="147"/>
      <c r="FX255" s="147"/>
      <c r="FY255" s="147"/>
      <c r="FZ255" s="147"/>
      <c r="GA255" s="147"/>
      <c r="GB255" s="147"/>
      <c r="GC255" s="147"/>
      <c r="GD255" s="147"/>
      <c r="GE255" s="147"/>
      <c r="GF255" s="147"/>
      <c r="GG255" s="147"/>
      <c r="GH255" s="147"/>
      <c r="GI255" s="147"/>
      <c r="GJ255" s="147"/>
      <c r="GK255" s="147"/>
      <c r="GL255" s="147"/>
      <c r="GM255" s="147"/>
      <c r="GN255" s="147"/>
      <c r="GO255" s="147"/>
      <c r="GP255" s="147"/>
      <c r="GQ255" s="147"/>
      <c r="GR255" s="147"/>
      <c r="GS255" s="147"/>
      <c r="GT255" s="147"/>
      <c r="GU255" s="147"/>
      <c r="GV255" s="147"/>
      <c r="GW255" s="147"/>
      <c r="GX255" s="147"/>
      <c r="GY255" s="147"/>
      <c r="GZ255" s="147"/>
      <c r="HA255" s="147"/>
      <c r="HB255" s="147"/>
      <c r="HC255" s="147"/>
      <c r="HD255" s="147"/>
      <c r="HE255" s="147"/>
      <c r="HF255" s="147"/>
      <c r="HG255" s="147"/>
      <c r="HH255" s="147"/>
      <c r="HI255" s="147"/>
      <c r="HJ255" s="147"/>
      <c r="HK255" s="147"/>
      <c r="HL255" s="147"/>
      <c r="HM255" s="147"/>
      <c r="HN255" s="147"/>
      <c r="HO255" s="147"/>
      <c r="HP255" s="147"/>
      <c r="HQ255" s="147"/>
      <c r="HR255" s="147"/>
      <c r="HS255" s="147"/>
      <c r="HT255" s="147"/>
      <c r="HU255" s="147"/>
      <c r="HV255" s="147"/>
      <c r="HW255" s="147"/>
      <c r="HX255" s="147"/>
      <c r="HY255" s="147"/>
      <c r="HZ255" s="147"/>
      <c r="IA255" s="147"/>
      <c r="IB255" s="147"/>
      <c r="IC255" s="147"/>
      <c r="ID255" s="147"/>
      <c r="IE255" s="147"/>
      <c r="IF255" s="147"/>
      <c r="IG255" s="147"/>
      <c r="IH255" s="147"/>
      <c r="II255" s="147"/>
    </row>
    <row r="256" spans="1:243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  <c r="AO256" s="147"/>
      <c r="AP256" s="147"/>
      <c r="AQ256" s="147"/>
      <c r="AR256" s="147"/>
      <c r="AS256" s="147"/>
      <c r="AT256" s="147"/>
      <c r="AU256" s="147"/>
      <c r="AV256" s="147"/>
      <c r="AW256" s="147"/>
      <c r="AX256" s="147"/>
      <c r="AY256" s="147"/>
      <c r="AZ256" s="147"/>
      <c r="BA256" s="147"/>
      <c r="BB256" s="147"/>
      <c r="BC256" s="147"/>
      <c r="BD256" s="147"/>
      <c r="BE256" s="147"/>
      <c r="BF256" s="147"/>
      <c r="BG256" s="147"/>
      <c r="BH256" s="147"/>
      <c r="BI256" s="147"/>
      <c r="BJ256" s="147"/>
      <c r="BK256" s="147"/>
      <c r="BL256" s="147"/>
      <c r="BM256" s="147"/>
      <c r="BN256" s="147"/>
      <c r="BO256" s="147"/>
      <c r="BP256" s="147"/>
      <c r="BQ256" s="147"/>
      <c r="BR256" s="147"/>
      <c r="BS256" s="147"/>
      <c r="BT256" s="147"/>
      <c r="BU256" s="147"/>
      <c r="BV256" s="147"/>
      <c r="BW256" s="147"/>
      <c r="BX256" s="147"/>
      <c r="BY256" s="147"/>
      <c r="BZ256" s="147"/>
      <c r="CA256" s="147"/>
      <c r="CB256" s="147"/>
      <c r="CC256" s="147"/>
      <c r="CD256" s="147"/>
      <c r="CE256" s="147"/>
      <c r="CF256" s="147"/>
      <c r="CG256" s="147"/>
      <c r="CH256" s="147"/>
      <c r="CJ256" s="147"/>
      <c r="CK256" s="147"/>
      <c r="CL256" s="147"/>
      <c r="CM256" s="147"/>
      <c r="CN256" s="147"/>
      <c r="CO256" s="147"/>
      <c r="CP256" s="147"/>
      <c r="CQ256" s="147"/>
      <c r="CR256" s="147"/>
      <c r="CS256" s="147"/>
      <c r="CT256" s="147"/>
      <c r="CU256" s="147"/>
      <c r="CV256" s="147"/>
      <c r="CW256" s="147"/>
      <c r="CX256" s="147"/>
      <c r="CY256" s="147"/>
      <c r="CZ256" s="147"/>
      <c r="DA256" s="147"/>
      <c r="DB256" s="147"/>
      <c r="DC256" s="147"/>
      <c r="DD256" s="147"/>
      <c r="DE256" s="147"/>
      <c r="DF256" s="147"/>
      <c r="DG256" s="147"/>
      <c r="DH256" s="147"/>
      <c r="DI256" s="147"/>
      <c r="DJ256" s="147"/>
      <c r="DK256" s="147"/>
      <c r="DL256" s="147"/>
      <c r="DM256" s="147"/>
      <c r="DN256" s="147"/>
      <c r="DO256" s="147"/>
      <c r="DP256" s="147"/>
      <c r="DQ256" s="147"/>
      <c r="DR256" s="147"/>
      <c r="DS256" s="147"/>
      <c r="DT256" s="147"/>
      <c r="DU256" s="147"/>
      <c r="DV256" s="147"/>
      <c r="DW256" s="147"/>
      <c r="DX256" s="147"/>
      <c r="DY256" s="147"/>
      <c r="DZ256" s="147"/>
      <c r="EA256" s="147"/>
      <c r="EB256" s="147"/>
      <c r="EC256" s="147"/>
      <c r="ED256" s="147"/>
      <c r="EE256" s="147"/>
      <c r="EF256" s="147"/>
      <c r="EG256" s="147"/>
      <c r="EH256" s="147"/>
      <c r="EI256" s="147"/>
      <c r="EJ256" s="147"/>
      <c r="EK256" s="147"/>
      <c r="EL256" s="147"/>
      <c r="EM256" s="147"/>
      <c r="EN256" s="147"/>
      <c r="EO256" s="147"/>
      <c r="EP256" s="147"/>
      <c r="EQ256" s="147"/>
      <c r="ER256" s="147"/>
      <c r="ES256" s="147"/>
      <c r="ET256" s="147"/>
      <c r="EU256" s="147"/>
      <c r="EV256" s="147"/>
      <c r="EW256" s="147"/>
      <c r="EX256" s="147"/>
      <c r="EY256" s="147"/>
      <c r="EZ256" s="147"/>
      <c r="FA256" s="147"/>
      <c r="FB256" s="147"/>
      <c r="FC256" s="147"/>
      <c r="FD256" s="147"/>
      <c r="FE256" s="147"/>
      <c r="FF256" s="147"/>
      <c r="FG256" s="147"/>
      <c r="FH256" s="147"/>
      <c r="FI256" s="147"/>
      <c r="FJ256" s="147"/>
      <c r="FK256" s="147"/>
      <c r="FL256" s="147"/>
      <c r="FM256" s="147"/>
      <c r="FN256" s="147"/>
      <c r="FO256" s="147"/>
      <c r="FP256" s="147"/>
      <c r="FQ256" s="147"/>
      <c r="FR256" s="147"/>
      <c r="FS256" s="147"/>
      <c r="FT256" s="147"/>
      <c r="FU256" s="147"/>
      <c r="FV256" s="147"/>
      <c r="FW256" s="147"/>
      <c r="FX256" s="147"/>
      <c r="FY256" s="147"/>
      <c r="FZ256" s="147"/>
      <c r="GA256" s="147"/>
      <c r="GB256" s="147"/>
      <c r="GC256" s="147"/>
      <c r="GD256" s="147"/>
      <c r="GE256" s="147"/>
      <c r="GF256" s="147"/>
      <c r="GG256" s="147"/>
      <c r="GH256" s="147"/>
      <c r="GI256" s="147"/>
      <c r="GJ256" s="147"/>
      <c r="GK256" s="147"/>
      <c r="GL256" s="147"/>
      <c r="GM256" s="147"/>
      <c r="GN256" s="147"/>
      <c r="GO256" s="147"/>
      <c r="GP256" s="147"/>
      <c r="GQ256" s="147"/>
      <c r="GR256" s="147"/>
      <c r="GS256" s="147"/>
      <c r="GT256" s="147"/>
      <c r="GU256" s="147"/>
      <c r="GV256" s="147"/>
      <c r="GW256" s="147"/>
      <c r="GX256" s="147"/>
      <c r="GY256" s="147"/>
      <c r="GZ256" s="147"/>
      <c r="HA256" s="147"/>
      <c r="HB256" s="147"/>
      <c r="HC256" s="147"/>
      <c r="HD256" s="147"/>
      <c r="HE256" s="147"/>
      <c r="HF256" s="147"/>
      <c r="HG256" s="147"/>
      <c r="HH256" s="147"/>
      <c r="HI256" s="147"/>
      <c r="HJ256" s="147"/>
      <c r="HK256" s="147"/>
      <c r="HL256" s="147"/>
      <c r="HM256" s="147"/>
      <c r="HN256" s="147"/>
      <c r="HO256" s="147"/>
      <c r="HP256" s="147"/>
      <c r="HQ256" s="147"/>
      <c r="HR256" s="147"/>
      <c r="HS256" s="147"/>
      <c r="HT256" s="147"/>
      <c r="HU256" s="147"/>
      <c r="HV256" s="147"/>
      <c r="HW256" s="147"/>
      <c r="HX256" s="147"/>
      <c r="HY256" s="147"/>
      <c r="HZ256" s="147"/>
      <c r="IA256" s="147"/>
      <c r="IB256" s="147"/>
      <c r="IC256" s="147"/>
      <c r="ID256" s="147"/>
      <c r="IE256" s="147"/>
      <c r="IF256" s="147"/>
      <c r="IG256" s="147"/>
      <c r="IH256" s="147"/>
      <c r="II256" s="147"/>
    </row>
    <row r="257" spans="1:243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  <c r="AO257" s="147"/>
      <c r="AP257" s="147"/>
      <c r="AQ257" s="147"/>
      <c r="AR257" s="147"/>
      <c r="AS257" s="147"/>
      <c r="AT257" s="147"/>
      <c r="AU257" s="147"/>
      <c r="AV257" s="147"/>
      <c r="AW257" s="147"/>
      <c r="AX257" s="147"/>
      <c r="AY257" s="147"/>
      <c r="AZ257" s="147"/>
      <c r="BA257" s="147"/>
      <c r="BB257" s="147"/>
      <c r="BC257" s="147"/>
      <c r="BD257" s="147"/>
      <c r="BE257" s="147"/>
      <c r="BF257" s="147"/>
      <c r="BG257" s="147"/>
      <c r="BH257" s="147"/>
      <c r="BI257" s="147"/>
      <c r="BJ257" s="147"/>
      <c r="BK257" s="147"/>
      <c r="BL257" s="147"/>
      <c r="BM257" s="147"/>
      <c r="BN257" s="147"/>
      <c r="BO257" s="147"/>
      <c r="BP257" s="147"/>
      <c r="BQ257" s="147"/>
      <c r="BR257" s="147"/>
      <c r="BS257" s="147"/>
      <c r="BT257" s="147"/>
      <c r="BU257" s="147"/>
      <c r="BV257" s="147"/>
      <c r="BW257" s="147"/>
      <c r="BX257" s="147"/>
      <c r="BY257" s="147"/>
      <c r="BZ257" s="147"/>
      <c r="CA257" s="147"/>
      <c r="CB257" s="147"/>
      <c r="CC257" s="147"/>
      <c r="CD257" s="147"/>
      <c r="CE257" s="147"/>
      <c r="CF257" s="147"/>
      <c r="CG257" s="147"/>
      <c r="CH257" s="147"/>
      <c r="CJ257" s="147"/>
      <c r="CK257" s="147"/>
      <c r="CL257" s="147"/>
      <c r="CM257" s="147"/>
      <c r="CN257" s="147"/>
      <c r="CO257" s="147"/>
      <c r="CP257" s="147"/>
      <c r="CQ257" s="147"/>
      <c r="CR257" s="147"/>
      <c r="CS257" s="147"/>
      <c r="CT257" s="147"/>
      <c r="CU257" s="147"/>
      <c r="CV257" s="147"/>
      <c r="CW257" s="147"/>
      <c r="CX257" s="147"/>
      <c r="CY257" s="147"/>
      <c r="CZ257" s="147"/>
      <c r="DA257" s="147"/>
      <c r="DB257" s="147"/>
      <c r="DC257" s="147"/>
      <c r="DD257" s="147"/>
      <c r="DE257" s="147"/>
      <c r="DF257" s="147"/>
      <c r="DG257" s="147"/>
      <c r="DH257" s="147"/>
      <c r="DI257" s="147"/>
      <c r="DJ257" s="147"/>
      <c r="DK257" s="147"/>
      <c r="DL257" s="147"/>
      <c r="DM257" s="147"/>
      <c r="DN257" s="147"/>
      <c r="DO257" s="147"/>
      <c r="DP257" s="147"/>
      <c r="DQ257" s="147"/>
      <c r="DR257" s="147"/>
      <c r="DS257" s="147"/>
      <c r="DT257" s="147"/>
      <c r="DU257" s="147"/>
      <c r="DV257" s="147"/>
      <c r="DW257" s="147"/>
      <c r="DX257" s="147"/>
      <c r="DY257" s="147"/>
      <c r="DZ257" s="147"/>
      <c r="EA257" s="147"/>
      <c r="EB257" s="147"/>
      <c r="EC257" s="147"/>
      <c r="ED257" s="147"/>
      <c r="EE257" s="147"/>
      <c r="EF257" s="147"/>
      <c r="EG257" s="147"/>
      <c r="EH257" s="147"/>
      <c r="EI257" s="147"/>
      <c r="EJ257" s="147"/>
      <c r="EK257" s="147"/>
      <c r="EL257" s="147"/>
      <c r="EM257" s="147"/>
      <c r="EN257" s="147"/>
      <c r="EO257" s="147"/>
      <c r="EP257" s="147"/>
      <c r="EQ257" s="147"/>
      <c r="ER257" s="147"/>
      <c r="ES257" s="147"/>
      <c r="ET257" s="147"/>
      <c r="EU257" s="147"/>
      <c r="EV257" s="147"/>
      <c r="EW257" s="147"/>
      <c r="EX257" s="147"/>
      <c r="EY257" s="147"/>
      <c r="EZ257" s="147"/>
      <c r="FA257" s="147"/>
      <c r="FB257" s="147"/>
      <c r="FC257" s="147"/>
      <c r="FD257" s="147"/>
      <c r="FE257" s="147"/>
      <c r="FF257" s="147"/>
      <c r="FG257" s="147"/>
      <c r="FH257" s="147"/>
      <c r="FI257" s="147"/>
      <c r="FJ257" s="147"/>
      <c r="FK257" s="147"/>
      <c r="FL257" s="147"/>
      <c r="FM257" s="147"/>
      <c r="FN257" s="147"/>
      <c r="FO257" s="147"/>
      <c r="FP257" s="147"/>
      <c r="FQ257" s="147"/>
      <c r="FR257" s="147"/>
      <c r="FS257" s="147"/>
      <c r="FT257" s="147"/>
      <c r="FU257" s="147"/>
      <c r="FV257" s="147"/>
      <c r="FW257" s="147"/>
      <c r="FX257" s="147"/>
      <c r="FY257" s="147"/>
      <c r="FZ257" s="147"/>
      <c r="GA257" s="147"/>
      <c r="GB257" s="147"/>
      <c r="GC257" s="147"/>
      <c r="GD257" s="147"/>
      <c r="GE257" s="147"/>
      <c r="GF257" s="147"/>
      <c r="GG257" s="147"/>
      <c r="GH257" s="147"/>
      <c r="GI257" s="147"/>
      <c r="GJ257" s="147"/>
      <c r="GK257" s="147"/>
      <c r="GL257" s="147"/>
      <c r="GM257" s="147"/>
      <c r="GN257" s="147"/>
      <c r="GO257" s="147"/>
      <c r="GP257" s="147"/>
      <c r="GQ257" s="147"/>
      <c r="GR257" s="147"/>
      <c r="GS257" s="147"/>
      <c r="GT257" s="147"/>
      <c r="GU257" s="147"/>
      <c r="GV257" s="147"/>
      <c r="GW257" s="147"/>
      <c r="GX257" s="147"/>
      <c r="GY257" s="147"/>
      <c r="GZ257" s="147"/>
      <c r="HA257" s="147"/>
      <c r="HB257" s="147"/>
      <c r="HC257" s="147"/>
      <c r="HD257" s="147"/>
      <c r="HE257" s="147"/>
      <c r="HF257" s="147"/>
      <c r="HG257" s="147"/>
      <c r="HH257" s="147"/>
      <c r="HI257" s="147"/>
      <c r="HJ257" s="147"/>
      <c r="HK257" s="147"/>
      <c r="HL257" s="147"/>
      <c r="HM257" s="147"/>
      <c r="HN257" s="147"/>
      <c r="HO257" s="147"/>
      <c r="HP257" s="147"/>
      <c r="HQ257" s="147"/>
      <c r="HR257" s="147"/>
      <c r="HS257" s="147"/>
      <c r="HT257" s="147"/>
      <c r="HU257" s="147"/>
      <c r="HV257" s="147"/>
      <c r="HW257" s="147"/>
      <c r="HX257" s="147"/>
      <c r="HY257" s="147"/>
      <c r="HZ257" s="147"/>
      <c r="IA257" s="147"/>
      <c r="IB257" s="147"/>
      <c r="IC257" s="147"/>
      <c r="ID257" s="147"/>
      <c r="IE257" s="147"/>
      <c r="IF257" s="147"/>
      <c r="IG257" s="147"/>
      <c r="IH257" s="147"/>
      <c r="II257" s="147"/>
    </row>
    <row r="258" spans="1:243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  <c r="AO258" s="147"/>
      <c r="AP258" s="147"/>
      <c r="AQ258" s="147"/>
      <c r="AR258" s="147"/>
      <c r="AS258" s="147"/>
      <c r="AT258" s="147"/>
      <c r="AU258" s="147"/>
      <c r="AV258" s="147"/>
      <c r="AW258" s="147"/>
      <c r="AX258" s="147"/>
      <c r="AY258" s="147"/>
      <c r="AZ258" s="147"/>
      <c r="BA258" s="147"/>
      <c r="BB258" s="147"/>
      <c r="BC258" s="147"/>
      <c r="BD258" s="147"/>
      <c r="BE258" s="147"/>
      <c r="BF258" s="147"/>
      <c r="BG258" s="147"/>
      <c r="BH258" s="147"/>
      <c r="BI258" s="147"/>
      <c r="BJ258" s="147"/>
      <c r="BK258" s="147"/>
      <c r="BL258" s="147"/>
      <c r="BM258" s="147"/>
      <c r="BN258" s="147"/>
      <c r="BO258" s="147"/>
      <c r="BP258" s="147"/>
      <c r="BQ258" s="147"/>
      <c r="BR258" s="147"/>
      <c r="BS258" s="147"/>
      <c r="BT258" s="147"/>
      <c r="BU258" s="147"/>
      <c r="BV258" s="147"/>
      <c r="BW258" s="147"/>
      <c r="BX258" s="147"/>
      <c r="BY258" s="147"/>
      <c r="BZ258" s="147"/>
      <c r="CA258" s="147"/>
      <c r="CB258" s="147"/>
      <c r="CC258" s="147"/>
      <c r="CD258" s="147"/>
      <c r="CE258" s="147"/>
      <c r="CF258" s="147"/>
      <c r="CG258" s="147"/>
      <c r="CH258" s="147"/>
      <c r="CJ258" s="147"/>
      <c r="CK258" s="147"/>
      <c r="CL258" s="147"/>
      <c r="CM258" s="147"/>
      <c r="CN258" s="147"/>
      <c r="CO258" s="147"/>
      <c r="CP258" s="147"/>
      <c r="CQ258" s="147"/>
      <c r="CR258" s="147"/>
      <c r="CS258" s="147"/>
      <c r="CT258" s="147"/>
      <c r="CU258" s="147"/>
      <c r="CV258" s="147"/>
      <c r="CW258" s="147"/>
      <c r="CX258" s="147"/>
      <c r="CY258" s="147"/>
      <c r="CZ258" s="147"/>
      <c r="DA258" s="147"/>
      <c r="DB258" s="147"/>
      <c r="DC258" s="147"/>
      <c r="DD258" s="147"/>
      <c r="DE258" s="147"/>
      <c r="DF258" s="147"/>
      <c r="DG258" s="147"/>
      <c r="DH258" s="147"/>
      <c r="DI258" s="147"/>
      <c r="DJ258" s="147"/>
      <c r="DK258" s="147"/>
      <c r="DL258" s="147"/>
      <c r="DM258" s="147"/>
      <c r="DN258" s="147"/>
      <c r="DO258" s="147"/>
      <c r="DP258" s="147"/>
      <c r="DQ258" s="147"/>
      <c r="DR258" s="147"/>
      <c r="DS258" s="147"/>
      <c r="DT258" s="147"/>
      <c r="DU258" s="147"/>
      <c r="DV258" s="147"/>
      <c r="DW258" s="147"/>
      <c r="DX258" s="147"/>
      <c r="DY258" s="147"/>
      <c r="DZ258" s="147"/>
      <c r="EA258" s="147"/>
      <c r="EB258" s="147"/>
      <c r="EC258" s="147"/>
      <c r="ED258" s="147"/>
      <c r="EE258" s="147"/>
      <c r="EF258" s="147"/>
      <c r="EG258" s="147"/>
      <c r="EH258" s="147"/>
      <c r="EI258" s="147"/>
      <c r="EJ258" s="147"/>
      <c r="EK258" s="147"/>
      <c r="EL258" s="147"/>
      <c r="EM258" s="147"/>
      <c r="EN258" s="147"/>
      <c r="EO258" s="147"/>
      <c r="EP258" s="147"/>
      <c r="EQ258" s="147"/>
      <c r="ER258" s="147"/>
      <c r="ES258" s="147"/>
      <c r="ET258" s="147"/>
      <c r="EU258" s="147"/>
      <c r="EV258" s="147"/>
      <c r="EW258" s="147"/>
      <c r="EX258" s="147"/>
      <c r="EY258" s="147"/>
      <c r="EZ258" s="147"/>
      <c r="FA258" s="147"/>
      <c r="FB258" s="147"/>
      <c r="FC258" s="147"/>
      <c r="FD258" s="147"/>
      <c r="FE258" s="147"/>
      <c r="FF258" s="147"/>
      <c r="FG258" s="147"/>
      <c r="FH258" s="147"/>
      <c r="FI258" s="147"/>
      <c r="FJ258" s="147"/>
      <c r="FK258" s="147"/>
      <c r="FL258" s="147"/>
      <c r="FM258" s="147"/>
      <c r="FN258" s="147"/>
      <c r="FO258" s="147"/>
      <c r="FP258" s="147"/>
      <c r="FQ258" s="147"/>
      <c r="FR258" s="147"/>
      <c r="FS258" s="147"/>
      <c r="FT258" s="147"/>
      <c r="FU258" s="147"/>
      <c r="FV258" s="147"/>
      <c r="FW258" s="147"/>
      <c r="FX258" s="147"/>
      <c r="FY258" s="147"/>
      <c r="FZ258" s="147"/>
      <c r="GA258" s="147"/>
      <c r="GB258" s="147"/>
      <c r="GC258" s="147"/>
      <c r="GD258" s="147"/>
      <c r="GE258" s="147"/>
      <c r="GF258" s="147"/>
      <c r="GG258" s="147"/>
      <c r="GH258" s="147"/>
      <c r="GI258" s="147"/>
      <c r="GJ258" s="147"/>
      <c r="GK258" s="147"/>
      <c r="GL258" s="147"/>
      <c r="GM258" s="147"/>
      <c r="GN258" s="147"/>
      <c r="GO258" s="147"/>
      <c r="GP258" s="147"/>
      <c r="GQ258" s="147"/>
      <c r="GR258" s="147"/>
      <c r="GS258" s="147"/>
      <c r="GT258" s="147"/>
      <c r="GU258" s="147"/>
      <c r="GV258" s="147"/>
      <c r="GW258" s="147"/>
      <c r="GX258" s="147"/>
      <c r="GY258" s="147"/>
      <c r="GZ258" s="147"/>
      <c r="HA258" s="147"/>
      <c r="HB258" s="147"/>
      <c r="HC258" s="147"/>
      <c r="HD258" s="147"/>
      <c r="HE258" s="147"/>
      <c r="HF258" s="147"/>
      <c r="HG258" s="147"/>
      <c r="HH258" s="147"/>
      <c r="HI258" s="147"/>
      <c r="HJ258" s="147"/>
      <c r="HK258" s="147"/>
      <c r="HL258" s="147"/>
      <c r="HM258" s="147"/>
      <c r="HN258" s="147"/>
      <c r="HO258" s="147"/>
      <c r="HP258" s="147"/>
      <c r="HQ258" s="147"/>
      <c r="HR258" s="147"/>
      <c r="HS258" s="147"/>
      <c r="HT258" s="147"/>
      <c r="HU258" s="147"/>
      <c r="HV258" s="147"/>
      <c r="HW258" s="147"/>
      <c r="HX258" s="147"/>
      <c r="HY258" s="147"/>
      <c r="HZ258" s="147"/>
      <c r="IA258" s="147"/>
      <c r="IB258" s="147"/>
      <c r="IC258" s="147"/>
      <c r="ID258" s="147"/>
      <c r="IE258" s="147"/>
      <c r="IF258" s="147"/>
      <c r="IG258" s="147"/>
      <c r="IH258" s="147"/>
      <c r="II258" s="147"/>
    </row>
    <row r="259" spans="1:243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  <c r="AO259" s="147"/>
      <c r="AP259" s="147"/>
      <c r="AQ259" s="147"/>
      <c r="AR259" s="147"/>
      <c r="AS259" s="147"/>
      <c r="AT259" s="147"/>
      <c r="AU259" s="147"/>
      <c r="AV259" s="147"/>
      <c r="AW259" s="147"/>
      <c r="AX259" s="147"/>
      <c r="AY259" s="147"/>
      <c r="AZ259" s="147"/>
      <c r="BA259" s="147"/>
      <c r="BB259" s="147"/>
      <c r="BC259" s="147"/>
      <c r="BD259" s="147"/>
      <c r="BE259" s="147"/>
      <c r="BF259" s="147"/>
      <c r="BG259" s="147"/>
      <c r="BH259" s="147"/>
      <c r="BI259" s="147"/>
      <c r="BJ259" s="147"/>
      <c r="BK259" s="147"/>
      <c r="BL259" s="147"/>
      <c r="BM259" s="147"/>
      <c r="BN259" s="147"/>
      <c r="BO259" s="147"/>
      <c r="BP259" s="147"/>
      <c r="BQ259" s="147"/>
      <c r="BR259" s="147"/>
      <c r="BS259" s="147"/>
      <c r="BT259" s="147"/>
      <c r="BU259" s="147"/>
      <c r="BV259" s="147"/>
      <c r="BW259" s="147"/>
      <c r="BX259" s="147"/>
      <c r="BY259" s="147"/>
      <c r="BZ259" s="147"/>
      <c r="CA259" s="147"/>
      <c r="CB259" s="147"/>
      <c r="CC259" s="147"/>
      <c r="CD259" s="147"/>
      <c r="CE259" s="147"/>
      <c r="CF259" s="147"/>
      <c r="CG259" s="147"/>
      <c r="CH259" s="147"/>
      <c r="CJ259" s="147"/>
      <c r="CK259" s="147"/>
      <c r="CL259" s="147"/>
      <c r="CM259" s="147"/>
      <c r="CN259" s="147"/>
      <c r="CO259" s="147"/>
      <c r="CP259" s="147"/>
      <c r="CQ259" s="147"/>
      <c r="CR259" s="147"/>
      <c r="CS259" s="147"/>
      <c r="CT259" s="147"/>
      <c r="CU259" s="147"/>
      <c r="CV259" s="147"/>
      <c r="CW259" s="147"/>
      <c r="CX259" s="147"/>
      <c r="CY259" s="147"/>
      <c r="CZ259" s="147"/>
      <c r="DA259" s="147"/>
      <c r="DB259" s="147"/>
      <c r="DC259" s="147"/>
      <c r="DD259" s="147"/>
      <c r="DE259" s="147"/>
      <c r="DF259" s="147"/>
      <c r="DG259" s="147"/>
      <c r="DH259" s="147"/>
      <c r="DI259" s="147"/>
      <c r="DJ259" s="147"/>
      <c r="DK259" s="147"/>
      <c r="DL259" s="147"/>
      <c r="DM259" s="147"/>
      <c r="DN259" s="147"/>
      <c r="DO259" s="147"/>
      <c r="DP259" s="147"/>
      <c r="DQ259" s="147"/>
      <c r="DR259" s="147"/>
      <c r="DS259" s="147"/>
      <c r="DT259" s="147"/>
      <c r="DU259" s="147"/>
      <c r="DV259" s="147"/>
      <c r="DW259" s="147"/>
      <c r="DX259" s="147"/>
      <c r="DY259" s="147"/>
      <c r="DZ259" s="147"/>
      <c r="EA259" s="147"/>
      <c r="EB259" s="147"/>
      <c r="EC259" s="147"/>
      <c r="ED259" s="147"/>
      <c r="EE259" s="147"/>
      <c r="EF259" s="147"/>
      <c r="EG259" s="147"/>
      <c r="EH259" s="147"/>
      <c r="EI259" s="147"/>
      <c r="EJ259" s="147"/>
      <c r="EK259" s="147"/>
      <c r="EL259" s="147"/>
      <c r="EM259" s="147"/>
      <c r="EN259" s="147"/>
      <c r="EO259" s="147"/>
      <c r="EP259" s="147"/>
      <c r="EQ259" s="147"/>
      <c r="ER259" s="147"/>
      <c r="ES259" s="147"/>
      <c r="ET259" s="147"/>
      <c r="EU259" s="147"/>
      <c r="EV259" s="147"/>
      <c r="EW259" s="147"/>
      <c r="EX259" s="147"/>
      <c r="EY259" s="147"/>
      <c r="EZ259" s="147"/>
      <c r="FA259" s="147"/>
      <c r="FB259" s="147"/>
      <c r="FC259" s="147"/>
      <c r="FD259" s="147"/>
      <c r="FE259" s="147"/>
      <c r="FF259" s="147"/>
      <c r="FG259" s="147"/>
      <c r="FH259" s="147"/>
      <c r="FI259" s="147"/>
      <c r="FJ259" s="147"/>
      <c r="FK259" s="147"/>
      <c r="FL259" s="147"/>
      <c r="FM259" s="147"/>
      <c r="FN259" s="147"/>
      <c r="FO259" s="147"/>
      <c r="FP259" s="147"/>
      <c r="FQ259" s="147"/>
      <c r="FR259" s="147"/>
      <c r="FS259" s="147"/>
      <c r="FT259" s="147"/>
      <c r="FU259" s="147"/>
      <c r="FV259" s="147"/>
      <c r="FW259" s="147"/>
      <c r="FX259" s="147"/>
      <c r="FY259" s="147"/>
      <c r="FZ259" s="147"/>
      <c r="GA259" s="147"/>
      <c r="GB259" s="147"/>
      <c r="GC259" s="147"/>
      <c r="GD259" s="147"/>
      <c r="GE259" s="147"/>
      <c r="GF259" s="147"/>
      <c r="GG259" s="147"/>
      <c r="GH259" s="147"/>
      <c r="GI259" s="147"/>
      <c r="GJ259" s="147"/>
      <c r="GK259" s="147"/>
      <c r="GL259" s="147"/>
      <c r="GM259" s="147"/>
      <c r="GN259" s="147"/>
      <c r="GO259" s="147"/>
      <c r="GP259" s="147"/>
      <c r="GQ259" s="147"/>
      <c r="GR259" s="147"/>
      <c r="GS259" s="147"/>
      <c r="GT259" s="147"/>
      <c r="GU259" s="147"/>
      <c r="GV259" s="147"/>
      <c r="GW259" s="147"/>
      <c r="GX259" s="147"/>
      <c r="GY259" s="147"/>
      <c r="GZ259" s="147"/>
      <c r="HA259" s="147"/>
      <c r="HB259" s="147"/>
      <c r="HC259" s="147"/>
      <c r="HD259" s="147"/>
      <c r="HE259" s="147"/>
      <c r="HF259" s="147"/>
      <c r="HG259" s="147"/>
      <c r="HH259" s="147"/>
      <c r="HI259" s="147"/>
      <c r="HJ259" s="147"/>
      <c r="HK259" s="147"/>
      <c r="HL259" s="147"/>
      <c r="HM259" s="147"/>
      <c r="HN259" s="147"/>
      <c r="HO259" s="147"/>
      <c r="HP259" s="147"/>
      <c r="HQ259" s="147"/>
      <c r="HR259" s="147"/>
      <c r="HS259" s="147"/>
      <c r="HT259" s="147"/>
      <c r="HU259" s="147"/>
      <c r="HV259" s="147"/>
      <c r="HW259" s="147"/>
      <c r="HX259" s="147"/>
      <c r="HY259" s="147"/>
      <c r="HZ259" s="147"/>
      <c r="IA259" s="147"/>
      <c r="IB259" s="147"/>
      <c r="IC259" s="147"/>
      <c r="ID259" s="147"/>
      <c r="IE259" s="147"/>
      <c r="IF259" s="147"/>
      <c r="IG259" s="147"/>
      <c r="IH259" s="147"/>
      <c r="II259" s="147"/>
    </row>
    <row r="260" spans="1:243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  <c r="AO260" s="147"/>
      <c r="AP260" s="147"/>
      <c r="AQ260" s="147"/>
      <c r="AR260" s="147"/>
      <c r="AS260" s="147"/>
      <c r="AT260" s="147"/>
      <c r="AU260" s="147"/>
      <c r="AV260" s="147"/>
      <c r="AW260" s="147"/>
      <c r="AX260" s="147"/>
      <c r="AY260" s="147"/>
      <c r="AZ260" s="147"/>
      <c r="BA260" s="147"/>
      <c r="BB260" s="147"/>
      <c r="BC260" s="147"/>
      <c r="BD260" s="147"/>
      <c r="BE260" s="147"/>
      <c r="BF260" s="147"/>
      <c r="BG260" s="147"/>
      <c r="BH260" s="147"/>
      <c r="BI260" s="147"/>
      <c r="BJ260" s="147"/>
      <c r="BK260" s="147"/>
      <c r="BL260" s="147"/>
      <c r="BM260" s="147"/>
      <c r="BN260" s="147"/>
      <c r="BO260" s="147"/>
      <c r="BP260" s="147"/>
      <c r="BQ260" s="147"/>
      <c r="BR260" s="147"/>
      <c r="BS260" s="147"/>
      <c r="BT260" s="147"/>
      <c r="BU260" s="147"/>
      <c r="BV260" s="147"/>
      <c r="BW260" s="147"/>
      <c r="BX260" s="147"/>
      <c r="BY260" s="147"/>
      <c r="BZ260" s="147"/>
      <c r="CA260" s="147"/>
      <c r="CB260" s="147"/>
      <c r="CC260" s="147"/>
      <c r="CD260" s="147"/>
      <c r="CE260" s="147"/>
      <c r="CF260" s="147"/>
      <c r="CG260" s="147"/>
      <c r="CH260" s="147"/>
      <c r="CJ260" s="147"/>
      <c r="CK260" s="147"/>
      <c r="CL260" s="147"/>
      <c r="CM260" s="147"/>
      <c r="CN260" s="147"/>
      <c r="CO260" s="147"/>
      <c r="CP260" s="147"/>
      <c r="CQ260" s="147"/>
      <c r="CR260" s="147"/>
      <c r="CS260" s="147"/>
      <c r="CT260" s="147"/>
      <c r="CU260" s="147"/>
      <c r="CV260" s="147"/>
      <c r="CW260" s="147"/>
      <c r="CX260" s="147"/>
      <c r="CY260" s="147"/>
      <c r="CZ260" s="147"/>
      <c r="DA260" s="147"/>
      <c r="DB260" s="147"/>
      <c r="DC260" s="147"/>
      <c r="DD260" s="147"/>
      <c r="DE260" s="147"/>
      <c r="DF260" s="147"/>
      <c r="DG260" s="147"/>
      <c r="DH260" s="147"/>
      <c r="DI260" s="147"/>
      <c r="DJ260" s="147"/>
      <c r="DK260" s="147"/>
      <c r="DL260" s="147"/>
      <c r="DM260" s="147"/>
      <c r="DN260" s="147"/>
      <c r="DO260" s="147"/>
      <c r="DP260" s="147"/>
      <c r="DQ260" s="147"/>
      <c r="DR260" s="147"/>
      <c r="DS260" s="147"/>
      <c r="DT260" s="147"/>
      <c r="DU260" s="147"/>
      <c r="DV260" s="147"/>
      <c r="DW260" s="147"/>
      <c r="DX260" s="147"/>
      <c r="DY260" s="147"/>
      <c r="DZ260" s="147"/>
      <c r="EA260" s="147"/>
      <c r="EB260" s="147"/>
      <c r="EC260" s="147"/>
      <c r="ED260" s="147"/>
      <c r="EE260" s="147"/>
      <c r="EF260" s="147"/>
      <c r="EG260" s="147"/>
      <c r="EH260" s="147"/>
      <c r="EI260" s="147"/>
      <c r="EJ260" s="147"/>
      <c r="EK260" s="147"/>
      <c r="EL260" s="147"/>
      <c r="EM260" s="147"/>
      <c r="EN260" s="147"/>
      <c r="EO260" s="147"/>
      <c r="EP260" s="147"/>
      <c r="EQ260" s="147"/>
      <c r="ER260" s="147"/>
      <c r="ES260" s="147"/>
      <c r="ET260" s="147"/>
      <c r="EU260" s="147"/>
      <c r="EV260" s="147"/>
      <c r="EW260" s="147"/>
      <c r="EX260" s="147"/>
      <c r="EY260" s="147"/>
      <c r="EZ260" s="147"/>
      <c r="FA260" s="147"/>
      <c r="FB260" s="147"/>
      <c r="FC260" s="147"/>
      <c r="FD260" s="147"/>
      <c r="FE260" s="147"/>
      <c r="FF260" s="147"/>
      <c r="FG260" s="147"/>
      <c r="FH260" s="147"/>
      <c r="FI260" s="147"/>
      <c r="FJ260" s="147"/>
      <c r="FK260" s="147"/>
      <c r="FL260" s="147"/>
      <c r="FM260" s="147"/>
      <c r="FN260" s="147"/>
      <c r="FO260" s="147"/>
      <c r="FP260" s="147"/>
      <c r="FQ260" s="147"/>
      <c r="FR260" s="147"/>
      <c r="FS260" s="147"/>
      <c r="FT260" s="147"/>
      <c r="FU260" s="147"/>
      <c r="FV260" s="147"/>
      <c r="FW260" s="147"/>
      <c r="FX260" s="147"/>
      <c r="FY260" s="147"/>
      <c r="FZ260" s="147"/>
      <c r="GA260" s="147"/>
      <c r="GB260" s="147"/>
      <c r="GC260" s="147"/>
      <c r="GD260" s="147"/>
      <c r="GE260" s="147"/>
      <c r="GF260" s="147"/>
      <c r="GG260" s="147"/>
      <c r="GH260" s="147"/>
      <c r="GI260" s="147"/>
      <c r="GJ260" s="147"/>
      <c r="GK260" s="147"/>
      <c r="GL260" s="147"/>
      <c r="GM260" s="147"/>
      <c r="GN260" s="147"/>
      <c r="GO260" s="147"/>
      <c r="GP260" s="147"/>
      <c r="GQ260" s="147"/>
      <c r="GR260" s="147"/>
      <c r="GS260" s="147"/>
      <c r="GT260" s="147"/>
      <c r="GU260" s="147"/>
      <c r="GV260" s="147"/>
      <c r="GW260" s="147"/>
      <c r="GX260" s="147"/>
      <c r="GY260" s="147"/>
      <c r="GZ260" s="147"/>
      <c r="HA260" s="147"/>
      <c r="HB260" s="147"/>
      <c r="HC260" s="147"/>
      <c r="HD260" s="147"/>
      <c r="HE260" s="147"/>
      <c r="HF260" s="147"/>
      <c r="HG260" s="147"/>
      <c r="HH260" s="147"/>
      <c r="HI260" s="147"/>
      <c r="HJ260" s="147"/>
      <c r="HK260" s="147"/>
      <c r="HL260" s="147"/>
      <c r="HM260" s="147"/>
      <c r="HN260" s="147"/>
      <c r="HO260" s="147"/>
      <c r="HP260" s="147"/>
      <c r="HQ260" s="147"/>
      <c r="HR260" s="147"/>
      <c r="HS260" s="147"/>
      <c r="HT260" s="147"/>
      <c r="HU260" s="147"/>
      <c r="HV260" s="147"/>
      <c r="HW260" s="147"/>
      <c r="HX260" s="147"/>
      <c r="HY260" s="147"/>
      <c r="HZ260" s="147"/>
      <c r="IA260" s="147"/>
      <c r="IB260" s="147"/>
      <c r="IC260" s="147"/>
      <c r="ID260" s="147"/>
      <c r="IE260" s="147"/>
      <c r="IF260" s="147"/>
      <c r="IG260" s="147"/>
      <c r="IH260" s="147"/>
      <c r="II260" s="147"/>
    </row>
    <row r="261" spans="1:243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  <c r="AO261" s="147"/>
      <c r="AP261" s="147"/>
      <c r="AQ261" s="147"/>
      <c r="AR261" s="147"/>
      <c r="AS261" s="147"/>
      <c r="AT261" s="147"/>
      <c r="AU261" s="147"/>
      <c r="AV261" s="147"/>
      <c r="AW261" s="147"/>
      <c r="AX261" s="147"/>
      <c r="AY261" s="147"/>
      <c r="AZ261" s="147"/>
      <c r="BA261" s="147"/>
      <c r="BB261" s="147"/>
      <c r="BC261" s="147"/>
      <c r="BD261" s="147"/>
      <c r="BE261" s="147"/>
      <c r="BF261" s="147"/>
      <c r="BG261" s="147"/>
      <c r="BH261" s="147"/>
      <c r="BI261" s="147"/>
      <c r="BJ261" s="147"/>
      <c r="BK261" s="147"/>
      <c r="BL261" s="147"/>
      <c r="BM261" s="147"/>
      <c r="BN261" s="147"/>
      <c r="BO261" s="147"/>
      <c r="BP261" s="147"/>
      <c r="BQ261" s="147"/>
      <c r="BR261" s="147"/>
      <c r="BS261" s="147"/>
      <c r="BT261" s="147"/>
      <c r="BU261" s="147"/>
      <c r="BV261" s="147"/>
      <c r="BW261" s="147"/>
      <c r="BX261" s="147"/>
      <c r="BY261" s="147"/>
      <c r="BZ261" s="147"/>
      <c r="CA261" s="147"/>
      <c r="CB261" s="147"/>
      <c r="CC261" s="147"/>
      <c r="CD261" s="147"/>
      <c r="CE261" s="147"/>
      <c r="CF261" s="147"/>
      <c r="CG261" s="147"/>
      <c r="CH261" s="147"/>
      <c r="CJ261" s="147"/>
      <c r="CK261" s="147"/>
      <c r="CL261" s="147"/>
      <c r="CM261" s="147"/>
      <c r="CN261" s="147"/>
      <c r="CO261" s="147"/>
      <c r="CP261" s="147"/>
      <c r="CQ261" s="147"/>
      <c r="CR261" s="147"/>
      <c r="CS261" s="147"/>
      <c r="CT261" s="147"/>
      <c r="CU261" s="147"/>
      <c r="CV261" s="147"/>
      <c r="CW261" s="147"/>
      <c r="CX261" s="147"/>
      <c r="CY261" s="147"/>
      <c r="CZ261" s="147"/>
      <c r="DA261" s="147"/>
      <c r="DB261" s="147"/>
      <c r="DC261" s="147"/>
      <c r="DD261" s="147"/>
      <c r="DE261" s="147"/>
      <c r="DF261" s="147"/>
      <c r="DG261" s="147"/>
      <c r="DH261" s="147"/>
      <c r="DI261" s="147"/>
      <c r="DJ261" s="147"/>
      <c r="DK261" s="147"/>
      <c r="DL261" s="147"/>
      <c r="DM261" s="147"/>
      <c r="DN261" s="147"/>
      <c r="DO261" s="147"/>
      <c r="DP261" s="147"/>
      <c r="DQ261" s="147"/>
      <c r="DR261" s="147"/>
      <c r="DS261" s="147"/>
      <c r="DT261" s="147"/>
      <c r="DU261" s="147"/>
      <c r="DV261" s="147"/>
      <c r="DW261" s="147"/>
      <c r="DX261" s="147"/>
      <c r="DY261" s="147"/>
      <c r="DZ261" s="147"/>
      <c r="EA261" s="147"/>
      <c r="EB261" s="147"/>
      <c r="EC261" s="147"/>
      <c r="ED261" s="147"/>
      <c r="EE261" s="147"/>
      <c r="EF261" s="147"/>
      <c r="EG261" s="147"/>
      <c r="EH261" s="147"/>
      <c r="EI261" s="147"/>
      <c r="EJ261" s="147"/>
      <c r="EK261" s="147"/>
      <c r="EL261" s="147"/>
      <c r="EM261" s="147"/>
      <c r="EN261" s="147"/>
      <c r="EO261" s="147"/>
      <c r="EP261" s="147"/>
      <c r="EQ261" s="147"/>
      <c r="ER261" s="147"/>
      <c r="ES261" s="147"/>
      <c r="ET261" s="147"/>
      <c r="EU261" s="147"/>
      <c r="EV261" s="147"/>
      <c r="EW261" s="147"/>
      <c r="EX261" s="147"/>
      <c r="EY261" s="147"/>
      <c r="EZ261" s="147"/>
      <c r="FA261" s="147"/>
      <c r="FB261" s="147"/>
      <c r="FC261" s="147"/>
      <c r="FD261" s="147"/>
      <c r="FE261" s="147"/>
      <c r="FF261" s="147"/>
      <c r="FG261" s="147"/>
      <c r="FH261" s="147"/>
      <c r="FI261" s="147"/>
      <c r="FJ261" s="147"/>
      <c r="FK261" s="147"/>
      <c r="FL261" s="147"/>
      <c r="FM261" s="147"/>
      <c r="FN261" s="147"/>
      <c r="FO261" s="147"/>
      <c r="FP261" s="147"/>
      <c r="FQ261" s="147"/>
      <c r="FR261" s="147"/>
      <c r="FS261" s="147"/>
      <c r="FT261" s="147"/>
      <c r="FU261" s="147"/>
      <c r="FV261" s="147"/>
      <c r="FW261" s="147"/>
      <c r="FX261" s="147"/>
      <c r="FY261" s="147"/>
      <c r="FZ261" s="147"/>
      <c r="GA261" s="147"/>
      <c r="GB261" s="147"/>
      <c r="GC261" s="147"/>
      <c r="GD261" s="147"/>
      <c r="GE261" s="147"/>
      <c r="GF261" s="147"/>
      <c r="GG261" s="147"/>
      <c r="GH261" s="147"/>
      <c r="GI261" s="147"/>
      <c r="GJ261" s="147"/>
      <c r="GK261" s="147"/>
      <c r="GL261" s="147"/>
      <c r="GM261" s="147"/>
      <c r="GN261" s="147"/>
      <c r="GO261" s="147"/>
      <c r="GP261" s="147"/>
      <c r="GQ261" s="147"/>
      <c r="GR261" s="147"/>
      <c r="GS261" s="147"/>
      <c r="GT261" s="147"/>
      <c r="GU261" s="147"/>
      <c r="GV261" s="147"/>
      <c r="GW261" s="147"/>
      <c r="GX261" s="147"/>
      <c r="GY261" s="147"/>
      <c r="GZ261" s="147"/>
      <c r="HA261" s="147"/>
      <c r="HB261" s="147"/>
      <c r="HC261" s="147"/>
      <c r="HD261" s="147"/>
      <c r="HE261" s="147"/>
      <c r="HF261" s="147"/>
      <c r="HG261" s="147"/>
      <c r="HH261" s="147"/>
      <c r="HI261" s="147"/>
      <c r="HJ261" s="147"/>
      <c r="HK261" s="147"/>
      <c r="HL261" s="147"/>
      <c r="HM261" s="147"/>
      <c r="HN261" s="147"/>
      <c r="HO261" s="147"/>
      <c r="HP261" s="147"/>
      <c r="HQ261" s="147"/>
      <c r="HR261" s="147"/>
      <c r="HS261" s="147"/>
      <c r="HT261" s="147"/>
      <c r="HU261" s="147"/>
      <c r="HV261" s="147"/>
      <c r="HW261" s="147"/>
      <c r="HX261" s="147"/>
      <c r="HY261" s="147"/>
      <c r="HZ261" s="147"/>
      <c r="IA261" s="147"/>
      <c r="IB261" s="147"/>
      <c r="IC261" s="147"/>
      <c r="ID261" s="147"/>
      <c r="IE261" s="147"/>
      <c r="IF261" s="147"/>
      <c r="IG261" s="147"/>
      <c r="IH261" s="147"/>
      <c r="II261" s="147"/>
    </row>
    <row r="262" spans="1:243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  <c r="AO262" s="147"/>
      <c r="AP262" s="147"/>
      <c r="AQ262" s="147"/>
      <c r="AR262" s="147"/>
      <c r="AS262" s="147"/>
      <c r="AT262" s="147"/>
      <c r="AU262" s="147"/>
      <c r="AV262" s="147"/>
      <c r="AW262" s="147"/>
      <c r="AX262" s="147"/>
      <c r="AY262" s="147"/>
      <c r="AZ262" s="147"/>
      <c r="BA262" s="147"/>
      <c r="BB262" s="147"/>
      <c r="BC262" s="147"/>
      <c r="BD262" s="147"/>
      <c r="BE262" s="147"/>
      <c r="BF262" s="147"/>
      <c r="BG262" s="147"/>
      <c r="BH262" s="147"/>
      <c r="BI262" s="147"/>
      <c r="BJ262" s="147"/>
      <c r="BK262" s="147"/>
      <c r="BL262" s="147"/>
      <c r="BM262" s="147"/>
      <c r="BN262" s="147"/>
      <c r="BO262" s="147"/>
      <c r="BP262" s="147"/>
      <c r="BQ262" s="147"/>
      <c r="BR262" s="147"/>
      <c r="BS262" s="147"/>
      <c r="BT262" s="147"/>
      <c r="BU262" s="147"/>
      <c r="BV262" s="147"/>
      <c r="BW262" s="147"/>
      <c r="BX262" s="147"/>
      <c r="BY262" s="147"/>
      <c r="BZ262" s="147"/>
      <c r="CA262" s="147"/>
      <c r="CB262" s="147"/>
      <c r="CC262" s="147"/>
      <c r="CD262" s="147"/>
      <c r="CE262" s="147"/>
      <c r="CF262" s="147"/>
      <c r="CG262" s="147"/>
      <c r="CH262" s="147"/>
      <c r="CJ262" s="147"/>
      <c r="CK262" s="147"/>
      <c r="CL262" s="147"/>
      <c r="CM262" s="147"/>
      <c r="CN262" s="147"/>
      <c r="CO262" s="147"/>
      <c r="CP262" s="147"/>
      <c r="CQ262" s="147"/>
      <c r="CR262" s="147"/>
      <c r="CS262" s="147"/>
      <c r="CT262" s="147"/>
      <c r="CU262" s="147"/>
      <c r="CV262" s="147"/>
      <c r="CW262" s="147"/>
      <c r="CX262" s="147"/>
      <c r="CY262" s="147"/>
      <c r="CZ262" s="147"/>
      <c r="DA262" s="147"/>
      <c r="DB262" s="147"/>
      <c r="DC262" s="147"/>
      <c r="DD262" s="147"/>
      <c r="DE262" s="147"/>
      <c r="DF262" s="147"/>
      <c r="DG262" s="147"/>
      <c r="DH262" s="147"/>
      <c r="DI262" s="147"/>
      <c r="DJ262" s="147"/>
      <c r="DK262" s="147"/>
      <c r="DL262" s="147"/>
      <c r="DM262" s="147"/>
      <c r="DN262" s="147"/>
      <c r="DO262" s="147"/>
      <c r="DP262" s="147"/>
      <c r="DQ262" s="147"/>
      <c r="DR262" s="147"/>
      <c r="DS262" s="147"/>
      <c r="DT262" s="147"/>
      <c r="DU262" s="147"/>
      <c r="DV262" s="147"/>
      <c r="DW262" s="147"/>
      <c r="DX262" s="147"/>
      <c r="DY262" s="147"/>
      <c r="DZ262" s="147"/>
      <c r="EA262" s="147"/>
      <c r="EB262" s="147"/>
      <c r="EC262" s="147"/>
      <c r="ED262" s="147"/>
      <c r="EE262" s="147"/>
      <c r="EF262" s="147"/>
      <c r="EG262" s="147"/>
      <c r="EH262" s="147"/>
      <c r="EI262" s="147"/>
      <c r="EJ262" s="147"/>
      <c r="EK262" s="147"/>
      <c r="EL262" s="147"/>
      <c r="EM262" s="147"/>
      <c r="EN262" s="147"/>
      <c r="EO262" s="147"/>
      <c r="EP262" s="147"/>
      <c r="EQ262" s="147"/>
      <c r="ER262" s="147"/>
      <c r="ES262" s="147"/>
      <c r="ET262" s="147"/>
      <c r="EU262" s="147"/>
      <c r="EV262" s="147"/>
      <c r="EW262" s="147"/>
      <c r="EX262" s="147"/>
      <c r="EY262" s="147"/>
      <c r="EZ262" s="147"/>
      <c r="FA262" s="147"/>
      <c r="FB262" s="147"/>
      <c r="FC262" s="147"/>
      <c r="FD262" s="147"/>
      <c r="FE262" s="147"/>
      <c r="FF262" s="147"/>
      <c r="FG262" s="147"/>
      <c r="FH262" s="147"/>
      <c r="FI262" s="147"/>
      <c r="FJ262" s="147"/>
      <c r="FK262" s="147"/>
      <c r="FL262" s="147"/>
      <c r="FM262" s="147"/>
      <c r="FN262" s="147"/>
      <c r="FO262" s="147"/>
      <c r="FP262" s="147"/>
      <c r="FQ262" s="147"/>
      <c r="FR262" s="147"/>
      <c r="FS262" s="147"/>
      <c r="FT262" s="147"/>
      <c r="FU262" s="147"/>
      <c r="FV262" s="147"/>
      <c r="FW262" s="147"/>
      <c r="FX262" s="147"/>
      <c r="FY262" s="147"/>
      <c r="FZ262" s="147"/>
      <c r="GA262" s="147"/>
      <c r="GB262" s="147"/>
      <c r="GC262" s="147"/>
      <c r="GD262" s="147"/>
      <c r="GE262" s="147"/>
      <c r="GF262" s="147"/>
      <c r="GG262" s="147"/>
      <c r="GH262" s="147"/>
      <c r="GI262" s="147"/>
      <c r="GJ262" s="147"/>
      <c r="GK262" s="147"/>
      <c r="GL262" s="147"/>
      <c r="GM262" s="147"/>
      <c r="GN262" s="147"/>
      <c r="GO262" s="147"/>
      <c r="GP262" s="147"/>
      <c r="GQ262" s="147"/>
      <c r="GR262" s="147"/>
      <c r="GS262" s="147"/>
      <c r="GT262" s="147"/>
      <c r="GU262" s="147"/>
      <c r="GV262" s="147"/>
      <c r="GW262" s="147"/>
      <c r="GX262" s="147"/>
      <c r="GY262" s="147"/>
      <c r="GZ262" s="147"/>
      <c r="HA262" s="147"/>
      <c r="HB262" s="147"/>
      <c r="HC262" s="147"/>
      <c r="HD262" s="147"/>
      <c r="HE262" s="147"/>
      <c r="HF262" s="147"/>
      <c r="HG262" s="147"/>
      <c r="HH262" s="147"/>
      <c r="HI262" s="147"/>
      <c r="HJ262" s="147"/>
      <c r="HK262" s="147"/>
      <c r="HL262" s="147"/>
      <c r="HM262" s="147"/>
      <c r="HN262" s="147"/>
      <c r="HO262" s="147"/>
      <c r="HP262" s="147"/>
      <c r="HQ262" s="147"/>
      <c r="HR262" s="147"/>
      <c r="HS262" s="147"/>
      <c r="HT262" s="147"/>
      <c r="HU262" s="147"/>
      <c r="HV262" s="147"/>
      <c r="HW262" s="147"/>
      <c r="HX262" s="147"/>
      <c r="HY262" s="147"/>
      <c r="HZ262" s="147"/>
      <c r="IA262" s="147"/>
      <c r="IB262" s="147"/>
      <c r="IC262" s="147"/>
      <c r="ID262" s="147"/>
      <c r="IE262" s="147"/>
      <c r="IF262" s="147"/>
      <c r="IG262" s="147"/>
      <c r="IH262" s="147"/>
      <c r="II262" s="147"/>
    </row>
    <row r="263" spans="1:243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  <c r="AO263" s="147"/>
      <c r="AP263" s="147"/>
      <c r="AQ263" s="147"/>
      <c r="AR263" s="147"/>
      <c r="AS263" s="147"/>
      <c r="AT263" s="147"/>
      <c r="AU263" s="147"/>
      <c r="AV263" s="147"/>
      <c r="AW263" s="147"/>
      <c r="AX263" s="147"/>
      <c r="AY263" s="147"/>
      <c r="AZ263" s="147"/>
      <c r="BA263" s="147"/>
      <c r="BB263" s="147"/>
      <c r="BC263" s="147"/>
      <c r="BD263" s="147"/>
      <c r="BE263" s="147"/>
      <c r="BF263" s="147"/>
      <c r="BG263" s="147"/>
      <c r="BH263" s="147"/>
      <c r="BI263" s="147"/>
      <c r="BJ263" s="147"/>
      <c r="BK263" s="147"/>
      <c r="BL263" s="147"/>
      <c r="BM263" s="147"/>
      <c r="BN263" s="147"/>
      <c r="BO263" s="147"/>
      <c r="BP263" s="147"/>
      <c r="BQ263" s="147"/>
      <c r="BR263" s="147"/>
      <c r="BS263" s="147"/>
      <c r="BT263" s="147"/>
      <c r="BU263" s="147"/>
      <c r="BV263" s="147"/>
      <c r="BW263" s="147"/>
      <c r="BX263" s="147"/>
      <c r="BY263" s="147"/>
      <c r="BZ263" s="147"/>
      <c r="CA263" s="147"/>
      <c r="CB263" s="147"/>
      <c r="CC263" s="147"/>
      <c r="CD263" s="147"/>
      <c r="CE263" s="147"/>
      <c r="CF263" s="147"/>
      <c r="CG263" s="147"/>
      <c r="CH263" s="147"/>
      <c r="CJ263" s="147"/>
      <c r="CK263" s="147"/>
      <c r="CL263" s="147"/>
      <c r="CM263" s="147"/>
      <c r="CN263" s="147"/>
      <c r="CO263" s="147"/>
      <c r="CP263" s="147"/>
      <c r="CQ263" s="147"/>
      <c r="CR263" s="147"/>
      <c r="CS263" s="147"/>
      <c r="CT263" s="147"/>
      <c r="CU263" s="147"/>
      <c r="CV263" s="147"/>
      <c r="CW263" s="147"/>
      <c r="CX263" s="147"/>
      <c r="CY263" s="147"/>
      <c r="CZ263" s="147"/>
      <c r="DA263" s="147"/>
      <c r="DB263" s="147"/>
      <c r="DC263" s="147"/>
      <c r="DD263" s="147"/>
      <c r="DE263" s="147"/>
      <c r="DF263" s="147"/>
      <c r="DG263" s="147"/>
      <c r="DH263" s="147"/>
      <c r="DI263" s="147"/>
      <c r="DJ263" s="147"/>
      <c r="DK263" s="147"/>
      <c r="DL263" s="147"/>
      <c r="DM263" s="147"/>
      <c r="DN263" s="147"/>
      <c r="DO263" s="147"/>
      <c r="DP263" s="147"/>
      <c r="DQ263" s="147"/>
      <c r="DR263" s="147"/>
      <c r="DS263" s="147"/>
      <c r="DT263" s="147"/>
      <c r="DU263" s="147"/>
      <c r="DV263" s="147"/>
      <c r="DW263" s="147"/>
      <c r="DX263" s="147"/>
      <c r="DY263" s="147"/>
      <c r="DZ263" s="147"/>
      <c r="EA263" s="147"/>
      <c r="EB263" s="147"/>
      <c r="EC263" s="147"/>
      <c r="ED263" s="147"/>
      <c r="EE263" s="147"/>
      <c r="EF263" s="147"/>
      <c r="EG263" s="147"/>
      <c r="EH263" s="147"/>
      <c r="EI263" s="147"/>
      <c r="EJ263" s="147"/>
      <c r="EK263" s="147"/>
      <c r="EL263" s="147"/>
      <c r="EM263" s="147"/>
      <c r="EN263" s="147"/>
      <c r="EO263" s="147"/>
      <c r="EP263" s="147"/>
      <c r="EQ263" s="147"/>
      <c r="ER263" s="147"/>
      <c r="ES263" s="147"/>
      <c r="ET263" s="147"/>
      <c r="EU263" s="147"/>
      <c r="EV263" s="147"/>
      <c r="EW263" s="147"/>
      <c r="EX263" s="147"/>
      <c r="EY263" s="147"/>
      <c r="EZ263" s="147"/>
      <c r="FA263" s="147"/>
      <c r="FB263" s="147"/>
      <c r="FC263" s="147"/>
      <c r="FD263" s="147"/>
      <c r="FE263" s="147"/>
      <c r="FF263" s="147"/>
      <c r="FG263" s="147"/>
      <c r="FH263" s="147"/>
      <c r="FI263" s="147"/>
      <c r="FJ263" s="147"/>
      <c r="FK263" s="147"/>
      <c r="FL263" s="147"/>
      <c r="FM263" s="147"/>
      <c r="FN263" s="147"/>
      <c r="FO263" s="147"/>
      <c r="FP263" s="147"/>
      <c r="FQ263" s="147"/>
      <c r="FR263" s="147"/>
      <c r="FS263" s="147"/>
      <c r="FT263" s="147"/>
      <c r="FU263" s="147"/>
      <c r="FV263" s="147"/>
      <c r="FW263" s="147"/>
      <c r="FX263" s="147"/>
      <c r="FY263" s="147"/>
      <c r="FZ263" s="147"/>
      <c r="GA263" s="147"/>
      <c r="GB263" s="147"/>
      <c r="GC263" s="147"/>
      <c r="GD263" s="147"/>
      <c r="GE263" s="147"/>
      <c r="GF263" s="147"/>
      <c r="GG263" s="147"/>
      <c r="GH263" s="147"/>
      <c r="GI263" s="147"/>
      <c r="GJ263" s="147"/>
      <c r="GK263" s="147"/>
      <c r="GL263" s="147"/>
      <c r="GM263" s="147"/>
      <c r="GN263" s="147"/>
      <c r="GO263" s="147"/>
      <c r="GP263" s="147"/>
      <c r="GQ263" s="147"/>
      <c r="GR263" s="147"/>
      <c r="GS263" s="147"/>
      <c r="GT263" s="147"/>
      <c r="GU263" s="147"/>
      <c r="GV263" s="147"/>
      <c r="GW263" s="147"/>
      <c r="GX263" s="147"/>
      <c r="GY263" s="147"/>
      <c r="GZ263" s="147"/>
      <c r="HA263" s="147"/>
      <c r="HB263" s="147"/>
      <c r="HC263" s="147"/>
      <c r="HD263" s="147"/>
      <c r="HE263" s="147"/>
      <c r="HF263" s="147"/>
      <c r="HG263" s="147"/>
      <c r="HH263" s="147"/>
      <c r="HI263" s="147"/>
      <c r="HJ263" s="147"/>
      <c r="HK263" s="147"/>
      <c r="HL263" s="147"/>
      <c r="HM263" s="147"/>
      <c r="HN263" s="147"/>
      <c r="HO263" s="147"/>
      <c r="HP263" s="147"/>
      <c r="HQ263" s="147"/>
      <c r="HR263" s="147"/>
      <c r="HS263" s="147"/>
      <c r="HT263" s="147"/>
      <c r="HU263" s="147"/>
      <c r="HV263" s="147"/>
      <c r="HW263" s="147"/>
      <c r="HX263" s="147"/>
      <c r="HY263" s="147"/>
      <c r="HZ263" s="147"/>
      <c r="IA263" s="147"/>
      <c r="IB263" s="147"/>
      <c r="IC263" s="147"/>
      <c r="ID263" s="147"/>
      <c r="IE263" s="147"/>
      <c r="IF263" s="147"/>
      <c r="IG263" s="147"/>
      <c r="IH263" s="147"/>
      <c r="II263" s="147"/>
    </row>
    <row r="264" spans="1:243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  <c r="AO264" s="147"/>
      <c r="AP264" s="147"/>
      <c r="AQ264" s="147"/>
      <c r="AR264" s="147"/>
      <c r="AS264" s="147"/>
      <c r="AT264" s="147"/>
      <c r="AU264" s="147"/>
      <c r="AV264" s="147"/>
      <c r="AW264" s="147"/>
      <c r="AX264" s="147"/>
      <c r="AY264" s="147"/>
      <c r="AZ264" s="147"/>
      <c r="BA264" s="147"/>
      <c r="BB264" s="147"/>
      <c r="BC264" s="147"/>
      <c r="BD264" s="147"/>
      <c r="BE264" s="147"/>
      <c r="BF264" s="147"/>
      <c r="BG264" s="147"/>
      <c r="BH264" s="147"/>
      <c r="BI264" s="147"/>
      <c r="BJ264" s="147"/>
      <c r="BK264" s="147"/>
      <c r="BL264" s="147"/>
      <c r="BM264" s="147"/>
      <c r="BN264" s="147"/>
      <c r="BO264" s="147"/>
      <c r="BP264" s="147"/>
      <c r="BQ264" s="147"/>
      <c r="BR264" s="147"/>
      <c r="BS264" s="147"/>
      <c r="BT264" s="147"/>
      <c r="BU264" s="147"/>
      <c r="BV264" s="147"/>
      <c r="BW264" s="147"/>
      <c r="BX264" s="147"/>
      <c r="BY264" s="147"/>
      <c r="BZ264" s="147"/>
      <c r="CA264" s="147"/>
      <c r="CB264" s="147"/>
      <c r="CC264" s="147"/>
      <c r="CD264" s="147"/>
      <c r="CE264" s="147"/>
      <c r="CF264" s="147"/>
      <c r="CG264" s="147"/>
      <c r="CH264" s="147"/>
      <c r="CJ264" s="147"/>
      <c r="CK264" s="147"/>
      <c r="CL264" s="147"/>
      <c r="CM264" s="147"/>
      <c r="CN264" s="147"/>
      <c r="CO264" s="147"/>
      <c r="CP264" s="147"/>
      <c r="CQ264" s="147"/>
      <c r="CR264" s="147"/>
      <c r="CS264" s="147"/>
      <c r="CT264" s="147"/>
      <c r="CU264" s="147"/>
      <c r="CV264" s="147"/>
      <c r="CW264" s="147"/>
      <c r="CX264" s="147"/>
      <c r="CY264" s="147"/>
      <c r="CZ264" s="147"/>
      <c r="DA264" s="147"/>
      <c r="DB264" s="147"/>
      <c r="DC264" s="147"/>
      <c r="DD264" s="147"/>
      <c r="DE264" s="147"/>
      <c r="DF264" s="147"/>
      <c r="DG264" s="147"/>
      <c r="DH264" s="147"/>
      <c r="DI264" s="147"/>
      <c r="DJ264" s="147"/>
      <c r="DK264" s="147"/>
      <c r="DL264" s="147"/>
      <c r="DM264" s="147"/>
      <c r="DN264" s="147"/>
      <c r="DO264" s="147"/>
      <c r="DP264" s="147"/>
      <c r="DQ264" s="147"/>
      <c r="DR264" s="147"/>
      <c r="DS264" s="147"/>
      <c r="DT264" s="147"/>
      <c r="DU264" s="147"/>
      <c r="DV264" s="147"/>
      <c r="DW264" s="147"/>
      <c r="DX264" s="147"/>
      <c r="DY264" s="147"/>
      <c r="DZ264" s="147"/>
      <c r="EA264" s="147"/>
      <c r="EB264" s="147"/>
      <c r="EC264" s="147"/>
      <c r="ED264" s="147"/>
      <c r="EE264" s="147"/>
      <c r="EF264" s="147"/>
      <c r="EG264" s="147"/>
      <c r="EH264" s="147"/>
      <c r="EI264" s="147"/>
      <c r="EJ264" s="147"/>
      <c r="EK264" s="147"/>
      <c r="EL264" s="147"/>
      <c r="EM264" s="147"/>
      <c r="EN264" s="147"/>
      <c r="EO264" s="147"/>
      <c r="EP264" s="147"/>
      <c r="EQ264" s="147"/>
      <c r="ER264" s="147"/>
      <c r="ES264" s="147"/>
      <c r="ET264" s="147"/>
      <c r="EU264" s="147"/>
      <c r="EV264" s="147"/>
      <c r="EW264" s="147"/>
      <c r="EX264" s="147"/>
      <c r="EY264" s="147"/>
      <c r="EZ264" s="147"/>
      <c r="FA264" s="147"/>
      <c r="FB264" s="147"/>
      <c r="FC264" s="147"/>
      <c r="FD264" s="147"/>
      <c r="FE264" s="147"/>
      <c r="FF264" s="147"/>
      <c r="FG264" s="147"/>
      <c r="FH264" s="147"/>
      <c r="FI264" s="147"/>
      <c r="FJ264" s="147"/>
      <c r="FK264" s="147"/>
      <c r="FL264" s="147"/>
      <c r="FM264" s="147"/>
      <c r="FN264" s="147"/>
      <c r="FO264" s="147"/>
      <c r="FP264" s="147"/>
      <c r="FQ264" s="147"/>
      <c r="FR264" s="147"/>
      <c r="FS264" s="147"/>
      <c r="FT264" s="147"/>
      <c r="FU264" s="147"/>
      <c r="FV264" s="147"/>
      <c r="FW264" s="147"/>
      <c r="FX264" s="147"/>
      <c r="FY264" s="147"/>
      <c r="FZ264" s="147"/>
      <c r="GA264" s="147"/>
      <c r="GB264" s="147"/>
      <c r="GC264" s="147"/>
      <c r="GD264" s="147"/>
      <c r="GE264" s="147"/>
      <c r="GF264" s="147"/>
      <c r="GG264" s="147"/>
      <c r="GH264" s="147"/>
      <c r="GI264" s="147"/>
      <c r="GJ264" s="147"/>
      <c r="GK264" s="147"/>
      <c r="GL264" s="147"/>
      <c r="GM264" s="147"/>
      <c r="GN264" s="147"/>
      <c r="GO264" s="147"/>
      <c r="GP264" s="147"/>
      <c r="GQ264" s="147"/>
      <c r="GR264" s="147"/>
      <c r="GS264" s="147"/>
      <c r="GT264" s="147"/>
      <c r="GU264" s="147"/>
      <c r="GV264" s="147"/>
      <c r="GW264" s="147"/>
      <c r="GX264" s="147"/>
      <c r="GY264" s="147"/>
      <c r="GZ264" s="147"/>
      <c r="HA264" s="147"/>
      <c r="HB264" s="147"/>
      <c r="HC264" s="147"/>
      <c r="HD264" s="147"/>
      <c r="HE264" s="147"/>
      <c r="HF264" s="147"/>
      <c r="HG264" s="147"/>
      <c r="HH264" s="147"/>
      <c r="HI264" s="147"/>
      <c r="HJ264" s="147"/>
      <c r="HK264" s="147"/>
      <c r="HL264" s="147"/>
      <c r="HM264" s="147"/>
      <c r="HN264" s="147"/>
      <c r="HO264" s="147"/>
      <c r="HP264" s="147"/>
      <c r="HQ264" s="147"/>
      <c r="HR264" s="147"/>
      <c r="HS264" s="147"/>
      <c r="HT264" s="147"/>
      <c r="HU264" s="147"/>
      <c r="HV264" s="147"/>
      <c r="HW264" s="147"/>
      <c r="HX264" s="147"/>
      <c r="HY264" s="147"/>
      <c r="HZ264" s="147"/>
      <c r="IA264" s="147"/>
      <c r="IB264" s="147"/>
      <c r="IC264" s="147"/>
      <c r="ID264" s="147"/>
      <c r="IE264" s="147"/>
      <c r="IF264" s="147"/>
      <c r="IG264" s="147"/>
      <c r="IH264" s="147"/>
      <c r="II264" s="147"/>
    </row>
    <row r="265" spans="1:243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  <c r="AO265" s="147"/>
      <c r="AP265" s="147"/>
      <c r="AQ265" s="147"/>
      <c r="AR265" s="147"/>
      <c r="AS265" s="147"/>
      <c r="AT265" s="147"/>
      <c r="AU265" s="147"/>
      <c r="AV265" s="147"/>
      <c r="AW265" s="147"/>
      <c r="AX265" s="147"/>
      <c r="AY265" s="147"/>
      <c r="AZ265" s="147"/>
      <c r="BA265" s="147"/>
      <c r="BB265" s="147"/>
      <c r="BC265" s="147"/>
      <c r="BD265" s="147"/>
      <c r="BE265" s="147"/>
      <c r="BF265" s="147"/>
      <c r="BG265" s="147"/>
      <c r="BH265" s="147"/>
      <c r="BI265" s="147"/>
      <c r="BJ265" s="147"/>
      <c r="BK265" s="147"/>
      <c r="BL265" s="147"/>
      <c r="BM265" s="147"/>
      <c r="BN265" s="147"/>
      <c r="BO265" s="147"/>
      <c r="BP265" s="147"/>
      <c r="BQ265" s="147"/>
      <c r="BR265" s="147"/>
      <c r="BS265" s="147"/>
      <c r="BT265" s="147"/>
      <c r="BU265" s="147"/>
      <c r="BV265" s="147"/>
      <c r="BW265" s="147"/>
      <c r="BX265" s="147"/>
      <c r="BY265" s="147"/>
      <c r="BZ265" s="147"/>
      <c r="CA265" s="147"/>
      <c r="CB265" s="147"/>
      <c r="CC265" s="147"/>
      <c r="CD265" s="147"/>
      <c r="CE265" s="147"/>
      <c r="CF265" s="147"/>
      <c r="CG265" s="147"/>
      <c r="CH265" s="147"/>
      <c r="CJ265" s="147"/>
      <c r="CK265" s="147"/>
      <c r="CL265" s="147"/>
      <c r="CM265" s="147"/>
      <c r="CN265" s="147"/>
      <c r="CO265" s="147"/>
      <c r="CP265" s="147"/>
      <c r="CQ265" s="147"/>
      <c r="CR265" s="147"/>
      <c r="CS265" s="147"/>
      <c r="CT265" s="147"/>
      <c r="CU265" s="147"/>
      <c r="CV265" s="147"/>
      <c r="CW265" s="147"/>
      <c r="CX265" s="147"/>
      <c r="CY265" s="147"/>
      <c r="CZ265" s="147"/>
      <c r="DA265" s="147"/>
      <c r="DB265" s="147"/>
      <c r="DC265" s="147"/>
      <c r="DD265" s="147"/>
      <c r="DE265" s="147"/>
      <c r="DF265" s="147"/>
      <c r="DG265" s="147"/>
      <c r="DH265" s="147"/>
      <c r="DI265" s="147"/>
      <c r="DJ265" s="147"/>
      <c r="DK265" s="147"/>
      <c r="DL265" s="147"/>
      <c r="DM265" s="147"/>
      <c r="DN265" s="147"/>
      <c r="DO265" s="147"/>
      <c r="DP265" s="147"/>
      <c r="DQ265" s="147"/>
      <c r="DR265" s="147"/>
      <c r="DS265" s="147"/>
      <c r="DT265" s="147"/>
      <c r="DU265" s="147"/>
      <c r="DV265" s="147"/>
      <c r="DW265" s="147"/>
      <c r="DX265" s="147"/>
      <c r="DY265" s="147"/>
      <c r="DZ265" s="147"/>
      <c r="EA265" s="147"/>
      <c r="EB265" s="147"/>
      <c r="EC265" s="147"/>
      <c r="ED265" s="147"/>
      <c r="EE265" s="147"/>
      <c r="EF265" s="147"/>
      <c r="EG265" s="147"/>
      <c r="EH265" s="147"/>
      <c r="EI265" s="147"/>
      <c r="EJ265" s="147"/>
      <c r="EK265" s="147"/>
      <c r="EL265" s="147"/>
      <c r="EM265" s="147"/>
      <c r="EN265" s="147"/>
      <c r="EO265" s="147"/>
      <c r="EP265" s="147"/>
      <c r="EQ265" s="147"/>
      <c r="ER265" s="147"/>
      <c r="ES265" s="147"/>
      <c r="ET265" s="147"/>
      <c r="EU265" s="147"/>
      <c r="EV265" s="147"/>
      <c r="EW265" s="147"/>
      <c r="EX265" s="147"/>
      <c r="EY265" s="147"/>
      <c r="EZ265" s="147"/>
      <c r="FA265" s="147"/>
      <c r="FB265" s="147"/>
      <c r="FC265" s="147"/>
      <c r="FD265" s="147"/>
      <c r="FE265" s="147"/>
      <c r="FF265" s="147"/>
      <c r="FG265" s="147"/>
      <c r="FH265" s="147"/>
      <c r="FI265" s="147"/>
      <c r="FJ265" s="147"/>
      <c r="FK265" s="147"/>
      <c r="FL265" s="147"/>
      <c r="FM265" s="147"/>
      <c r="FN265" s="147"/>
      <c r="FO265" s="147"/>
      <c r="FP265" s="147"/>
      <c r="FQ265" s="147"/>
      <c r="FR265" s="147"/>
      <c r="FS265" s="147"/>
      <c r="FT265" s="147"/>
      <c r="FU265" s="147"/>
      <c r="FV265" s="147"/>
      <c r="FW265" s="147"/>
      <c r="FX265" s="147"/>
      <c r="FY265" s="147"/>
      <c r="FZ265" s="147"/>
      <c r="GA265" s="147"/>
      <c r="GB265" s="147"/>
      <c r="GC265" s="147"/>
      <c r="GD265" s="147"/>
      <c r="GE265" s="147"/>
      <c r="GF265" s="147"/>
      <c r="GG265" s="147"/>
      <c r="GH265" s="147"/>
      <c r="GI265" s="147"/>
      <c r="GJ265" s="147"/>
      <c r="GK265" s="147"/>
      <c r="GL265" s="147"/>
      <c r="GM265" s="147"/>
      <c r="GN265" s="147"/>
      <c r="GO265" s="147"/>
      <c r="GP265" s="147"/>
      <c r="GQ265" s="147"/>
      <c r="GR265" s="147"/>
      <c r="GS265" s="147"/>
      <c r="GT265" s="147"/>
      <c r="GU265" s="147"/>
      <c r="GV265" s="147"/>
      <c r="GW265" s="147"/>
      <c r="GX265" s="147"/>
      <c r="GY265" s="147"/>
      <c r="GZ265" s="147"/>
      <c r="HA265" s="147"/>
      <c r="HB265" s="147"/>
      <c r="HC265" s="147"/>
      <c r="HD265" s="147"/>
      <c r="HE265" s="147"/>
      <c r="HF265" s="147"/>
      <c r="HG265" s="147"/>
      <c r="HH265" s="147"/>
      <c r="HI265" s="147"/>
      <c r="HJ265" s="147"/>
      <c r="HK265" s="147"/>
      <c r="HL265" s="147"/>
      <c r="HM265" s="147"/>
      <c r="HN265" s="147"/>
      <c r="HO265" s="147"/>
      <c r="HP265" s="147"/>
      <c r="HQ265" s="147"/>
      <c r="HR265" s="147"/>
      <c r="HS265" s="147"/>
      <c r="HT265" s="147"/>
      <c r="HU265" s="147"/>
      <c r="HV265" s="147"/>
      <c r="HW265" s="147"/>
      <c r="HX265" s="147"/>
      <c r="HY265" s="147"/>
      <c r="HZ265" s="147"/>
      <c r="IA265" s="147"/>
      <c r="IB265" s="147"/>
      <c r="IC265" s="147"/>
      <c r="ID265" s="147"/>
      <c r="IE265" s="147"/>
      <c r="IF265" s="147"/>
      <c r="IG265" s="147"/>
      <c r="IH265" s="147"/>
      <c r="II265" s="147"/>
    </row>
    <row r="266" spans="1:243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  <c r="AO266" s="147"/>
      <c r="AP266" s="147"/>
      <c r="AQ266" s="147"/>
      <c r="AR266" s="147"/>
      <c r="AS266" s="147"/>
      <c r="AT266" s="147"/>
      <c r="AU266" s="147"/>
      <c r="AV266" s="147"/>
      <c r="AW266" s="147"/>
      <c r="AX266" s="147"/>
      <c r="AY266" s="147"/>
      <c r="AZ266" s="147"/>
      <c r="BA266" s="147"/>
      <c r="BB266" s="147"/>
      <c r="BC266" s="147"/>
      <c r="BD266" s="147"/>
      <c r="BE266" s="147"/>
      <c r="BF266" s="147"/>
      <c r="BG266" s="147"/>
      <c r="BH266" s="147"/>
      <c r="BI266" s="147"/>
      <c r="BJ266" s="147"/>
      <c r="BK266" s="147"/>
      <c r="BL266" s="147"/>
      <c r="BM266" s="147"/>
      <c r="BN266" s="147"/>
      <c r="BO266" s="147"/>
      <c r="BP266" s="147"/>
      <c r="BQ266" s="147"/>
      <c r="BR266" s="147"/>
      <c r="BS266" s="147"/>
      <c r="BT266" s="147"/>
      <c r="BU266" s="147"/>
      <c r="BV266" s="147"/>
      <c r="BW266" s="147"/>
      <c r="BX266" s="147"/>
      <c r="BY266" s="147"/>
      <c r="BZ266" s="147"/>
      <c r="CA266" s="147"/>
      <c r="CB266" s="147"/>
      <c r="CC266" s="147"/>
      <c r="CD266" s="147"/>
      <c r="CE266" s="147"/>
      <c r="CF266" s="147"/>
      <c r="CG266" s="147"/>
      <c r="CH266" s="147"/>
      <c r="CJ266" s="147"/>
      <c r="CK266" s="147"/>
      <c r="CL266" s="147"/>
      <c r="CM266" s="147"/>
      <c r="CN266" s="147"/>
      <c r="CO266" s="147"/>
      <c r="CP266" s="147"/>
      <c r="CQ266" s="147"/>
      <c r="CR266" s="147"/>
      <c r="CS266" s="147"/>
      <c r="CT266" s="147"/>
      <c r="CU266" s="147"/>
      <c r="CV266" s="147"/>
      <c r="CW266" s="147"/>
      <c r="CX266" s="147"/>
      <c r="CY266" s="147"/>
      <c r="CZ266" s="147"/>
      <c r="DA266" s="147"/>
      <c r="DB266" s="147"/>
      <c r="DC266" s="147"/>
      <c r="DD266" s="147"/>
      <c r="DE266" s="147"/>
      <c r="DF266" s="147"/>
      <c r="DG266" s="147"/>
      <c r="DH266" s="147"/>
      <c r="DI266" s="147"/>
      <c r="DJ266" s="147"/>
      <c r="DK266" s="147"/>
      <c r="DL266" s="147"/>
      <c r="DM266" s="147"/>
      <c r="DN266" s="147"/>
      <c r="DO266" s="147"/>
      <c r="DP266" s="147"/>
      <c r="DQ266" s="147"/>
      <c r="DR266" s="147"/>
      <c r="DS266" s="147"/>
      <c r="DT266" s="147"/>
      <c r="DU266" s="147"/>
      <c r="DV266" s="147"/>
      <c r="DW266" s="147"/>
      <c r="DX266" s="147"/>
      <c r="DY266" s="147"/>
      <c r="DZ266" s="147"/>
      <c r="EA266" s="147"/>
      <c r="EB266" s="147"/>
      <c r="EC266" s="147"/>
      <c r="ED266" s="147"/>
      <c r="EE266" s="147"/>
      <c r="EF266" s="147"/>
      <c r="EG266" s="147"/>
      <c r="EH266" s="147"/>
      <c r="EI266" s="147"/>
      <c r="EJ266" s="147"/>
      <c r="EK266" s="147"/>
      <c r="EL266" s="147"/>
      <c r="EM266" s="147"/>
      <c r="EN266" s="147"/>
      <c r="EO266" s="147"/>
      <c r="EP266" s="147"/>
      <c r="EQ266" s="147"/>
      <c r="ER266" s="147"/>
      <c r="ES266" s="147"/>
      <c r="ET266" s="147"/>
      <c r="EU266" s="147"/>
      <c r="EV266" s="147"/>
      <c r="EW266" s="147"/>
      <c r="EX266" s="147"/>
      <c r="EY266" s="147"/>
      <c r="EZ266" s="147"/>
      <c r="FA266" s="147"/>
      <c r="FB266" s="147"/>
      <c r="FC266" s="147"/>
      <c r="FD266" s="147"/>
      <c r="FE266" s="147"/>
      <c r="FF266" s="147"/>
      <c r="FG266" s="147"/>
      <c r="FH266" s="147"/>
      <c r="FI266" s="147"/>
      <c r="FJ266" s="147"/>
      <c r="FK266" s="147"/>
      <c r="FL266" s="147"/>
      <c r="FM266" s="147"/>
      <c r="FN266" s="147"/>
      <c r="FO266" s="147"/>
      <c r="FP266" s="147"/>
      <c r="FQ266" s="147"/>
      <c r="FR266" s="147"/>
      <c r="FS266" s="147"/>
      <c r="FT266" s="147"/>
      <c r="FU266" s="147"/>
      <c r="FV266" s="147"/>
      <c r="FW266" s="147"/>
      <c r="FX266" s="147"/>
      <c r="FY266" s="147"/>
      <c r="FZ266" s="147"/>
      <c r="GA266" s="147"/>
      <c r="GB266" s="147"/>
      <c r="GC266" s="147"/>
      <c r="GD266" s="147"/>
      <c r="GE266" s="147"/>
      <c r="GF266" s="147"/>
      <c r="GG266" s="147"/>
      <c r="GH266" s="147"/>
      <c r="GI266" s="147"/>
      <c r="GJ266" s="147"/>
      <c r="GK266" s="147"/>
      <c r="GL266" s="147"/>
      <c r="GM266" s="147"/>
      <c r="GN266" s="147"/>
      <c r="GO266" s="147"/>
      <c r="GP266" s="147"/>
      <c r="GQ266" s="147"/>
      <c r="GR266" s="147"/>
      <c r="GS266" s="147"/>
      <c r="GT266" s="147"/>
      <c r="GU266" s="147"/>
      <c r="GV266" s="147"/>
      <c r="GW266" s="147"/>
      <c r="GX266" s="147"/>
      <c r="GY266" s="147"/>
      <c r="GZ266" s="147"/>
      <c r="HA266" s="147"/>
      <c r="HB266" s="147"/>
      <c r="HC266" s="147"/>
      <c r="HD266" s="147"/>
      <c r="HE266" s="147"/>
      <c r="HF266" s="147"/>
      <c r="HG266" s="147"/>
      <c r="HH266" s="147"/>
      <c r="HI266" s="147"/>
      <c r="HJ266" s="147"/>
      <c r="HK266" s="147"/>
      <c r="HL266" s="147"/>
      <c r="HM266" s="147"/>
      <c r="HN266" s="147"/>
      <c r="HO266" s="147"/>
      <c r="HP266" s="147"/>
      <c r="HQ266" s="147"/>
      <c r="HR266" s="147"/>
      <c r="HS266" s="147"/>
      <c r="HT266" s="147"/>
      <c r="HU266" s="147"/>
      <c r="HV266" s="147"/>
      <c r="HW266" s="147"/>
      <c r="HX266" s="147"/>
      <c r="HY266" s="147"/>
      <c r="HZ266" s="147"/>
      <c r="IA266" s="147"/>
      <c r="IB266" s="147"/>
      <c r="IC266" s="147"/>
      <c r="ID266" s="147"/>
      <c r="IE266" s="147"/>
      <c r="IF266" s="147"/>
      <c r="IG266" s="147"/>
      <c r="IH266" s="147"/>
      <c r="II266" s="147"/>
    </row>
    <row r="267" spans="1:243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  <c r="AO267" s="147"/>
      <c r="AP267" s="147"/>
      <c r="AQ267" s="147"/>
      <c r="AR267" s="147"/>
      <c r="AS267" s="147"/>
      <c r="AT267" s="147"/>
      <c r="AU267" s="147"/>
      <c r="AV267" s="147"/>
      <c r="AW267" s="147"/>
      <c r="AX267" s="147"/>
      <c r="AY267" s="147"/>
      <c r="AZ267" s="147"/>
      <c r="BA267" s="147"/>
      <c r="BB267" s="147"/>
      <c r="BC267" s="147"/>
      <c r="BD267" s="147"/>
      <c r="BE267" s="147"/>
      <c r="BF267" s="147"/>
      <c r="BG267" s="147"/>
      <c r="BH267" s="147"/>
      <c r="BI267" s="147"/>
      <c r="BJ267" s="147"/>
      <c r="BK267" s="147"/>
      <c r="BL267" s="147"/>
      <c r="BM267" s="147"/>
      <c r="BN267" s="147"/>
      <c r="BO267" s="147"/>
      <c r="BP267" s="147"/>
      <c r="BQ267" s="147"/>
      <c r="BR267" s="147"/>
      <c r="BS267" s="147"/>
      <c r="BT267" s="147"/>
      <c r="BU267" s="147"/>
      <c r="BV267" s="147"/>
      <c r="BW267" s="147"/>
      <c r="BX267" s="147"/>
      <c r="BY267" s="147"/>
      <c r="BZ267" s="147"/>
      <c r="CA267" s="147"/>
      <c r="CB267" s="147"/>
      <c r="CC267" s="147"/>
      <c r="CD267" s="147"/>
      <c r="CE267" s="147"/>
      <c r="CF267" s="147"/>
      <c r="CG267" s="147"/>
      <c r="CH267" s="147"/>
      <c r="CJ267" s="147"/>
      <c r="CK267" s="147"/>
      <c r="CL267" s="147"/>
      <c r="CM267" s="147"/>
      <c r="CN267" s="147"/>
      <c r="CO267" s="147"/>
      <c r="CP267" s="147"/>
      <c r="CQ267" s="147"/>
      <c r="CR267" s="147"/>
      <c r="CS267" s="147"/>
      <c r="CT267" s="147"/>
      <c r="CU267" s="147"/>
      <c r="CV267" s="147"/>
      <c r="CW267" s="147"/>
      <c r="CX267" s="147"/>
      <c r="CY267" s="147"/>
      <c r="CZ267" s="147"/>
      <c r="DA267" s="147"/>
      <c r="DB267" s="147"/>
      <c r="DC267" s="147"/>
      <c r="DD267" s="147"/>
      <c r="DE267" s="147"/>
      <c r="DF267" s="147"/>
      <c r="DG267" s="147"/>
      <c r="DH267" s="147"/>
      <c r="DI267" s="147"/>
      <c r="DJ267" s="147"/>
      <c r="DK267" s="147"/>
      <c r="DL267" s="147"/>
      <c r="DM267" s="147"/>
      <c r="DN267" s="147"/>
      <c r="DO267" s="147"/>
      <c r="DP267" s="147"/>
      <c r="DQ267" s="147"/>
      <c r="DR267" s="147"/>
      <c r="DS267" s="147"/>
      <c r="DT267" s="147"/>
      <c r="DU267" s="147"/>
      <c r="DV267" s="147"/>
      <c r="DW267" s="147"/>
      <c r="DX267" s="147"/>
      <c r="DY267" s="147"/>
      <c r="DZ267" s="147"/>
      <c r="EA267" s="147"/>
      <c r="EB267" s="147"/>
      <c r="EC267" s="147"/>
      <c r="ED267" s="147"/>
      <c r="EE267" s="147"/>
      <c r="EF267" s="147"/>
      <c r="EG267" s="147"/>
      <c r="EH267" s="147"/>
      <c r="EI267" s="147"/>
      <c r="EJ267" s="147"/>
      <c r="EK267" s="147"/>
      <c r="EL267" s="147"/>
      <c r="EM267" s="147"/>
      <c r="EN267" s="147"/>
      <c r="EO267" s="147"/>
      <c r="EP267" s="147"/>
      <c r="EQ267" s="147"/>
      <c r="ER267" s="147"/>
      <c r="ES267" s="147"/>
      <c r="ET267" s="147"/>
      <c r="EU267" s="147"/>
      <c r="EV267" s="147"/>
      <c r="EW267" s="147"/>
      <c r="EX267" s="147"/>
      <c r="EY267" s="147"/>
      <c r="EZ267" s="147"/>
      <c r="FA267" s="147"/>
      <c r="FB267" s="147"/>
      <c r="FC267" s="147"/>
      <c r="FD267" s="147"/>
      <c r="FE267" s="147"/>
      <c r="FF267" s="147"/>
      <c r="FG267" s="147"/>
      <c r="FH267" s="147"/>
      <c r="FI267" s="147"/>
      <c r="FJ267" s="147"/>
      <c r="FK267" s="147"/>
      <c r="FL267" s="147"/>
      <c r="FM267" s="147"/>
      <c r="FN267" s="147"/>
      <c r="FO267" s="147"/>
      <c r="FP267" s="147"/>
      <c r="FQ267" s="147"/>
      <c r="FR267" s="147"/>
      <c r="FS267" s="147"/>
      <c r="FT267" s="147"/>
      <c r="FU267" s="147"/>
      <c r="FV267" s="147"/>
      <c r="FW267" s="147"/>
      <c r="FX267" s="147"/>
      <c r="FY267" s="147"/>
      <c r="FZ267" s="147"/>
      <c r="GA267" s="147"/>
      <c r="GB267" s="147"/>
      <c r="GC267" s="147"/>
      <c r="GD267" s="147"/>
      <c r="GE267" s="147"/>
      <c r="GF267" s="147"/>
      <c r="GG267" s="147"/>
      <c r="GH267" s="147"/>
      <c r="GI267" s="147"/>
      <c r="GJ267" s="147"/>
      <c r="GK267" s="147"/>
      <c r="GL267" s="147"/>
      <c r="GM267" s="147"/>
      <c r="GN267" s="147"/>
      <c r="GO267" s="147"/>
      <c r="GP267" s="147"/>
      <c r="GQ267" s="147"/>
      <c r="GR267" s="147"/>
      <c r="GS267" s="147"/>
      <c r="GT267" s="147"/>
      <c r="GU267" s="147"/>
      <c r="GV267" s="147"/>
      <c r="GW267" s="147"/>
      <c r="GX267" s="147"/>
      <c r="GY267" s="147"/>
      <c r="GZ267" s="147"/>
      <c r="HA267" s="147"/>
      <c r="HB267" s="147"/>
      <c r="HC267" s="147"/>
      <c r="HD267" s="147"/>
      <c r="HE267" s="147"/>
      <c r="HF267" s="147"/>
      <c r="HG267" s="147"/>
      <c r="HH267" s="147"/>
      <c r="HI267" s="147"/>
      <c r="HJ267" s="147"/>
      <c r="HK267" s="147"/>
      <c r="HL267" s="147"/>
      <c r="HM267" s="147"/>
      <c r="HN267" s="147"/>
      <c r="HO267" s="147"/>
      <c r="HP267" s="147"/>
      <c r="HQ267" s="147"/>
      <c r="HR267" s="147"/>
      <c r="HS267" s="147"/>
      <c r="HT267" s="147"/>
      <c r="HU267" s="147"/>
      <c r="HV267" s="147"/>
      <c r="HW267" s="147"/>
      <c r="HX267" s="147"/>
      <c r="HY267" s="147"/>
      <c r="HZ267" s="147"/>
      <c r="IA267" s="147"/>
      <c r="IB267" s="147"/>
      <c r="IC267" s="147"/>
      <c r="ID267" s="147"/>
      <c r="IE267" s="147"/>
      <c r="IF267" s="147"/>
      <c r="IG267" s="147"/>
      <c r="IH267" s="147"/>
      <c r="II267" s="147"/>
    </row>
    <row r="268" spans="1:243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  <c r="AO268" s="147"/>
      <c r="AP268" s="147"/>
      <c r="AQ268" s="147"/>
      <c r="AR268" s="147"/>
      <c r="AS268" s="147"/>
      <c r="AT268" s="147"/>
      <c r="AU268" s="147"/>
      <c r="AV268" s="147"/>
      <c r="AW268" s="147"/>
      <c r="AX268" s="147"/>
      <c r="AY268" s="147"/>
      <c r="AZ268" s="147"/>
      <c r="BA268" s="147"/>
      <c r="BB268" s="147"/>
      <c r="BC268" s="147"/>
      <c r="BD268" s="147"/>
      <c r="BE268" s="147"/>
      <c r="BF268" s="147"/>
      <c r="BG268" s="147"/>
      <c r="BH268" s="147"/>
      <c r="BI268" s="147"/>
      <c r="BJ268" s="147"/>
      <c r="BK268" s="147"/>
      <c r="BL268" s="147"/>
      <c r="BM268" s="147"/>
      <c r="BN268" s="147"/>
      <c r="BO268" s="147"/>
      <c r="BP268" s="147"/>
      <c r="BQ268" s="147"/>
      <c r="BR268" s="147"/>
      <c r="BS268" s="147"/>
      <c r="BT268" s="147"/>
      <c r="BU268" s="147"/>
      <c r="BV268" s="147"/>
      <c r="BW268" s="147"/>
      <c r="BX268" s="147"/>
      <c r="BY268" s="147"/>
      <c r="BZ268" s="147"/>
      <c r="CA268" s="147"/>
      <c r="CB268" s="147"/>
      <c r="CC268" s="147"/>
      <c r="CD268" s="147"/>
      <c r="CE268" s="147"/>
      <c r="CF268" s="147"/>
      <c r="CG268" s="147"/>
      <c r="CH268" s="147"/>
      <c r="CJ268" s="147"/>
      <c r="CK268" s="147"/>
      <c r="CL268" s="147"/>
      <c r="CM268" s="147"/>
      <c r="CN268" s="147"/>
      <c r="CO268" s="147"/>
      <c r="CP268" s="147"/>
      <c r="CQ268" s="147"/>
      <c r="CR268" s="147"/>
      <c r="CS268" s="147"/>
      <c r="CT268" s="147"/>
      <c r="CU268" s="147"/>
      <c r="CV268" s="147"/>
      <c r="CW268" s="147"/>
      <c r="CX268" s="147"/>
      <c r="CY268" s="147"/>
      <c r="CZ268" s="147"/>
      <c r="DA268" s="147"/>
      <c r="DB268" s="147"/>
      <c r="DC268" s="147"/>
      <c r="DD268" s="147"/>
      <c r="DE268" s="147"/>
      <c r="DF268" s="147"/>
      <c r="DG268" s="147"/>
      <c r="DH268" s="147"/>
      <c r="DI268" s="147"/>
      <c r="DJ268" s="147"/>
      <c r="DK268" s="147"/>
      <c r="DL268" s="147"/>
      <c r="DM268" s="147"/>
      <c r="DN268" s="147"/>
      <c r="DO268" s="147"/>
      <c r="DP268" s="147"/>
      <c r="DQ268" s="147"/>
      <c r="DR268" s="147"/>
      <c r="DS268" s="147"/>
      <c r="DT268" s="147"/>
      <c r="DU268" s="147"/>
      <c r="DV268" s="147"/>
      <c r="DW268" s="147"/>
      <c r="DX268" s="147"/>
      <c r="DY268" s="147"/>
      <c r="DZ268" s="147"/>
      <c r="EA268" s="147"/>
      <c r="EB268" s="147"/>
      <c r="EC268" s="147"/>
      <c r="ED268" s="147"/>
      <c r="EE268" s="147"/>
      <c r="EF268" s="147"/>
      <c r="EG268" s="147"/>
      <c r="EH268" s="147"/>
      <c r="EI268" s="147"/>
      <c r="EJ268" s="147"/>
      <c r="EK268" s="147"/>
      <c r="EL268" s="147"/>
      <c r="EM268" s="147"/>
      <c r="EN268" s="147"/>
      <c r="EO268" s="147"/>
      <c r="EP268" s="147"/>
      <c r="EQ268" s="147"/>
      <c r="ER268" s="147"/>
      <c r="ES268" s="147"/>
      <c r="ET268" s="147"/>
      <c r="EU268" s="147"/>
      <c r="EV268" s="147"/>
      <c r="EW268" s="147"/>
      <c r="EX268" s="147"/>
      <c r="EY268" s="147"/>
      <c r="EZ268" s="147"/>
      <c r="FA268" s="147"/>
      <c r="FB268" s="147"/>
      <c r="FC268" s="147"/>
      <c r="FD268" s="147"/>
      <c r="FE268" s="147"/>
      <c r="FF268" s="147"/>
      <c r="FG268" s="147"/>
      <c r="FH268" s="147"/>
      <c r="FI268" s="147"/>
      <c r="FJ268" s="147"/>
      <c r="FK268" s="147"/>
      <c r="FL268" s="147"/>
      <c r="FM268" s="147"/>
      <c r="FN268" s="147"/>
      <c r="FO268" s="147"/>
      <c r="FP268" s="147"/>
      <c r="FQ268" s="147"/>
      <c r="FR268" s="147"/>
      <c r="FS268" s="147"/>
      <c r="FT268" s="147"/>
      <c r="FU268" s="147"/>
      <c r="FV268" s="147"/>
      <c r="FW268" s="147"/>
      <c r="FX268" s="147"/>
      <c r="FY268" s="147"/>
      <c r="FZ268" s="147"/>
      <c r="GA268" s="147"/>
      <c r="GB268" s="147"/>
      <c r="GC268" s="147"/>
      <c r="GD268" s="147"/>
      <c r="GE268" s="147"/>
      <c r="GF268" s="147"/>
      <c r="GG268" s="147"/>
      <c r="GH268" s="147"/>
      <c r="GI268" s="147"/>
      <c r="GJ268" s="147"/>
      <c r="GK268" s="147"/>
      <c r="GL268" s="147"/>
      <c r="GM268" s="147"/>
      <c r="GN268" s="147"/>
      <c r="GO268" s="147"/>
      <c r="GP268" s="147"/>
      <c r="GQ268" s="147"/>
      <c r="GR268" s="147"/>
      <c r="GS268" s="147"/>
      <c r="GT268" s="147"/>
      <c r="GU268" s="147"/>
      <c r="GV268" s="147"/>
      <c r="GW268" s="147"/>
      <c r="GX268" s="147"/>
      <c r="GY268" s="147"/>
      <c r="GZ268" s="147"/>
      <c r="HA268" s="147"/>
      <c r="HB268" s="147"/>
      <c r="HC268" s="147"/>
      <c r="HD268" s="147"/>
      <c r="HE268" s="147"/>
      <c r="HF268" s="147"/>
      <c r="HG268" s="147"/>
      <c r="HH268" s="147"/>
      <c r="HI268" s="147"/>
      <c r="HJ268" s="147"/>
      <c r="HK268" s="147"/>
      <c r="HL268" s="147"/>
      <c r="HM268" s="147"/>
      <c r="HN268" s="147"/>
      <c r="HO268" s="147"/>
      <c r="HP268" s="147"/>
      <c r="HQ268" s="147"/>
      <c r="HR268" s="147"/>
      <c r="HS268" s="147"/>
      <c r="HT268" s="147"/>
      <c r="HU268" s="147"/>
      <c r="HV268" s="147"/>
      <c r="HW268" s="147"/>
      <c r="HX268" s="147"/>
      <c r="HY268" s="147"/>
      <c r="HZ268" s="147"/>
      <c r="IA268" s="147"/>
      <c r="IB268" s="147"/>
      <c r="IC268" s="147"/>
      <c r="ID268" s="147"/>
      <c r="IE268" s="147"/>
      <c r="IF268" s="147"/>
      <c r="IG268" s="147"/>
      <c r="IH268" s="147"/>
      <c r="II268" s="147"/>
    </row>
    <row r="269" spans="1:243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  <c r="AO269" s="147"/>
      <c r="AP269" s="147"/>
      <c r="AQ269" s="147"/>
      <c r="AR269" s="147"/>
      <c r="AS269" s="147"/>
      <c r="AT269" s="147"/>
      <c r="AU269" s="147"/>
      <c r="AV269" s="147"/>
      <c r="AW269" s="147"/>
      <c r="AX269" s="147"/>
      <c r="AY269" s="147"/>
      <c r="AZ269" s="147"/>
      <c r="BA269" s="147"/>
      <c r="BB269" s="147"/>
      <c r="BC269" s="147"/>
      <c r="BD269" s="147"/>
      <c r="BE269" s="147"/>
      <c r="BF269" s="147"/>
      <c r="BG269" s="147"/>
      <c r="BH269" s="147"/>
      <c r="BI269" s="147"/>
      <c r="BJ269" s="147"/>
      <c r="BK269" s="147"/>
      <c r="BL269" s="147"/>
      <c r="BM269" s="147"/>
      <c r="BN269" s="147"/>
      <c r="BO269" s="147"/>
      <c r="BP269" s="147"/>
      <c r="BQ269" s="147"/>
      <c r="BR269" s="147"/>
      <c r="BS269" s="147"/>
      <c r="BT269" s="147"/>
      <c r="BU269" s="147"/>
      <c r="BV269" s="147"/>
      <c r="BW269" s="147"/>
      <c r="BX269" s="147"/>
      <c r="BY269" s="147"/>
      <c r="BZ269" s="147"/>
      <c r="CA269" s="147"/>
      <c r="CB269" s="147"/>
      <c r="CC269" s="147"/>
      <c r="CD269" s="147"/>
      <c r="CE269" s="147"/>
      <c r="CF269" s="147"/>
      <c r="CG269" s="147"/>
      <c r="CH269" s="147"/>
      <c r="CJ269" s="147"/>
      <c r="CK269" s="147"/>
      <c r="CL269" s="147"/>
      <c r="CM269" s="147"/>
      <c r="CN269" s="147"/>
      <c r="CO269" s="147"/>
      <c r="CP269" s="147"/>
      <c r="CQ269" s="147"/>
      <c r="CR269" s="147"/>
      <c r="CS269" s="147"/>
      <c r="CT269" s="147"/>
      <c r="CU269" s="147"/>
      <c r="CV269" s="147"/>
      <c r="CW269" s="147"/>
      <c r="CX269" s="147"/>
      <c r="CY269" s="147"/>
      <c r="CZ269" s="147"/>
      <c r="DA269" s="147"/>
      <c r="DB269" s="147"/>
      <c r="DC269" s="147"/>
      <c r="DD269" s="147"/>
      <c r="DE269" s="147"/>
      <c r="DF269" s="147"/>
      <c r="DG269" s="147"/>
      <c r="DH269" s="147"/>
      <c r="DI269" s="147"/>
      <c r="DJ269" s="147"/>
      <c r="DK269" s="147"/>
      <c r="DL269" s="147"/>
      <c r="DM269" s="147"/>
      <c r="DN269" s="147"/>
      <c r="DO269" s="147"/>
      <c r="DP269" s="147"/>
      <c r="DQ269" s="147"/>
      <c r="DR269" s="147"/>
      <c r="DS269" s="147"/>
      <c r="DT269" s="147"/>
      <c r="DU269" s="147"/>
      <c r="DV269" s="147"/>
      <c r="DW269" s="147"/>
      <c r="DX269" s="147"/>
      <c r="DY269" s="147"/>
      <c r="DZ269" s="147"/>
      <c r="EA269" s="147"/>
      <c r="EB269" s="147"/>
      <c r="EC269" s="147"/>
      <c r="ED269" s="147"/>
      <c r="EE269" s="147"/>
      <c r="EF269" s="147"/>
      <c r="EG269" s="147"/>
      <c r="EH269" s="147"/>
      <c r="EI269" s="147"/>
      <c r="EJ269" s="147"/>
      <c r="EK269" s="147"/>
      <c r="EL269" s="147"/>
      <c r="EM269" s="147"/>
      <c r="EN269" s="147"/>
      <c r="EO269" s="147"/>
      <c r="EP269" s="147"/>
      <c r="EQ269" s="147"/>
      <c r="ER269" s="147"/>
      <c r="ES269" s="147"/>
      <c r="ET269" s="147"/>
      <c r="EU269" s="147"/>
      <c r="EV269" s="147"/>
      <c r="EW269" s="147"/>
      <c r="EX269" s="147"/>
      <c r="EY269" s="147"/>
      <c r="EZ269" s="147"/>
      <c r="FA269" s="147"/>
      <c r="FB269" s="147"/>
      <c r="FC269" s="147"/>
      <c r="FD269" s="147"/>
      <c r="FE269" s="147"/>
      <c r="FF269" s="147"/>
      <c r="FG269" s="147"/>
      <c r="FH269" s="147"/>
      <c r="FI269" s="147"/>
      <c r="FJ269" s="147"/>
      <c r="FK269" s="147"/>
      <c r="FL269" s="147"/>
      <c r="FM269" s="147"/>
      <c r="FN269" s="147"/>
      <c r="FO269" s="147"/>
      <c r="FP269" s="147"/>
      <c r="FQ269" s="147"/>
      <c r="FR269" s="147"/>
      <c r="FS269" s="147"/>
      <c r="FT269" s="147"/>
      <c r="FU269" s="147"/>
      <c r="FV269" s="147"/>
      <c r="FW269" s="147"/>
      <c r="FX269" s="147"/>
      <c r="FY269" s="147"/>
      <c r="FZ269" s="147"/>
      <c r="GA269" s="147"/>
      <c r="GB269" s="147"/>
      <c r="GC269" s="147"/>
      <c r="GD269" s="147"/>
      <c r="GE269" s="147"/>
      <c r="GF269" s="147"/>
      <c r="GG269" s="147"/>
      <c r="GH269" s="147"/>
      <c r="GI269" s="147"/>
      <c r="GJ269" s="147"/>
      <c r="GK269" s="147"/>
      <c r="GL269" s="147"/>
      <c r="GM269" s="147"/>
      <c r="GN269" s="147"/>
      <c r="GO269" s="147"/>
      <c r="GP269" s="147"/>
      <c r="GQ269" s="147"/>
      <c r="GR269" s="147"/>
      <c r="GS269" s="147"/>
      <c r="GT269" s="147"/>
      <c r="GU269" s="147"/>
      <c r="GV269" s="147"/>
      <c r="GW269" s="147"/>
      <c r="GX269" s="147"/>
      <c r="GY269" s="147"/>
      <c r="GZ269" s="147"/>
      <c r="HA269" s="147"/>
      <c r="HB269" s="147"/>
      <c r="HC269" s="147"/>
      <c r="HD269" s="147"/>
      <c r="HE269" s="147"/>
      <c r="HF269" s="147"/>
      <c r="HG269" s="147"/>
      <c r="HH269" s="147"/>
      <c r="HI269" s="147"/>
      <c r="HJ269" s="147"/>
      <c r="HK269" s="147"/>
      <c r="HL269" s="147"/>
      <c r="HM269" s="147"/>
      <c r="HN269" s="147"/>
      <c r="HO269" s="147"/>
      <c r="HP269" s="147"/>
      <c r="HQ269" s="147"/>
      <c r="HR269" s="147"/>
      <c r="HS269" s="147"/>
      <c r="HT269" s="147"/>
      <c r="HU269" s="147"/>
      <c r="HV269" s="147"/>
      <c r="HW269" s="147"/>
      <c r="HX269" s="147"/>
      <c r="HY269" s="147"/>
      <c r="HZ269" s="147"/>
      <c r="IA269" s="147"/>
      <c r="IB269" s="147"/>
      <c r="IC269" s="147"/>
      <c r="ID269" s="147"/>
      <c r="IE269" s="147"/>
      <c r="IF269" s="147"/>
      <c r="IG269" s="147"/>
      <c r="IH269" s="147"/>
      <c r="II269" s="147"/>
    </row>
    <row r="270" spans="1:243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  <c r="AO270" s="147"/>
      <c r="AP270" s="147"/>
      <c r="AQ270" s="147"/>
      <c r="AR270" s="147"/>
      <c r="AS270" s="147"/>
      <c r="AT270" s="147"/>
      <c r="AU270" s="147"/>
      <c r="AV270" s="147"/>
      <c r="AW270" s="147"/>
      <c r="AX270" s="147"/>
      <c r="AY270" s="147"/>
      <c r="AZ270" s="147"/>
      <c r="BA270" s="147"/>
      <c r="BB270" s="147"/>
      <c r="BC270" s="147"/>
      <c r="BD270" s="147"/>
      <c r="BE270" s="147"/>
      <c r="BF270" s="147"/>
      <c r="BG270" s="147"/>
      <c r="BH270" s="147"/>
      <c r="BI270" s="147"/>
      <c r="BJ270" s="147"/>
      <c r="BK270" s="147"/>
      <c r="BL270" s="147"/>
      <c r="BM270" s="147"/>
      <c r="BN270" s="147"/>
      <c r="BO270" s="147"/>
      <c r="BP270" s="147"/>
      <c r="BQ270" s="147"/>
      <c r="BR270" s="147"/>
      <c r="BS270" s="147"/>
      <c r="BT270" s="147"/>
      <c r="BU270" s="147"/>
      <c r="BV270" s="147"/>
      <c r="BW270" s="147"/>
      <c r="BX270" s="147"/>
      <c r="BY270" s="147"/>
      <c r="BZ270" s="147"/>
      <c r="CA270" s="147"/>
      <c r="CB270" s="147"/>
      <c r="CC270" s="147"/>
      <c r="CD270" s="147"/>
      <c r="CE270" s="147"/>
      <c r="CF270" s="147"/>
      <c r="CG270" s="147"/>
      <c r="CH270" s="147"/>
      <c r="CJ270" s="147"/>
      <c r="CK270" s="147"/>
      <c r="CL270" s="147"/>
      <c r="CM270" s="147"/>
      <c r="CN270" s="147"/>
      <c r="CO270" s="147"/>
      <c r="CP270" s="147"/>
      <c r="CQ270" s="147"/>
      <c r="CR270" s="147"/>
      <c r="CS270" s="147"/>
      <c r="CT270" s="147"/>
      <c r="CU270" s="147"/>
      <c r="CV270" s="147"/>
      <c r="CW270" s="147"/>
      <c r="CX270" s="147"/>
      <c r="CY270" s="147"/>
      <c r="CZ270" s="147"/>
      <c r="DA270" s="147"/>
      <c r="DB270" s="147"/>
      <c r="DC270" s="147"/>
      <c r="DD270" s="147"/>
      <c r="DE270" s="147"/>
      <c r="DF270" s="147"/>
      <c r="DG270" s="147"/>
      <c r="DH270" s="147"/>
      <c r="DI270" s="147"/>
      <c r="DJ270" s="147"/>
      <c r="DK270" s="147"/>
      <c r="DL270" s="147"/>
      <c r="DM270" s="147"/>
      <c r="DN270" s="147"/>
      <c r="DO270" s="147"/>
      <c r="DP270" s="147"/>
      <c r="DQ270" s="147"/>
      <c r="DR270" s="147"/>
      <c r="DS270" s="147"/>
      <c r="DT270" s="147"/>
      <c r="DU270" s="147"/>
      <c r="DV270" s="147"/>
      <c r="DW270" s="147"/>
      <c r="DX270" s="147"/>
      <c r="DY270" s="147"/>
      <c r="DZ270" s="147"/>
      <c r="EA270" s="147"/>
      <c r="EB270" s="147"/>
      <c r="EC270" s="147"/>
      <c r="ED270" s="147"/>
      <c r="EE270" s="147"/>
      <c r="EF270" s="147"/>
      <c r="EG270" s="147"/>
      <c r="EH270" s="147"/>
      <c r="EI270" s="147"/>
      <c r="EJ270" s="147"/>
      <c r="EK270" s="147"/>
      <c r="EL270" s="147"/>
      <c r="EM270" s="147"/>
      <c r="EN270" s="147"/>
      <c r="EO270" s="147"/>
      <c r="EP270" s="147"/>
      <c r="EQ270" s="147"/>
      <c r="ER270" s="147"/>
      <c r="ES270" s="147"/>
      <c r="ET270" s="147"/>
      <c r="EU270" s="147"/>
      <c r="EV270" s="147"/>
      <c r="EW270" s="147"/>
      <c r="EX270" s="147"/>
      <c r="EY270" s="147"/>
      <c r="EZ270" s="147"/>
      <c r="FA270" s="147"/>
      <c r="FB270" s="147"/>
      <c r="FC270" s="147"/>
      <c r="FD270" s="147"/>
      <c r="FE270" s="147"/>
      <c r="FF270" s="147"/>
      <c r="FG270" s="147"/>
      <c r="FH270" s="147"/>
      <c r="FI270" s="147"/>
      <c r="FJ270" s="147"/>
      <c r="FK270" s="147"/>
      <c r="FL270" s="147"/>
      <c r="FM270" s="147"/>
      <c r="FN270" s="147"/>
      <c r="FO270" s="147"/>
      <c r="FP270" s="147"/>
      <c r="FQ270" s="147"/>
      <c r="FR270" s="147"/>
      <c r="FS270" s="147"/>
      <c r="FT270" s="147"/>
      <c r="FU270" s="147"/>
      <c r="FV270" s="147"/>
      <c r="FW270" s="147"/>
      <c r="FX270" s="147"/>
      <c r="FY270" s="147"/>
      <c r="FZ270" s="147"/>
      <c r="GA270" s="147"/>
      <c r="GB270" s="147"/>
      <c r="GC270" s="147"/>
      <c r="GD270" s="147"/>
      <c r="GE270" s="147"/>
      <c r="GF270" s="147"/>
      <c r="GG270" s="147"/>
      <c r="GH270" s="147"/>
      <c r="GI270" s="147"/>
      <c r="GJ270" s="147"/>
      <c r="GK270" s="147"/>
      <c r="GL270" s="147"/>
      <c r="GM270" s="147"/>
      <c r="GN270" s="147"/>
      <c r="GO270" s="147"/>
      <c r="GP270" s="147"/>
      <c r="GQ270" s="147"/>
      <c r="GR270" s="147"/>
      <c r="GS270" s="147"/>
      <c r="GT270" s="147"/>
      <c r="GU270" s="147"/>
      <c r="GV270" s="147"/>
      <c r="GW270" s="147"/>
      <c r="GX270" s="147"/>
      <c r="GY270" s="147"/>
      <c r="GZ270" s="147"/>
      <c r="HA270" s="147"/>
      <c r="HB270" s="147"/>
      <c r="HC270" s="147"/>
      <c r="HD270" s="147"/>
      <c r="HE270" s="147"/>
      <c r="HF270" s="147"/>
      <c r="HG270" s="147"/>
      <c r="HH270" s="147"/>
      <c r="HI270" s="147"/>
      <c r="HJ270" s="147"/>
      <c r="HK270" s="147"/>
      <c r="HL270" s="147"/>
      <c r="HM270" s="147"/>
      <c r="HN270" s="147"/>
      <c r="HO270" s="147"/>
      <c r="HP270" s="147"/>
      <c r="HQ270" s="147"/>
      <c r="HR270" s="147"/>
      <c r="HS270" s="147"/>
      <c r="HT270" s="147"/>
      <c r="HU270" s="147"/>
      <c r="HV270" s="147"/>
      <c r="HW270" s="147"/>
      <c r="HX270" s="147"/>
      <c r="HY270" s="147"/>
      <c r="HZ270" s="147"/>
      <c r="IA270" s="147"/>
      <c r="IB270" s="147"/>
      <c r="IC270" s="147"/>
      <c r="ID270" s="147"/>
      <c r="IE270" s="147"/>
      <c r="IF270" s="147"/>
      <c r="IG270" s="147"/>
      <c r="IH270" s="147"/>
      <c r="II270" s="147"/>
    </row>
    <row r="271" spans="1:243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  <c r="AO271" s="147"/>
      <c r="AP271" s="147"/>
      <c r="AQ271" s="147"/>
      <c r="AR271" s="147"/>
      <c r="AS271" s="147"/>
      <c r="AT271" s="147"/>
      <c r="AU271" s="147"/>
      <c r="AV271" s="147"/>
      <c r="AW271" s="147"/>
      <c r="AX271" s="147"/>
      <c r="AY271" s="147"/>
      <c r="AZ271" s="147"/>
      <c r="BA271" s="147"/>
      <c r="BB271" s="147"/>
      <c r="BC271" s="147"/>
      <c r="BD271" s="147"/>
      <c r="BE271" s="147"/>
      <c r="BF271" s="147"/>
      <c r="BG271" s="147"/>
      <c r="BH271" s="147"/>
      <c r="BI271" s="147"/>
      <c r="BJ271" s="147"/>
      <c r="BK271" s="147"/>
      <c r="BL271" s="147"/>
      <c r="BM271" s="147"/>
      <c r="BN271" s="147"/>
      <c r="BO271" s="147"/>
      <c r="BP271" s="147"/>
      <c r="BQ271" s="147"/>
      <c r="BR271" s="147"/>
      <c r="BS271" s="147"/>
      <c r="BT271" s="147"/>
      <c r="BU271" s="147"/>
      <c r="BV271" s="147"/>
      <c r="BW271" s="147"/>
      <c r="BX271" s="147"/>
      <c r="BY271" s="147"/>
      <c r="BZ271" s="147"/>
      <c r="CA271" s="147"/>
      <c r="CB271" s="147"/>
      <c r="CC271" s="147"/>
      <c r="CD271" s="147"/>
      <c r="CE271" s="147"/>
      <c r="CF271" s="147"/>
      <c r="CG271" s="147"/>
      <c r="CH271" s="147"/>
      <c r="CJ271" s="147"/>
      <c r="CK271" s="147"/>
      <c r="CL271" s="147"/>
      <c r="CM271" s="147"/>
      <c r="CN271" s="147"/>
      <c r="CO271" s="147"/>
      <c r="CP271" s="147"/>
      <c r="CQ271" s="147"/>
      <c r="CR271" s="147"/>
      <c r="CS271" s="147"/>
      <c r="CT271" s="147"/>
      <c r="CU271" s="147"/>
      <c r="CV271" s="147"/>
      <c r="CW271" s="147"/>
      <c r="CX271" s="147"/>
      <c r="CY271" s="147"/>
      <c r="CZ271" s="147"/>
      <c r="DA271" s="147"/>
      <c r="DB271" s="147"/>
      <c r="DC271" s="147"/>
      <c r="DD271" s="147"/>
      <c r="DE271" s="147"/>
      <c r="DF271" s="147"/>
      <c r="DG271" s="147"/>
      <c r="DH271" s="147"/>
      <c r="DI271" s="147"/>
      <c r="DJ271" s="147"/>
      <c r="DK271" s="147"/>
      <c r="DL271" s="147"/>
      <c r="DM271" s="147"/>
      <c r="DN271" s="147"/>
      <c r="DO271" s="147"/>
      <c r="DP271" s="147"/>
      <c r="DQ271" s="147"/>
      <c r="DR271" s="147"/>
      <c r="DS271" s="147"/>
      <c r="DT271" s="147"/>
      <c r="DU271" s="147"/>
      <c r="DV271" s="147"/>
      <c r="DW271" s="147"/>
      <c r="DX271" s="147"/>
      <c r="DY271" s="147"/>
      <c r="DZ271" s="147"/>
      <c r="EA271" s="147"/>
      <c r="EB271" s="147"/>
      <c r="EC271" s="147"/>
      <c r="ED271" s="147"/>
      <c r="EE271" s="147"/>
      <c r="EF271" s="147"/>
      <c r="EG271" s="147"/>
      <c r="EH271" s="147"/>
      <c r="EI271" s="147"/>
      <c r="EJ271" s="147"/>
      <c r="EK271" s="147"/>
      <c r="EL271" s="147"/>
      <c r="EM271" s="147"/>
      <c r="EN271" s="147"/>
      <c r="EO271" s="147"/>
      <c r="EP271" s="147"/>
      <c r="EQ271" s="147"/>
      <c r="ER271" s="147"/>
      <c r="ES271" s="147"/>
      <c r="ET271" s="147"/>
      <c r="EU271" s="147"/>
      <c r="EV271" s="147"/>
      <c r="EW271" s="147"/>
      <c r="EX271" s="147"/>
      <c r="EY271" s="147"/>
      <c r="EZ271" s="147"/>
      <c r="FA271" s="147"/>
      <c r="FB271" s="147"/>
      <c r="FC271" s="147"/>
      <c r="FD271" s="147"/>
      <c r="FE271" s="147"/>
      <c r="FF271" s="147"/>
      <c r="FG271" s="147"/>
      <c r="FH271" s="147"/>
      <c r="FI271" s="147"/>
      <c r="FJ271" s="147"/>
      <c r="FK271" s="147"/>
      <c r="FL271" s="147"/>
      <c r="FM271" s="147"/>
      <c r="FN271" s="147"/>
      <c r="FO271" s="147"/>
      <c r="FP271" s="147"/>
      <c r="FQ271" s="147"/>
      <c r="FR271" s="147"/>
      <c r="FS271" s="147"/>
      <c r="FT271" s="147"/>
      <c r="FU271" s="147"/>
      <c r="FV271" s="147"/>
      <c r="FW271" s="147"/>
      <c r="FX271" s="147"/>
      <c r="FY271" s="147"/>
      <c r="FZ271" s="147"/>
      <c r="GA271" s="147"/>
      <c r="GB271" s="147"/>
      <c r="GC271" s="147"/>
      <c r="GD271" s="147"/>
      <c r="GE271" s="147"/>
      <c r="GF271" s="147"/>
      <c r="GG271" s="147"/>
      <c r="GH271" s="147"/>
      <c r="GI271" s="147"/>
      <c r="GJ271" s="147"/>
      <c r="GK271" s="147"/>
      <c r="GL271" s="147"/>
      <c r="GM271" s="147"/>
      <c r="GN271" s="147"/>
      <c r="GO271" s="147"/>
      <c r="GP271" s="147"/>
      <c r="GQ271" s="147"/>
      <c r="GR271" s="147"/>
      <c r="GS271" s="147"/>
      <c r="GT271" s="147"/>
      <c r="GU271" s="147"/>
      <c r="GV271" s="147"/>
      <c r="GW271" s="147"/>
      <c r="GX271" s="147"/>
      <c r="GY271" s="147"/>
      <c r="GZ271" s="147"/>
      <c r="HA271" s="147"/>
      <c r="HB271" s="147"/>
      <c r="HC271" s="147"/>
      <c r="HD271" s="147"/>
      <c r="HE271" s="147"/>
      <c r="HF271" s="147"/>
      <c r="HG271" s="147"/>
      <c r="HH271" s="147"/>
      <c r="HI271" s="147"/>
      <c r="HJ271" s="147"/>
      <c r="HK271" s="147"/>
      <c r="HL271" s="147"/>
      <c r="HM271" s="147"/>
      <c r="HN271" s="147"/>
      <c r="HO271" s="147"/>
      <c r="HP271" s="147"/>
      <c r="HQ271" s="147"/>
      <c r="HR271" s="147"/>
      <c r="HS271" s="147"/>
      <c r="HT271" s="147"/>
      <c r="HU271" s="147"/>
      <c r="HV271" s="147"/>
      <c r="HW271" s="147"/>
      <c r="HX271" s="147"/>
      <c r="HY271" s="147"/>
      <c r="HZ271" s="147"/>
      <c r="IA271" s="147"/>
      <c r="IB271" s="147"/>
      <c r="IC271" s="147"/>
      <c r="ID271" s="147"/>
      <c r="IE271" s="147"/>
      <c r="IF271" s="147"/>
      <c r="IG271" s="147"/>
      <c r="IH271" s="147"/>
      <c r="II271" s="147"/>
    </row>
    <row r="272" spans="1:243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  <c r="AP272" s="147"/>
      <c r="AQ272" s="147"/>
      <c r="AR272" s="147"/>
      <c r="AS272" s="147"/>
      <c r="AT272" s="147"/>
      <c r="AU272" s="147"/>
      <c r="AV272" s="147"/>
      <c r="AW272" s="147"/>
      <c r="AX272" s="147"/>
      <c r="AY272" s="147"/>
      <c r="AZ272" s="147"/>
      <c r="BA272" s="147"/>
      <c r="BB272" s="147"/>
      <c r="BC272" s="147"/>
      <c r="BD272" s="147"/>
      <c r="BE272" s="147"/>
      <c r="BF272" s="147"/>
      <c r="BG272" s="147"/>
      <c r="BH272" s="147"/>
      <c r="BI272" s="147"/>
      <c r="BJ272" s="147"/>
      <c r="BK272" s="147"/>
      <c r="BL272" s="147"/>
      <c r="BM272" s="147"/>
      <c r="BN272" s="147"/>
      <c r="BO272" s="147"/>
      <c r="BP272" s="147"/>
      <c r="BQ272" s="147"/>
      <c r="BR272" s="147"/>
      <c r="BS272" s="147"/>
      <c r="BT272" s="147"/>
      <c r="BU272" s="147"/>
      <c r="BV272" s="147"/>
      <c r="BW272" s="147"/>
      <c r="BX272" s="147"/>
      <c r="BY272" s="147"/>
      <c r="BZ272" s="147"/>
      <c r="CA272" s="147"/>
      <c r="CB272" s="147"/>
      <c r="CC272" s="147"/>
      <c r="CD272" s="147"/>
      <c r="CE272" s="147"/>
      <c r="CF272" s="147"/>
      <c r="CG272" s="147"/>
      <c r="CH272" s="147"/>
      <c r="CJ272" s="147"/>
      <c r="CK272" s="147"/>
      <c r="CL272" s="147"/>
      <c r="CM272" s="147"/>
      <c r="CN272" s="147"/>
      <c r="CO272" s="147"/>
      <c r="CP272" s="147"/>
      <c r="CQ272" s="147"/>
      <c r="CR272" s="147"/>
      <c r="CS272" s="147"/>
      <c r="CT272" s="147"/>
      <c r="CU272" s="147"/>
      <c r="CV272" s="147"/>
      <c r="CW272" s="147"/>
      <c r="CX272" s="147"/>
      <c r="CY272" s="147"/>
      <c r="CZ272" s="147"/>
      <c r="DA272" s="147"/>
      <c r="DB272" s="147"/>
      <c r="DC272" s="147"/>
      <c r="DD272" s="147"/>
      <c r="DE272" s="147"/>
      <c r="DF272" s="147"/>
      <c r="DG272" s="147"/>
      <c r="DH272" s="147"/>
      <c r="DI272" s="147"/>
      <c r="DJ272" s="147"/>
      <c r="DK272" s="147"/>
      <c r="DL272" s="147"/>
      <c r="DM272" s="147"/>
      <c r="DN272" s="147"/>
      <c r="DO272" s="147"/>
      <c r="DP272" s="147"/>
      <c r="DQ272" s="147"/>
      <c r="DR272" s="147"/>
      <c r="DS272" s="147"/>
      <c r="DT272" s="147"/>
      <c r="DU272" s="147"/>
      <c r="DV272" s="147"/>
      <c r="DW272" s="147"/>
      <c r="DX272" s="147"/>
      <c r="DY272" s="147"/>
      <c r="DZ272" s="147"/>
      <c r="EA272" s="147"/>
      <c r="EB272" s="147"/>
      <c r="EC272" s="147"/>
      <c r="ED272" s="147"/>
      <c r="EE272" s="147"/>
      <c r="EF272" s="147"/>
      <c r="EG272" s="147"/>
      <c r="EH272" s="147"/>
      <c r="EI272" s="147"/>
      <c r="EJ272" s="147"/>
      <c r="EK272" s="147"/>
      <c r="EL272" s="147"/>
      <c r="EM272" s="147"/>
      <c r="EN272" s="147"/>
      <c r="EO272" s="147"/>
      <c r="EP272" s="147"/>
      <c r="EQ272" s="147"/>
      <c r="ER272" s="147"/>
      <c r="ES272" s="147"/>
      <c r="ET272" s="147"/>
      <c r="EU272" s="147"/>
      <c r="EV272" s="147"/>
      <c r="EW272" s="147"/>
      <c r="EX272" s="147"/>
      <c r="EY272" s="147"/>
      <c r="EZ272" s="147"/>
      <c r="FA272" s="147"/>
      <c r="FB272" s="147"/>
      <c r="FC272" s="147"/>
      <c r="FD272" s="147"/>
      <c r="FE272" s="147"/>
      <c r="FF272" s="147"/>
      <c r="FG272" s="147"/>
      <c r="FH272" s="147"/>
      <c r="FI272" s="147"/>
      <c r="FJ272" s="147"/>
      <c r="FK272" s="147"/>
      <c r="FL272" s="147"/>
      <c r="FM272" s="147"/>
      <c r="FN272" s="147"/>
      <c r="FO272" s="147"/>
      <c r="FP272" s="147"/>
      <c r="FQ272" s="147"/>
      <c r="FR272" s="147"/>
      <c r="FS272" s="147"/>
      <c r="FT272" s="147"/>
      <c r="FU272" s="147"/>
      <c r="FV272" s="147"/>
      <c r="FW272" s="147"/>
      <c r="FX272" s="147"/>
      <c r="FY272" s="147"/>
      <c r="FZ272" s="147"/>
      <c r="GA272" s="147"/>
      <c r="GB272" s="147"/>
      <c r="GC272" s="147"/>
      <c r="GD272" s="147"/>
      <c r="GE272" s="147"/>
      <c r="GF272" s="147"/>
      <c r="GG272" s="147"/>
      <c r="GH272" s="147"/>
      <c r="GI272" s="147"/>
      <c r="GJ272" s="147"/>
      <c r="GK272" s="147"/>
      <c r="GL272" s="147"/>
      <c r="GM272" s="147"/>
      <c r="GN272" s="147"/>
      <c r="GO272" s="147"/>
      <c r="GP272" s="147"/>
      <c r="GQ272" s="147"/>
      <c r="GR272" s="147"/>
      <c r="GS272" s="147"/>
      <c r="GT272" s="147"/>
      <c r="GU272" s="147"/>
      <c r="GV272" s="147"/>
      <c r="GW272" s="147"/>
      <c r="GX272" s="147"/>
      <c r="GY272" s="147"/>
      <c r="GZ272" s="147"/>
      <c r="HA272" s="147"/>
      <c r="HB272" s="147"/>
      <c r="HC272" s="147"/>
      <c r="HD272" s="147"/>
      <c r="HE272" s="147"/>
      <c r="HF272" s="147"/>
      <c r="HG272" s="147"/>
      <c r="HH272" s="147"/>
      <c r="HI272" s="147"/>
      <c r="HJ272" s="147"/>
      <c r="HK272" s="147"/>
      <c r="HL272" s="147"/>
      <c r="HM272" s="147"/>
      <c r="HN272" s="147"/>
      <c r="HO272" s="147"/>
      <c r="HP272" s="147"/>
      <c r="HQ272" s="147"/>
      <c r="HR272" s="147"/>
      <c r="HS272" s="147"/>
      <c r="HT272" s="147"/>
      <c r="HU272" s="147"/>
      <c r="HV272" s="147"/>
      <c r="HW272" s="147"/>
      <c r="HX272" s="147"/>
      <c r="HY272" s="147"/>
      <c r="HZ272" s="147"/>
      <c r="IA272" s="147"/>
      <c r="IB272" s="147"/>
      <c r="IC272" s="147"/>
      <c r="ID272" s="147"/>
      <c r="IE272" s="147"/>
      <c r="IF272" s="147"/>
      <c r="IG272" s="147"/>
      <c r="IH272" s="147"/>
      <c r="II272" s="147"/>
    </row>
    <row r="273" spans="1:243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  <c r="AO273" s="147"/>
      <c r="AP273" s="147"/>
      <c r="AQ273" s="147"/>
      <c r="AR273" s="147"/>
      <c r="AS273" s="147"/>
      <c r="AT273" s="147"/>
      <c r="AU273" s="147"/>
      <c r="AV273" s="147"/>
      <c r="AW273" s="147"/>
      <c r="AX273" s="147"/>
      <c r="AY273" s="147"/>
      <c r="AZ273" s="147"/>
      <c r="BA273" s="147"/>
      <c r="BB273" s="147"/>
      <c r="BC273" s="147"/>
      <c r="BD273" s="147"/>
      <c r="BE273" s="147"/>
      <c r="BF273" s="147"/>
      <c r="BG273" s="147"/>
      <c r="BH273" s="147"/>
      <c r="BI273" s="147"/>
      <c r="BJ273" s="147"/>
      <c r="BK273" s="147"/>
      <c r="BL273" s="147"/>
      <c r="BM273" s="147"/>
      <c r="BN273" s="147"/>
      <c r="BO273" s="147"/>
      <c r="BP273" s="147"/>
      <c r="BQ273" s="147"/>
      <c r="BR273" s="147"/>
      <c r="BS273" s="147"/>
      <c r="BT273" s="147"/>
      <c r="BU273" s="147"/>
      <c r="BV273" s="147"/>
      <c r="BW273" s="147"/>
      <c r="BX273" s="147"/>
      <c r="BY273" s="147"/>
      <c r="BZ273" s="147"/>
      <c r="CA273" s="147"/>
      <c r="CB273" s="147"/>
      <c r="CC273" s="147"/>
      <c r="CD273" s="147"/>
      <c r="CE273" s="147"/>
      <c r="CF273" s="147"/>
      <c r="CG273" s="147"/>
      <c r="CH273" s="147"/>
      <c r="CJ273" s="147"/>
      <c r="CK273" s="147"/>
      <c r="CL273" s="147"/>
      <c r="CM273" s="147"/>
      <c r="CN273" s="147"/>
      <c r="CO273" s="147"/>
      <c r="CP273" s="147"/>
      <c r="CQ273" s="147"/>
      <c r="CR273" s="147"/>
      <c r="CS273" s="147"/>
      <c r="CT273" s="147"/>
      <c r="CU273" s="147"/>
      <c r="CV273" s="147"/>
      <c r="CW273" s="147"/>
      <c r="CX273" s="147"/>
      <c r="CY273" s="147"/>
      <c r="CZ273" s="147"/>
      <c r="DA273" s="147"/>
      <c r="DB273" s="147"/>
      <c r="DC273" s="147"/>
      <c r="DD273" s="147"/>
      <c r="DE273" s="147"/>
      <c r="DF273" s="147"/>
      <c r="DG273" s="147"/>
      <c r="DH273" s="147"/>
      <c r="DI273" s="147"/>
      <c r="DJ273" s="147"/>
      <c r="DK273" s="147"/>
      <c r="DL273" s="147"/>
      <c r="DM273" s="147"/>
      <c r="DN273" s="147"/>
      <c r="DO273" s="147"/>
      <c r="DP273" s="147"/>
      <c r="DQ273" s="147"/>
      <c r="DR273" s="147"/>
      <c r="DS273" s="147"/>
      <c r="DT273" s="147"/>
      <c r="DU273" s="147"/>
      <c r="DV273" s="147"/>
      <c r="DW273" s="147"/>
      <c r="DX273" s="147"/>
      <c r="DY273" s="147"/>
      <c r="DZ273" s="147"/>
      <c r="EA273" s="147"/>
      <c r="EB273" s="147"/>
      <c r="EC273" s="147"/>
      <c r="ED273" s="147"/>
      <c r="EE273" s="147"/>
      <c r="EF273" s="147"/>
      <c r="EG273" s="147"/>
      <c r="EH273" s="147"/>
      <c r="EI273" s="147"/>
      <c r="EJ273" s="147"/>
      <c r="EK273" s="147"/>
      <c r="EL273" s="147"/>
      <c r="EM273" s="147"/>
      <c r="EN273" s="147"/>
      <c r="EO273" s="147"/>
      <c r="EP273" s="147"/>
      <c r="EQ273" s="147"/>
      <c r="ER273" s="147"/>
      <c r="ES273" s="147"/>
      <c r="ET273" s="147"/>
      <c r="EU273" s="147"/>
      <c r="EV273" s="147"/>
      <c r="EW273" s="147"/>
      <c r="EX273" s="147"/>
      <c r="EY273" s="147"/>
      <c r="EZ273" s="147"/>
      <c r="FA273" s="147"/>
      <c r="FB273" s="147"/>
      <c r="FC273" s="147"/>
      <c r="FD273" s="147"/>
      <c r="FE273" s="147"/>
      <c r="FF273" s="147"/>
      <c r="FG273" s="147"/>
      <c r="FH273" s="147"/>
      <c r="FI273" s="147"/>
      <c r="FJ273" s="147"/>
      <c r="FK273" s="147"/>
      <c r="FL273" s="147"/>
      <c r="FM273" s="147"/>
      <c r="FN273" s="147"/>
      <c r="FO273" s="147"/>
      <c r="FP273" s="147"/>
      <c r="FQ273" s="147"/>
      <c r="FR273" s="147"/>
      <c r="FS273" s="147"/>
      <c r="FT273" s="147"/>
      <c r="FU273" s="147"/>
      <c r="FV273" s="147"/>
      <c r="FW273" s="147"/>
      <c r="FX273" s="147"/>
      <c r="FY273" s="147"/>
      <c r="FZ273" s="147"/>
      <c r="GA273" s="147"/>
      <c r="GB273" s="147"/>
      <c r="GC273" s="147"/>
      <c r="GD273" s="147"/>
      <c r="GE273" s="147"/>
      <c r="GF273" s="147"/>
      <c r="GG273" s="147"/>
      <c r="GH273" s="147"/>
      <c r="GI273" s="147"/>
      <c r="GJ273" s="147"/>
      <c r="GK273" s="147"/>
      <c r="GL273" s="147"/>
      <c r="GM273" s="147"/>
      <c r="GN273" s="147"/>
      <c r="GO273" s="147"/>
      <c r="GP273" s="147"/>
      <c r="GQ273" s="147"/>
      <c r="GR273" s="147"/>
      <c r="GS273" s="147"/>
      <c r="GT273" s="147"/>
      <c r="GU273" s="147"/>
      <c r="GV273" s="147"/>
      <c r="GW273" s="147"/>
      <c r="GX273" s="147"/>
      <c r="GY273" s="147"/>
      <c r="GZ273" s="147"/>
      <c r="HA273" s="147"/>
      <c r="HB273" s="147"/>
      <c r="HC273" s="147"/>
      <c r="HD273" s="147"/>
      <c r="HE273" s="147"/>
      <c r="HF273" s="147"/>
      <c r="HG273" s="147"/>
      <c r="HH273" s="147"/>
      <c r="HI273" s="147"/>
      <c r="HJ273" s="147"/>
      <c r="HK273" s="147"/>
      <c r="HL273" s="147"/>
      <c r="HM273" s="147"/>
      <c r="HN273" s="147"/>
      <c r="HO273" s="147"/>
      <c r="HP273" s="147"/>
      <c r="HQ273" s="147"/>
      <c r="HR273" s="147"/>
      <c r="HS273" s="147"/>
      <c r="HT273" s="147"/>
      <c r="HU273" s="147"/>
      <c r="HV273" s="147"/>
      <c r="HW273" s="147"/>
      <c r="HX273" s="147"/>
      <c r="HY273" s="147"/>
      <c r="HZ273" s="147"/>
      <c r="IA273" s="147"/>
      <c r="IB273" s="147"/>
      <c r="IC273" s="147"/>
      <c r="ID273" s="147"/>
      <c r="IE273" s="147"/>
      <c r="IF273" s="147"/>
      <c r="IG273" s="147"/>
      <c r="IH273" s="147"/>
      <c r="II273" s="147"/>
    </row>
    <row r="274" spans="1:243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  <c r="AO274" s="147"/>
      <c r="AP274" s="147"/>
      <c r="AQ274" s="147"/>
      <c r="AR274" s="147"/>
      <c r="AS274" s="147"/>
      <c r="AT274" s="147"/>
      <c r="AU274" s="147"/>
      <c r="AV274" s="147"/>
      <c r="AW274" s="147"/>
      <c r="AX274" s="147"/>
      <c r="AY274" s="147"/>
      <c r="AZ274" s="147"/>
      <c r="BA274" s="147"/>
      <c r="BB274" s="147"/>
      <c r="BC274" s="147"/>
      <c r="BD274" s="147"/>
      <c r="BE274" s="147"/>
      <c r="BF274" s="147"/>
      <c r="BG274" s="147"/>
      <c r="BH274" s="147"/>
      <c r="BI274" s="147"/>
      <c r="BJ274" s="147"/>
      <c r="BK274" s="147"/>
      <c r="BL274" s="147"/>
      <c r="BM274" s="147"/>
      <c r="BN274" s="147"/>
      <c r="BO274" s="147"/>
      <c r="BP274" s="147"/>
      <c r="BQ274" s="147"/>
      <c r="BR274" s="147"/>
      <c r="BS274" s="147"/>
      <c r="BT274" s="147"/>
      <c r="BU274" s="147"/>
      <c r="BV274" s="147"/>
      <c r="BW274" s="147"/>
      <c r="BX274" s="147"/>
      <c r="BY274" s="147"/>
      <c r="BZ274" s="147"/>
      <c r="CA274" s="147"/>
      <c r="CB274" s="147"/>
      <c r="CC274" s="147"/>
      <c r="CD274" s="147"/>
      <c r="CE274" s="147"/>
      <c r="CF274" s="147"/>
      <c r="CG274" s="147"/>
      <c r="CH274" s="147"/>
      <c r="CJ274" s="147"/>
      <c r="CK274" s="147"/>
      <c r="CL274" s="147"/>
      <c r="CM274" s="147"/>
      <c r="CN274" s="147"/>
      <c r="CO274" s="147"/>
      <c r="CP274" s="147"/>
      <c r="CQ274" s="147"/>
      <c r="CR274" s="147"/>
      <c r="CS274" s="147"/>
      <c r="CT274" s="147"/>
      <c r="CU274" s="147"/>
      <c r="CV274" s="147"/>
      <c r="CW274" s="147"/>
      <c r="CX274" s="147"/>
      <c r="CY274" s="147"/>
      <c r="CZ274" s="147"/>
      <c r="DA274" s="147"/>
      <c r="DB274" s="147"/>
      <c r="DC274" s="147"/>
      <c r="DD274" s="147"/>
      <c r="DE274" s="147"/>
      <c r="DF274" s="147"/>
      <c r="DG274" s="147"/>
      <c r="DH274" s="147"/>
      <c r="DI274" s="147"/>
      <c r="DJ274" s="147"/>
      <c r="DK274" s="147"/>
      <c r="DL274" s="147"/>
      <c r="DM274" s="147"/>
      <c r="DN274" s="147"/>
      <c r="DO274" s="147"/>
      <c r="DP274" s="147"/>
      <c r="DQ274" s="147"/>
      <c r="DR274" s="147"/>
      <c r="DS274" s="147"/>
      <c r="DT274" s="147"/>
      <c r="DU274" s="147"/>
      <c r="DV274" s="147"/>
      <c r="DW274" s="147"/>
      <c r="DX274" s="147"/>
      <c r="DY274" s="147"/>
      <c r="DZ274" s="147"/>
      <c r="EA274" s="147"/>
      <c r="EB274" s="147"/>
      <c r="EC274" s="147"/>
      <c r="ED274" s="147"/>
      <c r="EE274" s="147"/>
      <c r="EF274" s="147"/>
      <c r="EG274" s="147"/>
      <c r="EH274" s="147"/>
      <c r="EI274" s="147"/>
      <c r="EJ274" s="147"/>
      <c r="EK274" s="147"/>
      <c r="EL274" s="147"/>
      <c r="EM274" s="147"/>
      <c r="EN274" s="147"/>
      <c r="EO274" s="147"/>
      <c r="EP274" s="147"/>
      <c r="EQ274" s="147"/>
      <c r="ER274" s="147"/>
      <c r="ES274" s="147"/>
      <c r="ET274" s="147"/>
      <c r="EU274" s="147"/>
      <c r="EV274" s="147"/>
      <c r="EW274" s="147"/>
      <c r="EX274" s="147"/>
      <c r="EY274" s="147"/>
      <c r="EZ274" s="147"/>
      <c r="FA274" s="147"/>
      <c r="FB274" s="147"/>
      <c r="FC274" s="147"/>
      <c r="FD274" s="147"/>
      <c r="FE274" s="147"/>
      <c r="FF274" s="147"/>
      <c r="FG274" s="147"/>
      <c r="FH274" s="147"/>
      <c r="FI274" s="147"/>
      <c r="FJ274" s="147"/>
      <c r="FK274" s="147"/>
      <c r="FL274" s="147"/>
      <c r="FM274" s="147"/>
      <c r="FN274" s="147"/>
      <c r="FO274" s="147"/>
      <c r="FP274" s="147"/>
      <c r="FQ274" s="147"/>
      <c r="FR274" s="147"/>
      <c r="FS274" s="147"/>
      <c r="FT274" s="147"/>
      <c r="FU274" s="147"/>
      <c r="FV274" s="147"/>
      <c r="FW274" s="147"/>
      <c r="FX274" s="147"/>
      <c r="FY274" s="147"/>
      <c r="FZ274" s="147"/>
      <c r="GA274" s="147"/>
      <c r="GB274" s="147"/>
      <c r="GC274" s="147"/>
      <c r="GD274" s="147"/>
      <c r="GE274" s="147"/>
      <c r="GF274" s="147"/>
      <c r="GG274" s="147"/>
      <c r="GH274" s="147"/>
      <c r="GI274" s="147"/>
      <c r="GJ274" s="147"/>
      <c r="GK274" s="147"/>
      <c r="GL274" s="147"/>
      <c r="GM274" s="147"/>
      <c r="GN274" s="147"/>
      <c r="GO274" s="147"/>
      <c r="GP274" s="147"/>
      <c r="GQ274" s="147"/>
      <c r="GR274" s="147"/>
      <c r="GS274" s="147"/>
      <c r="GT274" s="147"/>
      <c r="GU274" s="147"/>
      <c r="GV274" s="147"/>
      <c r="GW274" s="147"/>
      <c r="GX274" s="147"/>
      <c r="GY274" s="147"/>
      <c r="GZ274" s="147"/>
      <c r="HA274" s="147"/>
      <c r="HB274" s="147"/>
      <c r="HC274" s="147"/>
      <c r="HD274" s="147"/>
      <c r="HE274" s="147"/>
      <c r="HF274" s="147"/>
      <c r="HG274" s="147"/>
      <c r="HH274" s="147"/>
      <c r="HI274" s="147"/>
      <c r="HJ274" s="147"/>
      <c r="HK274" s="147"/>
      <c r="HL274" s="147"/>
      <c r="HM274" s="147"/>
      <c r="HN274" s="147"/>
      <c r="HO274" s="147"/>
      <c r="HP274" s="147"/>
      <c r="HQ274" s="147"/>
      <c r="HR274" s="147"/>
      <c r="HS274" s="147"/>
      <c r="HT274" s="147"/>
      <c r="HU274" s="147"/>
      <c r="HV274" s="147"/>
      <c r="HW274" s="147"/>
      <c r="HX274" s="147"/>
      <c r="HY274" s="147"/>
      <c r="HZ274" s="147"/>
      <c r="IA274" s="147"/>
      <c r="IB274" s="147"/>
      <c r="IC274" s="147"/>
      <c r="ID274" s="147"/>
      <c r="IE274" s="147"/>
      <c r="IF274" s="147"/>
      <c r="IG274" s="147"/>
      <c r="IH274" s="147"/>
      <c r="II274" s="147"/>
    </row>
    <row r="275" spans="1:243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  <c r="AO275" s="147"/>
      <c r="AP275" s="147"/>
      <c r="AQ275" s="147"/>
      <c r="AR275" s="147"/>
      <c r="AS275" s="147"/>
      <c r="AT275" s="147"/>
      <c r="AU275" s="147"/>
      <c r="AV275" s="147"/>
      <c r="AW275" s="147"/>
      <c r="AX275" s="147"/>
      <c r="AY275" s="147"/>
      <c r="AZ275" s="147"/>
      <c r="BA275" s="147"/>
      <c r="BB275" s="147"/>
      <c r="BC275" s="147"/>
      <c r="BD275" s="147"/>
      <c r="BE275" s="147"/>
      <c r="BF275" s="147"/>
      <c r="BG275" s="147"/>
      <c r="BH275" s="147"/>
      <c r="BI275" s="147"/>
      <c r="BJ275" s="147"/>
      <c r="BK275" s="147"/>
      <c r="BL275" s="147"/>
      <c r="BM275" s="147"/>
      <c r="BN275" s="147"/>
      <c r="BO275" s="147"/>
      <c r="BP275" s="147"/>
      <c r="BQ275" s="147"/>
      <c r="BR275" s="147"/>
      <c r="BS275" s="147"/>
      <c r="BT275" s="147"/>
      <c r="BU275" s="147"/>
      <c r="BV275" s="147"/>
      <c r="BW275" s="147"/>
      <c r="BX275" s="147"/>
      <c r="BY275" s="147"/>
      <c r="BZ275" s="147"/>
      <c r="CA275" s="147"/>
      <c r="CB275" s="147"/>
      <c r="CC275" s="147"/>
      <c r="CD275" s="147"/>
      <c r="CE275" s="147"/>
      <c r="CF275" s="147"/>
      <c r="CG275" s="147"/>
      <c r="CH275" s="147"/>
      <c r="CJ275" s="147"/>
      <c r="CK275" s="147"/>
      <c r="CL275" s="147"/>
      <c r="CM275" s="147"/>
      <c r="CN275" s="147"/>
      <c r="CO275" s="147"/>
      <c r="CP275" s="147"/>
      <c r="CQ275" s="147"/>
      <c r="CR275" s="147"/>
      <c r="CS275" s="147"/>
      <c r="CT275" s="147"/>
      <c r="CU275" s="147"/>
      <c r="CV275" s="147"/>
      <c r="CW275" s="147"/>
      <c r="CX275" s="147"/>
      <c r="CY275" s="147"/>
      <c r="CZ275" s="147"/>
      <c r="DA275" s="147"/>
      <c r="DB275" s="147"/>
      <c r="DC275" s="147"/>
      <c r="DD275" s="147"/>
      <c r="DE275" s="147"/>
      <c r="DF275" s="147"/>
      <c r="DG275" s="147"/>
      <c r="DH275" s="147"/>
      <c r="DI275" s="147"/>
      <c r="DJ275" s="147"/>
      <c r="DK275" s="147"/>
      <c r="DL275" s="147"/>
      <c r="DM275" s="147"/>
      <c r="DN275" s="147"/>
      <c r="DO275" s="147"/>
      <c r="DP275" s="147"/>
      <c r="DQ275" s="147"/>
      <c r="DR275" s="147"/>
      <c r="DS275" s="147"/>
      <c r="DT275" s="147"/>
      <c r="DU275" s="147"/>
      <c r="DV275" s="147"/>
      <c r="DW275" s="147"/>
      <c r="DX275" s="147"/>
      <c r="DY275" s="147"/>
      <c r="DZ275" s="147"/>
      <c r="EA275" s="147"/>
      <c r="EB275" s="147"/>
      <c r="EC275" s="147"/>
      <c r="ED275" s="147"/>
      <c r="EE275" s="147"/>
      <c r="EF275" s="147"/>
      <c r="EG275" s="147"/>
      <c r="EH275" s="147"/>
      <c r="EI275" s="147"/>
      <c r="EJ275" s="147"/>
      <c r="EK275" s="147"/>
      <c r="EL275" s="147"/>
      <c r="EM275" s="147"/>
      <c r="EN275" s="147"/>
      <c r="EO275" s="147"/>
      <c r="EP275" s="147"/>
      <c r="EQ275" s="147"/>
      <c r="ER275" s="147"/>
      <c r="ES275" s="147"/>
      <c r="ET275" s="147"/>
      <c r="EU275" s="147"/>
      <c r="EV275" s="147"/>
      <c r="EW275" s="147"/>
      <c r="EX275" s="147"/>
      <c r="EY275" s="147"/>
      <c r="EZ275" s="147"/>
      <c r="FA275" s="147"/>
      <c r="FB275" s="147"/>
      <c r="FC275" s="147"/>
      <c r="FD275" s="147"/>
      <c r="FE275" s="147"/>
      <c r="FF275" s="147"/>
      <c r="FG275" s="147"/>
      <c r="FH275" s="147"/>
      <c r="FI275" s="147"/>
      <c r="FJ275" s="147"/>
      <c r="FK275" s="147"/>
      <c r="FL275" s="147"/>
      <c r="FM275" s="147"/>
      <c r="FN275" s="147"/>
      <c r="FO275" s="147"/>
      <c r="FP275" s="147"/>
      <c r="FQ275" s="147"/>
      <c r="FR275" s="147"/>
      <c r="FS275" s="147"/>
      <c r="FT275" s="147"/>
      <c r="FU275" s="147"/>
      <c r="FV275" s="147"/>
      <c r="FW275" s="147"/>
      <c r="FX275" s="147"/>
      <c r="FY275" s="147"/>
      <c r="FZ275" s="147"/>
      <c r="GA275" s="147"/>
      <c r="GB275" s="147"/>
      <c r="GC275" s="147"/>
      <c r="GD275" s="147"/>
      <c r="GE275" s="147"/>
      <c r="GF275" s="147"/>
      <c r="GG275" s="147"/>
      <c r="GH275" s="147"/>
      <c r="GI275" s="147"/>
      <c r="GJ275" s="147"/>
      <c r="GK275" s="147"/>
      <c r="GL275" s="147"/>
      <c r="GM275" s="147"/>
      <c r="GN275" s="147"/>
      <c r="GO275" s="147"/>
      <c r="GP275" s="147"/>
      <c r="GQ275" s="147"/>
      <c r="GR275" s="147"/>
      <c r="GS275" s="147"/>
      <c r="GT275" s="147"/>
      <c r="GU275" s="147"/>
      <c r="GV275" s="147"/>
      <c r="GW275" s="147"/>
      <c r="GX275" s="147"/>
      <c r="GY275" s="147"/>
      <c r="GZ275" s="147"/>
      <c r="HA275" s="147"/>
      <c r="HB275" s="147"/>
      <c r="HC275" s="147"/>
      <c r="HD275" s="147"/>
      <c r="HE275" s="147"/>
      <c r="HF275" s="147"/>
      <c r="HG275" s="147"/>
      <c r="HH275" s="147"/>
      <c r="HI275" s="147"/>
      <c r="HJ275" s="147"/>
      <c r="HK275" s="147"/>
      <c r="HL275" s="147"/>
      <c r="HM275" s="147"/>
      <c r="HN275" s="147"/>
      <c r="HO275" s="147"/>
      <c r="HP275" s="147"/>
      <c r="HQ275" s="147"/>
      <c r="HR275" s="147"/>
      <c r="HS275" s="147"/>
      <c r="HT275" s="147"/>
      <c r="HU275" s="147"/>
      <c r="HV275" s="147"/>
      <c r="HW275" s="147"/>
      <c r="HX275" s="147"/>
      <c r="HY275" s="147"/>
      <c r="HZ275" s="147"/>
      <c r="IA275" s="147"/>
      <c r="IB275" s="147"/>
      <c r="IC275" s="147"/>
      <c r="ID275" s="147"/>
      <c r="IE275" s="147"/>
      <c r="IF275" s="147"/>
      <c r="IG275" s="147"/>
      <c r="IH275" s="147"/>
      <c r="II275" s="147"/>
    </row>
    <row r="276" spans="1:243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  <c r="AO276" s="147"/>
      <c r="AP276" s="147"/>
      <c r="AQ276" s="147"/>
      <c r="AR276" s="147"/>
      <c r="AS276" s="147"/>
      <c r="AT276" s="147"/>
      <c r="AU276" s="147"/>
      <c r="AV276" s="147"/>
      <c r="AW276" s="147"/>
      <c r="AX276" s="147"/>
      <c r="AY276" s="147"/>
      <c r="AZ276" s="147"/>
      <c r="BA276" s="147"/>
      <c r="BB276" s="147"/>
      <c r="BC276" s="147"/>
      <c r="BD276" s="147"/>
      <c r="BE276" s="147"/>
      <c r="BF276" s="147"/>
      <c r="BG276" s="147"/>
      <c r="BH276" s="147"/>
      <c r="BI276" s="147"/>
      <c r="BJ276" s="147"/>
      <c r="BK276" s="147"/>
      <c r="BL276" s="147"/>
      <c r="BM276" s="147"/>
      <c r="BN276" s="147"/>
      <c r="BO276" s="147"/>
      <c r="BP276" s="147"/>
      <c r="BQ276" s="147"/>
      <c r="BR276" s="147"/>
      <c r="BS276" s="147"/>
      <c r="BT276" s="147"/>
      <c r="BU276" s="147"/>
      <c r="BV276" s="147"/>
      <c r="BW276" s="147"/>
      <c r="BX276" s="147"/>
      <c r="BY276" s="147"/>
      <c r="BZ276" s="147"/>
      <c r="CA276" s="147"/>
      <c r="CB276" s="147"/>
      <c r="CC276" s="147"/>
      <c r="CD276" s="147"/>
      <c r="CE276" s="147"/>
      <c r="CF276" s="147"/>
      <c r="CG276" s="147"/>
      <c r="CH276" s="147"/>
      <c r="CJ276" s="147"/>
      <c r="CK276" s="147"/>
      <c r="CL276" s="147"/>
      <c r="CM276" s="147"/>
      <c r="CN276" s="147"/>
      <c r="CO276" s="147"/>
      <c r="CP276" s="147"/>
      <c r="CQ276" s="147"/>
      <c r="CR276" s="147"/>
      <c r="CS276" s="147"/>
      <c r="CT276" s="147"/>
      <c r="CU276" s="147"/>
      <c r="CV276" s="147"/>
      <c r="CW276" s="147"/>
      <c r="CX276" s="147"/>
      <c r="CY276" s="147"/>
      <c r="CZ276" s="147"/>
      <c r="DA276" s="147"/>
      <c r="DB276" s="147"/>
      <c r="DC276" s="147"/>
      <c r="DD276" s="147"/>
      <c r="DE276" s="147"/>
      <c r="DF276" s="147"/>
      <c r="DG276" s="147"/>
      <c r="DH276" s="147"/>
      <c r="DI276" s="147"/>
      <c r="DJ276" s="147"/>
      <c r="DK276" s="147"/>
      <c r="DL276" s="147"/>
      <c r="DM276" s="147"/>
      <c r="DN276" s="147"/>
      <c r="DO276" s="147"/>
      <c r="DP276" s="147"/>
      <c r="DQ276" s="147"/>
      <c r="DR276" s="147"/>
      <c r="DS276" s="147"/>
      <c r="DT276" s="147"/>
      <c r="DU276" s="147"/>
      <c r="DV276" s="147"/>
      <c r="DW276" s="147"/>
      <c r="DX276" s="147"/>
      <c r="DY276" s="147"/>
      <c r="DZ276" s="147"/>
      <c r="EA276" s="147"/>
      <c r="EB276" s="147"/>
      <c r="EC276" s="147"/>
      <c r="ED276" s="147"/>
      <c r="EE276" s="147"/>
      <c r="EF276" s="147"/>
      <c r="EG276" s="147"/>
      <c r="EH276" s="147"/>
      <c r="EI276" s="147"/>
      <c r="EJ276" s="147"/>
      <c r="EK276" s="147"/>
      <c r="EL276" s="147"/>
      <c r="EM276" s="147"/>
      <c r="EN276" s="147"/>
      <c r="EO276" s="147"/>
      <c r="EP276" s="147"/>
      <c r="EQ276" s="147"/>
      <c r="ER276" s="147"/>
      <c r="ES276" s="147"/>
      <c r="ET276" s="147"/>
      <c r="EU276" s="147"/>
      <c r="EV276" s="147"/>
      <c r="EW276" s="147"/>
      <c r="EX276" s="147"/>
      <c r="EY276" s="147"/>
      <c r="EZ276" s="147"/>
      <c r="FA276" s="147"/>
      <c r="FB276" s="147"/>
      <c r="FC276" s="147"/>
      <c r="FD276" s="147"/>
      <c r="FE276" s="147"/>
      <c r="FF276" s="147"/>
      <c r="FG276" s="147"/>
      <c r="FH276" s="147"/>
      <c r="FI276" s="147"/>
      <c r="FJ276" s="147"/>
      <c r="FK276" s="147"/>
      <c r="FL276" s="147"/>
      <c r="FM276" s="147"/>
      <c r="FN276" s="147"/>
      <c r="FO276" s="147"/>
      <c r="FP276" s="147"/>
      <c r="FQ276" s="147"/>
      <c r="FR276" s="147"/>
      <c r="FS276" s="147"/>
      <c r="FT276" s="147"/>
      <c r="FU276" s="147"/>
      <c r="FV276" s="147"/>
      <c r="FW276" s="147"/>
      <c r="FX276" s="147"/>
      <c r="FY276" s="147"/>
      <c r="FZ276" s="147"/>
      <c r="GA276" s="147"/>
      <c r="GB276" s="147"/>
      <c r="GC276" s="147"/>
      <c r="GD276" s="147"/>
      <c r="GE276" s="147"/>
      <c r="GF276" s="147"/>
      <c r="GG276" s="147"/>
      <c r="GH276" s="147"/>
      <c r="GI276" s="147"/>
      <c r="GJ276" s="147"/>
      <c r="GK276" s="147"/>
      <c r="GL276" s="147"/>
      <c r="GM276" s="147"/>
      <c r="GN276" s="147"/>
      <c r="GO276" s="147"/>
      <c r="GP276" s="147"/>
      <c r="GQ276" s="147"/>
      <c r="GR276" s="147"/>
      <c r="GS276" s="147"/>
      <c r="GT276" s="147"/>
      <c r="GU276" s="147"/>
      <c r="GV276" s="147"/>
      <c r="GW276" s="147"/>
      <c r="GX276" s="147"/>
      <c r="GY276" s="147"/>
      <c r="GZ276" s="147"/>
      <c r="HA276" s="147"/>
      <c r="HB276" s="147"/>
      <c r="HC276" s="147"/>
      <c r="HD276" s="147"/>
      <c r="HE276" s="147"/>
      <c r="HF276" s="147"/>
      <c r="HG276" s="147"/>
      <c r="HH276" s="147"/>
      <c r="HI276" s="147"/>
      <c r="HJ276" s="147"/>
      <c r="HK276" s="147"/>
      <c r="HL276" s="147"/>
      <c r="HM276" s="147"/>
      <c r="HN276" s="147"/>
      <c r="HO276" s="147"/>
      <c r="HP276" s="147"/>
      <c r="HQ276" s="147"/>
      <c r="HR276" s="147"/>
      <c r="HS276" s="147"/>
      <c r="HT276" s="147"/>
      <c r="HU276" s="147"/>
      <c r="HV276" s="147"/>
      <c r="HW276" s="147"/>
      <c r="HX276" s="147"/>
      <c r="HY276" s="147"/>
      <c r="HZ276" s="147"/>
      <c r="IA276" s="147"/>
      <c r="IB276" s="147"/>
      <c r="IC276" s="147"/>
      <c r="ID276" s="147"/>
      <c r="IE276" s="147"/>
      <c r="IF276" s="147"/>
      <c r="IG276" s="147"/>
      <c r="IH276" s="147"/>
      <c r="II276" s="147"/>
    </row>
    <row r="277" spans="1:243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  <c r="AO277" s="147"/>
      <c r="AP277" s="147"/>
      <c r="AQ277" s="147"/>
      <c r="AR277" s="147"/>
      <c r="AS277" s="147"/>
      <c r="AT277" s="147"/>
      <c r="AU277" s="147"/>
      <c r="AV277" s="147"/>
      <c r="AW277" s="147"/>
      <c r="AX277" s="147"/>
      <c r="AY277" s="147"/>
      <c r="AZ277" s="147"/>
      <c r="BA277" s="147"/>
      <c r="BB277" s="147"/>
      <c r="BC277" s="147"/>
      <c r="BD277" s="147"/>
      <c r="BE277" s="147"/>
      <c r="BF277" s="147"/>
      <c r="BG277" s="147"/>
      <c r="BH277" s="147"/>
      <c r="BI277" s="147"/>
      <c r="BJ277" s="147"/>
      <c r="BK277" s="147"/>
      <c r="BL277" s="147"/>
      <c r="BM277" s="147"/>
      <c r="BN277" s="147"/>
      <c r="BO277" s="147"/>
      <c r="BP277" s="147"/>
      <c r="BQ277" s="147"/>
      <c r="BR277" s="147"/>
      <c r="BS277" s="147"/>
      <c r="BT277" s="147"/>
      <c r="BU277" s="147"/>
      <c r="BV277" s="147"/>
      <c r="BW277" s="147"/>
      <c r="BX277" s="147"/>
      <c r="BY277" s="147"/>
      <c r="BZ277" s="147"/>
      <c r="CA277" s="147"/>
      <c r="CB277" s="147"/>
      <c r="CC277" s="147"/>
      <c r="CD277" s="147"/>
      <c r="CE277" s="147"/>
      <c r="CF277" s="147"/>
      <c r="CG277" s="147"/>
      <c r="CH277" s="147"/>
      <c r="CJ277" s="147"/>
      <c r="CK277" s="147"/>
      <c r="CL277" s="147"/>
      <c r="CM277" s="147"/>
      <c r="CN277" s="147"/>
      <c r="CO277" s="147"/>
      <c r="CP277" s="147"/>
      <c r="CQ277" s="147"/>
      <c r="CR277" s="147"/>
      <c r="CS277" s="147"/>
      <c r="CT277" s="147"/>
      <c r="CU277" s="147"/>
      <c r="CV277" s="147"/>
      <c r="CW277" s="147"/>
      <c r="CX277" s="147"/>
      <c r="CY277" s="147"/>
      <c r="CZ277" s="147"/>
      <c r="DA277" s="147"/>
      <c r="DB277" s="147"/>
      <c r="DC277" s="147"/>
      <c r="DD277" s="147"/>
      <c r="DE277" s="147"/>
      <c r="DF277" s="147"/>
      <c r="DG277" s="147"/>
      <c r="DH277" s="147"/>
      <c r="DI277" s="147"/>
      <c r="DJ277" s="147"/>
      <c r="DK277" s="147"/>
      <c r="DL277" s="147"/>
      <c r="DM277" s="147"/>
      <c r="DN277" s="147"/>
      <c r="DO277" s="147"/>
      <c r="DP277" s="147"/>
      <c r="DQ277" s="147"/>
      <c r="DR277" s="147"/>
      <c r="DS277" s="147"/>
      <c r="DT277" s="147"/>
      <c r="DU277" s="147"/>
      <c r="DV277" s="147"/>
      <c r="DW277" s="147"/>
      <c r="DX277" s="147"/>
      <c r="DY277" s="147"/>
      <c r="DZ277" s="147"/>
      <c r="EA277" s="147"/>
      <c r="EB277" s="147"/>
      <c r="EC277" s="147"/>
      <c r="ED277" s="147"/>
      <c r="EE277" s="147"/>
      <c r="EF277" s="147"/>
      <c r="EG277" s="147"/>
      <c r="EH277" s="147"/>
      <c r="EI277" s="147"/>
      <c r="EJ277" s="147"/>
      <c r="EK277" s="147"/>
      <c r="EL277" s="147"/>
      <c r="EM277" s="147"/>
      <c r="EN277" s="147"/>
      <c r="EO277" s="147"/>
      <c r="EP277" s="147"/>
      <c r="EQ277" s="147"/>
      <c r="ER277" s="147"/>
      <c r="ES277" s="147"/>
      <c r="ET277" s="147"/>
      <c r="EU277" s="147"/>
      <c r="EV277" s="147"/>
      <c r="EW277" s="147"/>
      <c r="EX277" s="147"/>
      <c r="EY277" s="147"/>
      <c r="EZ277" s="147"/>
      <c r="FA277" s="147"/>
      <c r="FB277" s="147"/>
      <c r="FC277" s="147"/>
      <c r="FD277" s="147"/>
      <c r="FE277" s="147"/>
      <c r="FF277" s="147"/>
      <c r="FG277" s="147"/>
      <c r="FH277" s="147"/>
      <c r="FI277" s="147"/>
      <c r="FJ277" s="147"/>
      <c r="FK277" s="147"/>
      <c r="FL277" s="147"/>
      <c r="FM277" s="147"/>
      <c r="FN277" s="147"/>
      <c r="FO277" s="147"/>
      <c r="FP277" s="147"/>
      <c r="FQ277" s="147"/>
      <c r="FR277" s="147"/>
      <c r="FS277" s="147"/>
      <c r="FT277" s="147"/>
      <c r="FU277" s="147"/>
      <c r="FV277" s="147"/>
      <c r="FW277" s="147"/>
      <c r="FX277" s="147"/>
      <c r="FY277" s="147"/>
      <c r="FZ277" s="147"/>
      <c r="GA277" s="147"/>
      <c r="GB277" s="147"/>
      <c r="GC277" s="147"/>
      <c r="GD277" s="147"/>
      <c r="GE277" s="147"/>
      <c r="GF277" s="147"/>
      <c r="GG277" s="147"/>
      <c r="GH277" s="147"/>
      <c r="GI277" s="147"/>
      <c r="GJ277" s="147"/>
      <c r="GK277" s="147"/>
      <c r="GL277" s="147"/>
      <c r="GM277" s="147"/>
      <c r="GN277" s="147"/>
      <c r="GO277" s="147"/>
      <c r="GP277" s="147"/>
      <c r="GQ277" s="147"/>
      <c r="GR277" s="147"/>
      <c r="GS277" s="147"/>
      <c r="GT277" s="147"/>
      <c r="GU277" s="147"/>
      <c r="GV277" s="147"/>
      <c r="GW277" s="147"/>
      <c r="GX277" s="147"/>
      <c r="GY277" s="147"/>
      <c r="GZ277" s="147"/>
      <c r="HA277" s="147"/>
      <c r="HB277" s="147"/>
      <c r="HC277" s="147"/>
      <c r="HD277" s="147"/>
      <c r="HE277" s="147"/>
      <c r="HF277" s="147"/>
      <c r="HG277" s="147"/>
      <c r="HH277" s="147"/>
      <c r="HI277" s="147"/>
      <c r="HJ277" s="147"/>
      <c r="HK277" s="147"/>
      <c r="HL277" s="147"/>
      <c r="HM277" s="147"/>
      <c r="HN277" s="147"/>
      <c r="HO277" s="147"/>
      <c r="HP277" s="147"/>
      <c r="HQ277" s="147"/>
      <c r="HR277" s="147"/>
      <c r="HS277" s="147"/>
      <c r="HT277" s="147"/>
      <c r="HU277" s="147"/>
      <c r="HV277" s="147"/>
      <c r="HW277" s="147"/>
      <c r="HX277" s="147"/>
      <c r="HY277" s="147"/>
      <c r="HZ277" s="147"/>
      <c r="IA277" s="147"/>
      <c r="IB277" s="147"/>
      <c r="IC277" s="147"/>
      <c r="ID277" s="147"/>
      <c r="IE277" s="147"/>
      <c r="IF277" s="147"/>
      <c r="IG277" s="147"/>
      <c r="IH277" s="147"/>
      <c r="II277" s="147"/>
    </row>
    <row r="278" spans="1:243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  <c r="AO278" s="147"/>
      <c r="AP278" s="147"/>
      <c r="AQ278" s="147"/>
      <c r="AR278" s="147"/>
      <c r="AS278" s="147"/>
      <c r="AT278" s="147"/>
      <c r="AU278" s="147"/>
      <c r="AV278" s="147"/>
      <c r="AW278" s="147"/>
      <c r="AX278" s="147"/>
      <c r="AY278" s="147"/>
      <c r="AZ278" s="147"/>
      <c r="BA278" s="147"/>
      <c r="BB278" s="147"/>
      <c r="BC278" s="147"/>
      <c r="BD278" s="147"/>
      <c r="BE278" s="147"/>
      <c r="BF278" s="147"/>
      <c r="BG278" s="147"/>
      <c r="BH278" s="147"/>
      <c r="BI278" s="147"/>
      <c r="BJ278" s="147"/>
      <c r="BK278" s="147"/>
      <c r="BL278" s="147"/>
      <c r="BM278" s="147"/>
      <c r="BN278" s="147"/>
      <c r="BO278" s="147"/>
      <c r="BP278" s="147"/>
      <c r="BQ278" s="147"/>
      <c r="BR278" s="147"/>
      <c r="BS278" s="147"/>
      <c r="BT278" s="147"/>
      <c r="BU278" s="147"/>
      <c r="BV278" s="147"/>
      <c r="BW278" s="147"/>
      <c r="BX278" s="147"/>
      <c r="BY278" s="147"/>
      <c r="BZ278" s="147"/>
      <c r="CA278" s="147"/>
      <c r="CB278" s="147"/>
      <c r="CC278" s="147"/>
      <c r="CD278" s="147"/>
      <c r="CE278" s="147"/>
      <c r="CF278" s="147"/>
      <c r="CG278" s="147"/>
      <c r="CH278" s="147"/>
      <c r="CJ278" s="147"/>
      <c r="CK278" s="147"/>
      <c r="CL278" s="147"/>
      <c r="CM278" s="147"/>
      <c r="CN278" s="147"/>
      <c r="CO278" s="147"/>
      <c r="CP278" s="147"/>
      <c r="CQ278" s="147"/>
      <c r="CR278" s="147"/>
      <c r="CS278" s="147"/>
      <c r="CT278" s="147"/>
      <c r="CU278" s="147"/>
      <c r="CV278" s="147"/>
      <c r="CW278" s="147"/>
      <c r="CX278" s="147"/>
      <c r="CY278" s="147"/>
      <c r="CZ278" s="147"/>
      <c r="DA278" s="147"/>
      <c r="DB278" s="147"/>
      <c r="DC278" s="147"/>
      <c r="DD278" s="147"/>
      <c r="DE278" s="147"/>
      <c r="DF278" s="147"/>
      <c r="DG278" s="147"/>
      <c r="DH278" s="147"/>
      <c r="DI278" s="147"/>
      <c r="DJ278" s="147"/>
      <c r="DK278" s="147"/>
      <c r="DL278" s="147"/>
      <c r="DM278" s="147"/>
      <c r="DN278" s="147"/>
      <c r="DO278" s="147"/>
      <c r="DP278" s="147"/>
      <c r="DQ278" s="147"/>
      <c r="DR278" s="147"/>
      <c r="DS278" s="147"/>
      <c r="DT278" s="147"/>
      <c r="DU278" s="147"/>
      <c r="DV278" s="147"/>
      <c r="DW278" s="147"/>
      <c r="DX278" s="147"/>
      <c r="DY278" s="147"/>
      <c r="DZ278" s="147"/>
      <c r="EA278" s="147"/>
      <c r="EB278" s="147"/>
      <c r="EC278" s="147"/>
      <c r="ED278" s="147"/>
      <c r="EE278" s="147"/>
      <c r="EF278" s="147"/>
      <c r="EG278" s="147"/>
      <c r="EH278" s="147"/>
      <c r="EI278" s="147"/>
      <c r="EJ278" s="147"/>
      <c r="EK278" s="147"/>
      <c r="EL278" s="147"/>
      <c r="EM278" s="147"/>
      <c r="EN278" s="147"/>
      <c r="EO278" s="147"/>
      <c r="EP278" s="147"/>
      <c r="EQ278" s="147"/>
      <c r="ER278" s="147"/>
      <c r="ES278" s="147"/>
      <c r="ET278" s="147"/>
      <c r="EU278" s="147"/>
      <c r="EV278" s="147"/>
      <c r="EW278" s="147"/>
      <c r="EX278" s="147"/>
      <c r="EY278" s="147"/>
      <c r="EZ278" s="147"/>
      <c r="FA278" s="147"/>
      <c r="FB278" s="147"/>
      <c r="FC278" s="147"/>
      <c r="FD278" s="147"/>
      <c r="FE278" s="147"/>
      <c r="FF278" s="147"/>
      <c r="FG278" s="147"/>
      <c r="FH278" s="147"/>
      <c r="FI278" s="147"/>
      <c r="FJ278" s="147"/>
      <c r="FK278" s="147"/>
      <c r="FL278" s="147"/>
      <c r="FM278" s="147"/>
      <c r="FN278" s="147"/>
      <c r="FO278" s="147"/>
      <c r="FP278" s="147"/>
      <c r="FQ278" s="147"/>
      <c r="FR278" s="147"/>
      <c r="FS278" s="147"/>
      <c r="FT278" s="147"/>
      <c r="FU278" s="147"/>
      <c r="FV278" s="147"/>
      <c r="FW278" s="147"/>
      <c r="FX278" s="147"/>
      <c r="FY278" s="147"/>
      <c r="FZ278" s="147"/>
      <c r="GA278" s="147"/>
      <c r="GB278" s="147"/>
      <c r="GC278" s="147"/>
      <c r="GD278" s="147"/>
      <c r="GE278" s="147"/>
      <c r="GF278" s="147"/>
      <c r="GG278" s="147"/>
      <c r="GH278" s="147"/>
      <c r="GI278" s="147"/>
      <c r="GJ278" s="147"/>
      <c r="GK278" s="147"/>
      <c r="GL278" s="147"/>
      <c r="GM278" s="147"/>
      <c r="GN278" s="147"/>
      <c r="GO278" s="147"/>
      <c r="GP278" s="147"/>
      <c r="GQ278" s="147"/>
      <c r="GR278" s="147"/>
      <c r="GS278" s="147"/>
      <c r="GT278" s="147"/>
      <c r="GU278" s="147"/>
      <c r="GV278" s="147"/>
      <c r="GW278" s="147"/>
      <c r="GX278" s="147"/>
      <c r="GY278" s="147"/>
      <c r="GZ278" s="147"/>
      <c r="HA278" s="147"/>
      <c r="HB278" s="147"/>
      <c r="HC278" s="147"/>
      <c r="HD278" s="147"/>
      <c r="HE278" s="147"/>
      <c r="HF278" s="147"/>
      <c r="HG278" s="147"/>
      <c r="HH278" s="147"/>
      <c r="HI278" s="147"/>
      <c r="HJ278" s="147"/>
      <c r="HK278" s="147"/>
      <c r="HL278" s="147"/>
      <c r="HM278" s="147"/>
      <c r="HN278" s="147"/>
      <c r="HO278" s="147"/>
      <c r="HP278" s="147"/>
      <c r="HQ278" s="147"/>
      <c r="HR278" s="147"/>
      <c r="HS278" s="147"/>
      <c r="HT278" s="147"/>
      <c r="HU278" s="147"/>
      <c r="HV278" s="147"/>
      <c r="HW278" s="147"/>
      <c r="HX278" s="147"/>
      <c r="HY278" s="147"/>
      <c r="HZ278" s="147"/>
      <c r="IA278" s="147"/>
      <c r="IB278" s="147"/>
      <c r="IC278" s="147"/>
      <c r="ID278" s="147"/>
      <c r="IE278" s="147"/>
      <c r="IF278" s="147"/>
      <c r="IG278" s="147"/>
      <c r="IH278" s="147"/>
      <c r="II278" s="147"/>
    </row>
    <row r="279" spans="1:243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  <c r="AO279" s="147"/>
      <c r="AP279" s="147"/>
      <c r="AQ279" s="147"/>
      <c r="AR279" s="147"/>
      <c r="AS279" s="147"/>
      <c r="AT279" s="147"/>
      <c r="AU279" s="147"/>
      <c r="AV279" s="147"/>
      <c r="AW279" s="147"/>
      <c r="AX279" s="147"/>
      <c r="AY279" s="147"/>
      <c r="AZ279" s="147"/>
      <c r="BA279" s="147"/>
      <c r="BB279" s="147"/>
      <c r="BC279" s="147"/>
      <c r="BD279" s="147"/>
      <c r="BE279" s="147"/>
      <c r="BF279" s="147"/>
      <c r="BG279" s="147"/>
      <c r="BH279" s="147"/>
      <c r="BI279" s="147"/>
      <c r="BJ279" s="147"/>
      <c r="BK279" s="147"/>
      <c r="BL279" s="147"/>
      <c r="BM279" s="147"/>
      <c r="BN279" s="147"/>
      <c r="BO279" s="147"/>
      <c r="BP279" s="147"/>
      <c r="BQ279" s="147"/>
      <c r="BR279" s="147"/>
      <c r="BS279" s="147"/>
      <c r="BT279" s="147"/>
      <c r="BU279" s="147"/>
      <c r="BV279" s="147"/>
      <c r="BW279" s="147"/>
      <c r="BX279" s="147"/>
      <c r="BY279" s="147"/>
      <c r="BZ279" s="147"/>
      <c r="CA279" s="147"/>
      <c r="CB279" s="147"/>
      <c r="CC279" s="147"/>
      <c r="CD279" s="147"/>
      <c r="CE279" s="147"/>
      <c r="CF279" s="147"/>
      <c r="CG279" s="147"/>
      <c r="CH279" s="147"/>
      <c r="CJ279" s="147"/>
      <c r="CK279" s="147"/>
      <c r="CL279" s="147"/>
      <c r="CM279" s="147"/>
      <c r="CN279" s="147"/>
      <c r="CO279" s="147"/>
      <c r="CP279" s="147"/>
      <c r="CQ279" s="147"/>
      <c r="CR279" s="147"/>
      <c r="CS279" s="147"/>
      <c r="CT279" s="147"/>
      <c r="CU279" s="147"/>
      <c r="CV279" s="147"/>
      <c r="CW279" s="147"/>
      <c r="CX279" s="147"/>
      <c r="CY279" s="147"/>
      <c r="CZ279" s="147"/>
      <c r="DA279" s="147"/>
      <c r="DB279" s="147"/>
      <c r="DC279" s="147"/>
      <c r="DD279" s="147"/>
      <c r="DE279" s="147"/>
      <c r="DF279" s="147"/>
      <c r="DG279" s="147"/>
      <c r="DH279" s="147"/>
      <c r="DI279" s="147"/>
      <c r="DJ279" s="147"/>
      <c r="DK279" s="147"/>
      <c r="DL279" s="147"/>
      <c r="DM279" s="147"/>
      <c r="DN279" s="147"/>
      <c r="DO279" s="147"/>
      <c r="DP279" s="147"/>
      <c r="DQ279" s="147"/>
      <c r="DR279" s="147"/>
      <c r="DS279" s="147"/>
      <c r="DT279" s="147"/>
      <c r="DU279" s="147"/>
      <c r="DV279" s="147"/>
      <c r="DW279" s="147"/>
      <c r="DX279" s="147"/>
      <c r="DY279" s="147"/>
      <c r="DZ279" s="147"/>
      <c r="EA279" s="147"/>
      <c r="EB279" s="147"/>
      <c r="EC279" s="147"/>
      <c r="ED279" s="147"/>
      <c r="EE279" s="147"/>
      <c r="EF279" s="147"/>
      <c r="EG279" s="147"/>
      <c r="EH279" s="147"/>
      <c r="EI279" s="147"/>
      <c r="EJ279" s="147"/>
      <c r="EK279" s="147"/>
      <c r="EL279" s="147"/>
      <c r="EM279" s="147"/>
      <c r="EN279" s="147"/>
      <c r="EO279" s="147"/>
      <c r="EP279" s="147"/>
      <c r="EQ279" s="147"/>
      <c r="ER279" s="147"/>
      <c r="ES279" s="147"/>
      <c r="ET279" s="147"/>
      <c r="EU279" s="147"/>
      <c r="EV279" s="147"/>
      <c r="EW279" s="147"/>
      <c r="EX279" s="147"/>
      <c r="EY279" s="147"/>
      <c r="EZ279" s="147"/>
      <c r="FA279" s="147"/>
      <c r="FB279" s="147"/>
      <c r="FC279" s="147"/>
      <c r="FD279" s="147"/>
      <c r="FE279" s="147"/>
      <c r="FF279" s="147"/>
      <c r="FG279" s="147"/>
      <c r="FH279" s="147"/>
      <c r="FI279" s="147"/>
      <c r="FJ279" s="147"/>
      <c r="FK279" s="147"/>
      <c r="FL279" s="147"/>
      <c r="FM279" s="147"/>
      <c r="FN279" s="147"/>
      <c r="FO279" s="147"/>
      <c r="FP279" s="147"/>
      <c r="FQ279" s="147"/>
      <c r="FR279" s="147"/>
      <c r="FS279" s="147"/>
      <c r="FT279" s="147"/>
      <c r="FU279" s="147"/>
      <c r="FV279" s="147"/>
      <c r="FW279" s="147"/>
      <c r="FX279" s="147"/>
      <c r="FY279" s="147"/>
      <c r="FZ279" s="147"/>
      <c r="GA279" s="147"/>
      <c r="GB279" s="147"/>
      <c r="GC279" s="147"/>
      <c r="GD279" s="147"/>
      <c r="GE279" s="147"/>
      <c r="GF279" s="147"/>
      <c r="GG279" s="147"/>
      <c r="GH279" s="147"/>
      <c r="GI279" s="147"/>
      <c r="GJ279" s="147"/>
      <c r="GK279" s="147"/>
      <c r="GL279" s="147"/>
      <c r="GM279" s="147"/>
      <c r="GN279" s="147"/>
      <c r="GO279" s="147"/>
      <c r="GP279" s="147"/>
      <c r="GQ279" s="147"/>
      <c r="GR279" s="147"/>
      <c r="GS279" s="147"/>
      <c r="GT279" s="147"/>
      <c r="GU279" s="147"/>
      <c r="GV279" s="147"/>
      <c r="GW279" s="147"/>
      <c r="GX279" s="147"/>
      <c r="GY279" s="147"/>
      <c r="GZ279" s="147"/>
      <c r="HA279" s="147"/>
      <c r="HB279" s="147"/>
      <c r="HC279" s="147"/>
      <c r="HD279" s="147"/>
      <c r="HE279" s="147"/>
      <c r="HF279" s="147"/>
      <c r="HG279" s="147"/>
      <c r="HH279" s="147"/>
      <c r="HI279" s="147"/>
      <c r="HJ279" s="147"/>
      <c r="HK279" s="147"/>
      <c r="HL279" s="147"/>
      <c r="HM279" s="147"/>
      <c r="HN279" s="147"/>
      <c r="HO279" s="147"/>
      <c r="HP279" s="147"/>
      <c r="HQ279" s="147"/>
      <c r="HR279" s="147"/>
      <c r="HS279" s="147"/>
      <c r="HT279" s="147"/>
      <c r="HU279" s="147"/>
      <c r="HV279" s="147"/>
      <c r="HW279" s="147"/>
      <c r="HX279" s="147"/>
      <c r="HY279" s="147"/>
      <c r="HZ279" s="147"/>
      <c r="IA279" s="147"/>
      <c r="IB279" s="147"/>
      <c r="IC279" s="147"/>
      <c r="ID279" s="147"/>
      <c r="IE279" s="147"/>
      <c r="IF279" s="147"/>
      <c r="IG279" s="147"/>
      <c r="IH279" s="147"/>
      <c r="II279" s="147"/>
    </row>
    <row r="280" spans="1:243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  <c r="AO280" s="147"/>
      <c r="AP280" s="147"/>
      <c r="AQ280" s="147"/>
      <c r="AR280" s="147"/>
      <c r="AS280" s="147"/>
      <c r="AT280" s="147"/>
      <c r="AU280" s="147"/>
      <c r="AV280" s="147"/>
      <c r="AW280" s="147"/>
      <c r="AX280" s="147"/>
      <c r="AY280" s="147"/>
      <c r="AZ280" s="147"/>
      <c r="BA280" s="147"/>
      <c r="BB280" s="147"/>
      <c r="BC280" s="147"/>
      <c r="BD280" s="147"/>
      <c r="BE280" s="147"/>
      <c r="BF280" s="147"/>
      <c r="BG280" s="147"/>
      <c r="BH280" s="147"/>
      <c r="BI280" s="147"/>
      <c r="BJ280" s="147"/>
      <c r="BK280" s="147"/>
      <c r="BL280" s="147"/>
      <c r="BM280" s="147"/>
      <c r="BN280" s="147"/>
      <c r="BO280" s="147"/>
      <c r="BP280" s="147"/>
      <c r="BQ280" s="147"/>
      <c r="BR280" s="147"/>
      <c r="BS280" s="147"/>
      <c r="BT280" s="147"/>
      <c r="BU280" s="147"/>
      <c r="BV280" s="147"/>
      <c r="BW280" s="147"/>
      <c r="BX280" s="147"/>
      <c r="BY280" s="147"/>
      <c r="BZ280" s="147"/>
      <c r="CA280" s="147"/>
      <c r="CB280" s="147"/>
      <c r="CC280" s="147"/>
      <c r="CD280" s="147"/>
      <c r="CE280" s="147"/>
      <c r="CF280" s="147"/>
      <c r="CG280" s="147"/>
      <c r="CH280" s="147"/>
      <c r="CJ280" s="147"/>
      <c r="CK280" s="147"/>
      <c r="CL280" s="147"/>
      <c r="CM280" s="147"/>
      <c r="CN280" s="147"/>
      <c r="CO280" s="147"/>
      <c r="CP280" s="147"/>
      <c r="CQ280" s="147"/>
      <c r="CR280" s="147"/>
      <c r="CS280" s="147"/>
      <c r="CT280" s="147"/>
      <c r="CU280" s="147"/>
      <c r="CV280" s="147"/>
      <c r="CW280" s="147"/>
      <c r="CX280" s="147"/>
      <c r="CY280" s="147"/>
      <c r="CZ280" s="147"/>
      <c r="DA280" s="147"/>
      <c r="DB280" s="147"/>
      <c r="DC280" s="147"/>
      <c r="DD280" s="147"/>
      <c r="DE280" s="147"/>
      <c r="DF280" s="147"/>
      <c r="DG280" s="147"/>
      <c r="DH280" s="147"/>
      <c r="DI280" s="147"/>
      <c r="DJ280" s="147"/>
      <c r="DK280" s="147"/>
      <c r="DL280" s="147"/>
      <c r="DM280" s="147"/>
      <c r="DN280" s="147"/>
      <c r="DO280" s="147"/>
      <c r="DP280" s="147"/>
      <c r="DQ280" s="147"/>
      <c r="DR280" s="147"/>
      <c r="DS280" s="147"/>
      <c r="DT280" s="147"/>
      <c r="DU280" s="147"/>
      <c r="DV280" s="147"/>
      <c r="DW280" s="147"/>
      <c r="DX280" s="147"/>
      <c r="DY280" s="147"/>
      <c r="DZ280" s="147"/>
      <c r="EA280" s="147"/>
      <c r="EB280" s="147"/>
      <c r="EC280" s="147"/>
      <c r="ED280" s="147"/>
      <c r="EE280" s="147"/>
      <c r="EF280" s="147"/>
      <c r="EG280" s="147"/>
      <c r="EH280" s="147"/>
      <c r="EI280" s="147"/>
      <c r="EJ280" s="147"/>
      <c r="EK280" s="147"/>
      <c r="EL280" s="147"/>
      <c r="EM280" s="147"/>
      <c r="EN280" s="147"/>
      <c r="EO280" s="147"/>
      <c r="EP280" s="147"/>
      <c r="EQ280" s="147"/>
      <c r="ER280" s="147"/>
      <c r="ES280" s="147"/>
      <c r="ET280" s="147"/>
      <c r="EU280" s="147"/>
      <c r="EV280" s="147"/>
      <c r="EW280" s="147"/>
      <c r="EX280" s="147"/>
      <c r="EY280" s="147"/>
      <c r="EZ280" s="147"/>
      <c r="FA280" s="147"/>
      <c r="FB280" s="147"/>
      <c r="FC280" s="147"/>
      <c r="FD280" s="147"/>
      <c r="FE280" s="147"/>
      <c r="FF280" s="147"/>
      <c r="FG280" s="147"/>
      <c r="FH280" s="147"/>
      <c r="FI280" s="147"/>
      <c r="FJ280" s="147"/>
      <c r="FK280" s="147"/>
      <c r="FL280" s="147"/>
      <c r="FM280" s="147"/>
      <c r="FN280" s="147"/>
      <c r="FO280" s="147"/>
      <c r="FP280" s="147"/>
      <c r="FQ280" s="147"/>
      <c r="FR280" s="147"/>
      <c r="FS280" s="147"/>
      <c r="FT280" s="147"/>
      <c r="FU280" s="147"/>
      <c r="FV280" s="147"/>
      <c r="FW280" s="147"/>
      <c r="FX280" s="147"/>
      <c r="FY280" s="147"/>
      <c r="FZ280" s="147"/>
      <c r="GA280" s="147"/>
      <c r="GB280" s="147"/>
      <c r="GC280" s="147"/>
      <c r="GD280" s="147"/>
      <c r="GE280" s="147"/>
      <c r="GF280" s="147"/>
      <c r="GG280" s="147"/>
      <c r="GH280" s="147"/>
      <c r="GI280" s="147"/>
      <c r="GJ280" s="147"/>
      <c r="GK280" s="147"/>
      <c r="GL280" s="147"/>
      <c r="GM280" s="147"/>
      <c r="GN280" s="147"/>
      <c r="GO280" s="147"/>
      <c r="GP280" s="147"/>
      <c r="GQ280" s="147"/>
      <c r="GR280" s="147"/>
      <c r="GS280" s="147"/>
      <c r="GT280" s="147"/>
      <c r="GU280" s="147"/>
      <c r="GV280" s="147"/>
      <c r="GW280" s="147"/>
      <c r="GX280" s="147"/>
      <c r="GY280" s="147"/>
      <c r="GZ280" s="147"/>
      <c r="HA280" s="147"/>
      <c r="HB280" s="147"/>
      <c r="HC280" s="147"/>
      <c r="HD280" s="147"/>
      <c r="HE280" s="147"/>
      <c r="HF280" s="147"/>
      <c r="HG280" s="147"/>
      <c r="HH280" s="147"/>
      <c r="HI280" s="147"/>
      <c r="HJ280" s="147"/>
      <c r="HK280" s="147"/>
      <c r="HL280" s="147"/>
      <c r="HM280" s="147"/>
      <c r="HN280" s="147"/>
      <c r="HO280" s="147"/>
      <c r="HP280" s="147"/>
      <c r="HQ280" s="147"/>
      <c r="HR280" s="147"/>
      <c r="HS280" s="147"/>
      <c r="HT280" s="147"/>
      <c r="HU280" s="147"/>
      <c r="HV280" s="147"/>
      <c r="HW280" s="147"/>
      <c r="HX280" s="147"/>
      <c r="HY280" s="147"/>
      <c r="HZ280" s="147"/>
      <c r="IA280" s="147"/>
      <c r="IB280" s="147"/>
      <c r="IC280" s="147"/>
      <c r="ID280" s="147"/>
      <c r="IE280" s="147"/>
      <c r="IF280" s="147"/>
      <c r="IG280" s="147"/>
      <c r="IH280" s="147"/>
      <c r="II280" s="147"/>
    </row>
    <row r="281" spans="1:243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  <c r="AO281" s="147"/>
      <c r="AP281" s="147"/>
      <c r="AQ281" s="147"/>
      <c r="AR281" s="147"/>
      <c r="AS281" s="147"/>
      <c r="AT281" s="147"/>
      <c r="AU281" s="147"/>
      <c r="AV281" s="147"/>
      <c r="AW281" s="147"/>
      <c r="AX281" s="147"/>
      <c r="AY281" s="147"/>
      <c r="AZ281" s="147"/>
      <c r="BA281" s="147"/>
      <c r="BB281" s="147"/>
      <c r="BC281" s="147"/>
      <c r="BD281" s="147"/>
      <c r="BE281" s="147"/>
      <c r="BF281" s="147"/>
      <c r="BG281" s="147"/>
      <c r="BH281" s="147"/>
      <c r="BI281" s="147"/>
      <c r="BJ281" s="147"/>
      <c r="BK281" s="147"/>
      <c r="BL281" s="147"/>
      <c r="BM281" s="147"/>
      <c r="BN281" s="147"/>
      <c r="BO281" s="147"/>
      <c r="BP281" s="147"/>
      <c r="BQ281" s="147"/>
      <c r="BR281" s="147"/>
      <c r="BS281" s="147"/>
      <c r="BT281" s="147"/>
      <c r="BU281" s="147"/>
      <c r="BV281" s="147"/>
      <c r="BW281" s="147"/>
      <c r="BX281" s="147"/>
      <c r="BY281" s="147"/>
      <c r="BZ281" s="147"/>
      <c r="CA281" s="147"/>
      <c r="CB281" s="147"/>
      <c r="CC281" s="147"/>
      <c r="CD281" s="147"/>
      <c r="CE281" s="147"/>
      <c r="CF281" s="147"/>
      <c r="CG281" s="147"/>
      <c r="CH281" s="147"/>
      <c r="CJ281" s="147"/>
      <c r="CK281" s="147"/>
      <c r="CL281" s="147"/>
      <c r="CM281" s="147"/>
      <c r="CN281" s="147"/>
      <c r="CO281" s="147"/>
      <c r="CP281" s="147"/>
      <c r="CQ281" s="147"/>
      <c r="CR281" s="147"/>
      <c r="CS281" s="147"/>
      <c r="CT281" s="147"/>
      <c r="CU281" s="147"/>
      <c r="CV281" s="147"/>
      <c r="CW281" s="147"/>
      <c r="CX281" s="147"/>
      <c r="CY281" s="147"/>
      <c r="CZ281" s="147"/>
      <c r="DA281" s="147"/>
      <c r="DB281" s="147"/>
      <c r="DC281" s="147"/>
      <c r="DD281" s="147"/>
      <c r="DE281" s="147"/>
      <c r="DF281" s="147"/>
      <c r="DG281" s="147"/>
      <c r="DH281" s="147"/>
      <c r="DI281" s="147"/>
      <c r="DJ281" s="147"/>
      <c r="DK281" s="147"/>
      <c r="DL281" s="147"/>
      <c r="DM281" s="147"/>
      <c r="DN281" s="147"/>
      <c r="DO281" s="147"/>
      <c r="DP281" s="147"/>
      <c r="DQ281" s="147"/>
      <c r="DR281" s="147"/>
      <c r="DS281" s="147"/>
      <c r="DT281" s="147"/>
      <c r="DU281" s="147"/>
      <c r="DV281" s="147"/>
      <c r="DW281" s="147"/>
      <c r="DX281" s="147"/>
      <c r="DY281" s="147"/>
      <c r="DZ281" s="147"/>
      <c r="EA281" s="147"/>
      <c r="EB281" s="147"/>
      <c r="EC281" s="147"/>
      <c r="ED281" s="147"/>
      <c r="EE281" s="147"/>
      <c r="EF281" s="147"/>
      <c r="EG281" s="147"/>
      <c r="EH281" s="147"/>
      <c r="EI281" s="147"/>
      <c r="EJ281" s="147"/>
      <c r="EK281" s="147"/>
      <c r="EL281" s="147"/>
      <c r="EM281" s="147"/>
      <c r="EN281" s="147"/>
      <c r="EO281" s="147"/>
      <c r="EP281" s="147"/>
      <c r="EQ281" s="147"/>
      <c r="ER281" s="147"/>
      <c r="ES281" s="147"/>
      <c r="ET281" s="147"/>
      <c r="EU281" s="147"/>
      <c r="EV281" s="147"/>
      <c r="EW281" s="147"/>
      <c r="EX281" s="147"/>
      <c r="EY281" s="147"/>
      <c r="EZ281" s="147"/>
      <c r="FA281" s="147"/>
      <c r="FB281" s="147"/>
      <c r="FC281" s="147"/>
      <c r="FD281" s="147"/>
      <c r="FE281" s="147"/>
      <c r="FF281" s="147"/>
      <c r="FG281" s="147"/>
      <c r="FH281" s="147"/>
      <c r="FI281" s="147"/>
      <c r="FJ281" s="147"/>
      <c r="FK281" s="147"/>
      <c r="FL281" s="147"/>
      <c r="FM281" s="147"/>
      <c r="FN281" s="147"/>
      <c r="FO281" s="147"/>
      <c r="FP281" s="147"/>
      <c r="FQ281" s="147"/>
      <c r="FR281" s="147"/>
      <c r="FS281" s="147"/>
      <c r="FT281" s="147"/>
      <c r="FU281" s="147"/>
      <c r="FV281" s="147"/>
      <c r="FW281" s="147"/>
      <c r="FX281" s="147"/>
      <c r="FY281" s="147"/>
      <c r="FZ281" s="147"/>
      <c r="GA281" s="147"/>
      <c r="GB281" s="147"/>
      <c r="GC281" s="147"/>
      <c r="GD281" s="147"/>
      <c r="GE281" s="147"/>
      <c r="GF281" s="147"/>
      <c r="GG281" s="147"/>
      <c r="GH281" s="147"/>
      <c r="GI281" s="147"/>
      <c r="GJ281" s="147"/>
      <c r="GK281" s="147"/>
      <c r="GL281" s="147"/>
      <c r="GM281" s="147"/>
      <c r="GN281" s="147"/>
      <c r="GO281" s="147"/>
      <c r="GP281" s="147"/>
      <c r="GQ281" s="147"/>
      <c r="GR281" s="147"/>
      <c r="GS281" s="147"/>
      <c r="GT281" s="147"/>
      <c r="GU281" s="147"/>
      <c r="GV281" s="147"/>
      <c r="GW281" s="147"/>
      <c r="GX281" s="147"/>
      <c r="GY281" s="147"/>
      <c r="GZ281" s="147"/>
      <c r="HA281" s="147"/>
      <c r="HB281" s="147"/>
      <c r="HC281" s="147"/>
      <c r="HD281" s="147"/>
      <c r="HE281" s="147"/>
      <c r="HF281" s="147"/>
      <c r="HG281" s="147"/>
      <c r="HH281" s="147"/>
      <c r="HI281" s="147"/>
      <c r="HJ281" s="147"/>
      <c r="HK281" s="147"/>
      <c r="HL281" s="147"/>
      <c r="HM281" s="147"/>
      <c r="HN281" s="147"/>
      <c r="HO281" s="147"/>
      <c r="HP281" s="147"/>
      <c r="HQ281" s="147"/>
      <c r="HR281" s="147"/>
      <c r="HS281" s="147"/>
      <c r="HT281" s="147"/>
      <c r="HU281" s="147"/>
      <c r="HV281" s="147"/>
      <c r="HW281" s="147"/>
      <c r="HX281" s="147"/>
      <c r="HY281" s="147"/>
      <c r="HZ281" s="147"/>
      <c r="IA281" s="147"/>
      <c r="IB281" s="147"/>
      <c r="IC281" s="147"/>
      <c r="ID281" s="147"/>
      <c r="IE281" s="147"/>
      <c r="IF281" s="147"/>
      <c r="IG281" s="147"/>
      <c r="IH281" s="147"/>
      <c r="II281" s="147"/>
    </row>
    <row r="282" spans="1:243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  <c r="AO282" s="147"/>
      <c r="AP282" s="147"/>
      <c r="AQ282" s="147"/>
      <c r="AR282" s="147"/>
      <c r="AS282" s="147"/>
      <c r="AT282" s="147"/>
      <c r="AU282" s="147"/>
      <c r="AV282" s="147"/>
      <c r="AW282" s="147"/>
      <c r="AX282" s="147"/>
      <c r="AY282" s="147"/>
      <c r="AZ282" s="147"/>
      <c r="BA282" s="147"/>
      <c r="BB282" s="147"/>
      <c r="BC282" s="147"/>
      <c r="BD282" s="147"/>
      <c r="BE282" s="147"/>
      <c r="BF282" s="147"/>
      <c r="BG282" s="147"/>
      <c r="BH282" s="147"/>
      <c r="BI282" s="147"/>
      <c r="BJ282" s="147"/>
      <c r="BK282" s="147"/>
      <c r="BL282" s="147"/>
      <c r="BM282" s="147"/>
      <c r="BN282" s="147"/>
      <c r="BO282" s="147"/>
      <c r="BP282" s="147"/>
      <c r="BQ282" s="147"/>
      <c r="BR282" s="147"/>
      <c r="BS282" s="147"/>
      <c r="BT282" s="147"/>
      <c r="BU282" s="147"/>
      <c r="BV282" s="147"/>
      <c r="BW282" s="147"/>
      <c r="BX282" s="147"/>
      <c r="BY282" s="147"/>
      <c r="BZ282" s="147"/>
      <c r="CA282" s="147"/>
      <c r="CB282" s="147"/>
      <c r="CC282" s="147"/>
      <c r="CD282" s="147"/>
      <c r="CE282" s="147"/>
      <c r="CF282" s="147"/>
      <c r="CG282" s="147"/>
      <c r="CH282" s="147"/>
      <c r="CJ282" s="147"/>
      <c r="CK282" s="147"/>
      <c r="CL282" s="147"/>
      <c r="CM282" s="147"/>
      <c r="CN282" s="147"/>
      <c r="CO282" s="147"/>
      <c r="CP282" s="147"/>
      <c r="CQ282" s="147"/>
      <c r="CR282" s="147"/>
      <c r="CS282" s="147"/>
      <c r="CT282" s="147"/>
      <c r="CU282" s="147"/>
      <c r="CV282" s="147"/>
      <c r="CW282" s="147"/>
      <c r="CX282" s="147"/>
      <c r="CY282" s="147"/>
      <c r="CZ282" s="147"/>
      <c r="DA282" s="147"/>
      <c r="DB282" s="147"/>
      <c r="DC282" s="147"/>
      <c r="DD282" s="147"/>
      <c r="DE282" s="147"/>
      <c r="DF282" s="147"/>
      <c r="DG282" s="147"/>
      <c r="DH282" s="147"/>
      <c r="DI282" s="147"/>
      <c r="DJ282" s="147"/>
      <c r="DK282" s="147"/>
      <c r="DL282" s="147"/>
      <c r="DM282" s="147"/>
      <c r="DN282" s="147"/>
      <c r="DO282" s="147"/>
      <c r="DP282" s="147"/>
      <c r="DQ282" s="147"/>
      <c r="DR282" s="147"/>
      <c r="DS282" s="147"/>
      <c r="DT282" s="147"/>
      <c r="DU282" s="147"/>
      <c r="DV282" s="147"/>
      <c r="DW282" s="147"/>
      <c r="DX282" s="147"/>
      <c r="DY282" s="147"/>
      <c r="DZ282" s="147"/>
      <c r="EA282" s="147"/>
      <c r="EB282" s="147"/>
      <c r="EC282" s="147"/>
      <c r="ED282" s="147"/>
      <c r="EE282" s="147"/>
      <c r="EF282" s="147"/>
      <c r="EG282" s="147"/>
      <c r="EH282" s="147"/>
      <c r="EI282" s="147"/>
      <c r="EJ282" s="147"/>
      <c r="EK282" s="147"/>
      <c r="EL282" s="147"/>
      <c r="EM282" s="147"/>
      <c r="EN282" s="147"/>
      <c r="EO282" s="147"/>
      <c r="EP282" s="147"/>
      <c r="EQ282" s="147"/>
      <c r="ER282" s="147"/>
      <c r="ES282" s="147"/>
      <c r="ET282" s="147"/>
      <c r="EU282" s="147"/>
      <c r="EV282" s="147"/>
      <c r="EW282" s="147"/>
      <c r="EX282" s="147"/>
      <c r="EY282" s="147"/>
      <c r="EZ282" s="147"/>
      <c r="FA282" s="147"/>
      <c r="FB282" s="147"/>
      <c r="FC282" s="147"/>
      <c r="FD282" s="147"/>
      <c r="FE282" s="147"/>
      <c r="FF282" s="147"/>
      <c r="FG282" s="147"/>
      <c r="FH282" s="147"/>
      <c r="FI282" s="147"/>
      <c r="FJ282" s="147"/>
      <c r="FK282" s="147"/>
      <c r="FL282" s="147"/>
      <c r="FM282" s="147"/>
      <c r="FN282" s="147"/>
      <c r="FO282" s="147"/>
      <c r="FP282" s="147"/>
      <c r="FQ282" s="147"/>
      <c r="FR282" s="147"/>
      <c r="FS282" s="147"/>
      <c r="FT282" s="147"/>
      <c r="FU282" s="147"/>
      <c r="FV282" s="147"/>
      <c r="FW282" s="147"/>
      <c r="FX282" s="147"/>
      <c r="FY282" s="147"/>
      <c r="FZ282" s="147"/>
      <c r="GA282" s="147"/>
      <c r="GB282" s="147"/>
      <c r="GC282" s="147"/>
      <c r="GD282" s="147"/>
      <c r="GE282" s="147"/>
      <c r="GF282" s="147"/>
      <c r="GG282" s="147"/>
      <c r="GH282" s="147"/>
      <c r="GI282" s="147"/>
      <c r="GJ282" s="147"/>
      <c r="GK282" s="147"/>
      <c r="GL282" s="147"/>
      <c r="GM282" s="147"/>
      <c r="GN282" s="147"/>
      <c r="GO282" s="147"/>
      <c r="GP282" s="147"/>
      <c r="GQ282" s="147"/>
      <c r="GR282" s="147"/>
      <c r="GS282" s="147"/>
      <c r="GT282" s="147"/>
      <c r="GU282" s="147"/>
      <c r="GV282" s="147"/>
      <c r="GW282" s="147"/>
      <c r="GX282" s="147"/>
      <c r="GY282" s="147"/>
      <c r="GZ282" s="147"/>
      <c r="HA282" s="147"/>
      <c r="HB282" s="147"/>
      <c r="HC282" s="147"/>
      <c r="HD282" s="147"/>
      <c r="HE282" s="147"/>
      <c r="HF282" s="147"/>
      <c r="HG282" s="147"/>
      <c r="HH282" s="147"/>
      <c r="HI282" s="147"/>
      <c r="HJ282" s="147"/>
      <c r="HK282" s="147"/>
      <c r="HL282" s="147"/>
      <c r="HM282" s="147"/>
      <c r="HN282" s="147"/>
      <c r="HO282" s="147"/>
      <c r="HP282" s="147"/>
      <c r="HQ282" s="147"/>
      <c r="HR282" s="147"/>
      <c r="HS282" s="147"/>
      <c r="HT282" s="147"/>
      <c r="HU282" s="147"/>
      <c r="HV282" s="147"/>
      <c r="HW282" s="147"/>
      <c r="HX282" s="147"/>
      <c r="HY282" s="147"/>
      <c r="HZ282" s="147"/>
      <c r="IA282" s="147"/>
      <c r="IB282" s="147"/>
      <c r="IC282" s="147"/>
      <c r="ID282" s="147"/>
      <c r="IE282" s="147"/>
      <c r="IF282" s="147"/>
      <c r="IG282" s="147"/>
      <c r="IH282" s="147"/>
      <c r="II282" s="147"/>
    </row>
    <row r="283" spans="1:243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  <c r="AO283" s="147"/>
      <c r="AP283" s="147"/>
      <c r="AQ283" s="147"/>
      <c r="AR283" s="147"/>
      <c r="AS283" s="147"/>
      <c r="AT283" s="147"/>
      <c r="AU283" s="147"/>
      <c r="AV283" s="147"/>
      <c r="AW283" s="147"/>
      <c r="AX283" s="147"/>
      <c r="AY283" s="147"/>
      <c r="AZ283" s="147"/>
      <c r="BA283" s="147"/>
      <c r="BB283" s="147"/>
      <c r="BC283" s="147"/>
      <c r="BD283" s="147"/>
      <c r="BE283" s="147"/>
      <c r="BF283" s="147"/>
      <c r="BG283" s="147"/>
      <c r="BH283" s="147"/>
      <c r="BI283" s="147"/>
      <c r="BJ283" s="147"/>
      <c r="BK283" s="147"/>
      <c r="BL283" s="147"/>
      <c r="BM283" s="147"/>
      <c r="BN283" s="147"/>
      <c r="BO283" s="147"/>
      <c r="BP283" s="147"/>
      <c r="BQ283" s="147"/>
      <c r="BR283" s="147"/>
      <c r="BS283" s="147"/>
      <c r="BT283" s="147"/>
      <c r="BU283" s="147"/>
      <c r="BV283" s="147"/>
      <c r="BW283" s="147"/>
      <c r="BX283" s="147"/>
      <c r="BY283" s="147"/>
      <c r="BZ283" s="147"/>
      <c r="CA283" s="147"/>
      <c r="CB283" s="147"/>
      <c r="CC283" s="147"/>
      <c r="CD283" s="147"/>
      <c r="CE283" s="147"/>
      <c r="CF283" s="147"/>
      <c r="CG283" s="147"/>
      <c r="CH283" s="147"/>
      <c r="CJ283" s="147"/>
      <c r="CK283" s="147"/>
      <c r="CL283" s="147"/>
      <c r="CM283" s="147"/>
      <c r="CN283" s="147"/>
      <c r="CO283" s="147"/>
      <c r="CP283" s="147"/>
      <c r="CQ283" s="147"/>
      <c r="CR283" s="147"/>
      <c r="CS283" s="147"/>
      <c r="CT283" s="147"/>
      <c r="CU283" s="147"/>
      <c r="CV283" s="147"/>
      <c r="CW283" s="147"/>
      <c r="CX283" s="147"/>
      <c r="CY283" s="147"/>
      <c r="CZ283" s="147"/>
      <c r="DA283" s="147"/>
      <c r="DB283" s="147"/>
      <c r="DC283" s="147"/>
      <c r="DD283" s="147"/>
      <c r="DE283" s="147"/>
      <c r="DF283" s="147"/>
      <c r="DG283" s="147"/>
      <c r="DH283" s="147"/>
      <c r="DI283" s="147"/>
      <c r="DJ283" s="147"/>
      <c r="DK283" s="147"/>
      <c r="DL283" s="147"/>
      <c r="DM283" s="147"/>
      <c r="DN283" s="147"/>
      <c r="DO283" s="147"/>
      <c r="DP283" s="147"/>
      <c r="DQ283" s="147"/>
      <c r="DR283" s="147"/>
      <c r="DS283" s="147"/>
      <c r="DT283" s="147"/>
      <c r="DU283" s="147"/>
      <c r="DV283" s="147"/>
      <c r="DW283" s="147"/>
      <c r="DX283" s="147"/>
      <c r="DY283" s="147"/>
      <c r="DZ283" s="147"/>
      <c r="EA283" s="147"/>
      <c r="EB283" s="147"/>
      <c r="EC283" s="147"/>
      <c r="ED283" s="147"/>
      <c r="EE283" s="147"/>
      <c r="EF283" s="147"/>
      <c r="EG283" s="147"/>
      <c r="EH283" s="147"/>
      <c r="EI283" s="147"/>
      <c r="EJ283" s="147"/>
      <c r="EK283" s="147"/>
      <c r="EL283" s="147"/>
      <c r="EM283" s="147"/>
      <c r="EN283" s="147"/>
      <c r="EO283" s="147"/>
      <c r="EP283" s="147"/>
      <c r="EQ283" s="147"/>
      <c r="ER283" s="147"/>
      <c r="ES283" s="147"/>
      <c r="ET283" s="147"/>
      <c r="EU283" s="147"/>
      <c r="EV283" s="147"/>
      <c r="EW283" s="147"/>
      <c r="EX283" s="147"/>
      <c r="EY283" s="147"/>
      <c r="EZ283" s="147"/>
      <c r="FA283" s="147"/>
      <c r="FB283" s="147"/>
      <c r="FC283" s="147"/>
      <c r="FD283" s="147"/>
      <c r="FE283" s="147"/>
      <c r="FF283" s="147"/>
      <c r="FG283" s="147"/>
      <c r="FH283" s="147"/>
      <c r="FI283" s="147"/>
      <c r="FJ283" s="147"/>
      <c r="FK283" s="147"/>
      <c r="FL283" s="147"/>
      <c r="FM283" s="147"/>
      <c r="FN283" s="147"/>
      <c r="FO283" s="147"/>
      <c r="FP283" s="147"/>
      <c r="FQ283" s="147"/>
      <c r="FR283" s="147"/>
      <c r="FS283" s="147"/>
      <c r="FT283" s="147"/>
      <c r="FU283" s="147"/>
      <c r="FV283" s="147"/>
      <c r="FW283" s="147"/>
      <c r="FX283" s="147"/>
      <c r="FY283" s="147"/>
      <c r="FZ283" s="147"/>
      <c r="GA283" s="147"/>
      <c r="GB283" s="147"/>
      <c r="GC283" s="147"/>
      <c r="GD283" s="147"/>
      <c r="GE283" s="147"/>
      <c r="GF283" s="147"/>
      <c r="GG283" s="147"/>
      <c r="GH283" s="147"/>
      <c r="GI283" s="147"/>
      <c r="GJ283" s="147"/>
      <c r="GK283" s="147"/>
      <c r="GL283" s="147"/>
      <c r="GM283" s="147"/>
      <c r="GN283" s="147"/>
      <c r="GO283" s="147"/>
      <c r="GP283" s="147"/>
      <c r="GQ283" s="147"/>
      <c r="GR283" s="147"/>
      <c r="GS283" s="147"/>
      <c r="GT283" s="147"/>
      <c r="GU283" s="147"/>
      <c r="GV283" s="147"/>
      <c r="GW283" s="147"/>
      <c r="GX283" s="147"/>
      <c r="GY283" s="147"/>
      <c r="GZ283" s="147"/>
      <c r="HA283" s="147"/>
      <c r="HB283" s="147"/>
      <c r="HC283" s="147"/>
      <c r="HD283" s="147"/>
      <c r="HE283" s="147"/>
      <c r="HF283" s="147"/>
      <c r="HG283" s="147"/>
      <c r="HH283" s="147"/>
      <c r="HI283" s="147"/>
      <c r="HJ283" s="147"/>
      <c r="HK283" s="147"/>
      <c r="HL283" s="147"/>
      <c r="HM283" s="147"/>
      <c r="HN283" s="147"/>
      <c r="HO283" s="147"/>
      <c r="HP283" s="147"/>
      <c r="HQ283" s="147"/>
      <c r="HR283" s="147"/>
      <c r="HS283" s="147"/>
      <c r="HT283" s="147"/>
      <c r="HU283" s="147"/>
      <c r="HV283" s="147"/>
      <c r="HW283" s="147"/>
      <c r="HX283" s="147"/>
      <c r="HY283" s="147"/>
      <c r="HZ283" s="147"/>
      <c r="IA283" s="147"/>
      <c r="IB283" s="147"/>
      <c r="IC283" s="147"/>
      <c r="ID283" s="147"/>
      <c r="IE283" s="147"/>
      <c r="IF283" s="147"/>
      <c r="IG283" s="147"/>
      <c r="IH283" s="147"/>
      <c r="II283" s="147"/>
    </row>
    <row r="284" spans="1:243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  <c r="AO284" s="147"/>
      <c r="AP284" s="147"/>
      <c r="AQ284" s="147"/>
      <c r="AR284" s="147"/>
      <c r="AS284" s="147"/>
      <c r="AT284" s="147"/>
      <c r="AU284" s="147"/>
      <c r="AV284" s="147"/>
      <c r="AW284" s="147"/>
      <c r="AX284" s="147"/>
      <c r="AY284" s="147"/>
      <c r="AZ284" s="147"/>
      <c r="BA284" s="147"/>
      <c r="BB284" s="147"/>
      <c r="BC284" s="147"/>
      <c r="BD284" s="147"/>
      <c r="BE284" s="147"/>
      <c r="BF284" s="147"/>
      <c r="BG284" s="147"/>
      <c r="BH284" s="147"/>
      <c r="BI284" s="147"/>
      <c r="BJ284" s="147"/>
      <c r="BK284" s="147"/>
      <c r="BL284" s="147"/>
      <c r="BM284" s="147"/>
      <c r="BN284" s="147"/>
      <c r="BO284" s="147"/>
      <c r="BP284" s="147"/>
      <c r="BQ284" s="147"/>
      <c r="BR284" s="147"/>
      <c r="BS284" s="147"/>
      <c r="BT284" s="147"/>
      <c r="BU284" s="147"/>
      <c r="BV284" s="147"/>
      <c r="BW284" s="147"/>
      <c r="BX284" s="147"/>
      <c r="BY284" s="147"/>
      <c r="BZ284" s="147"/>
      <c r="CA284" s="147"/>
      <c r="CB284" s="147"/>
      <c r="CC284" s="147"/>
      <c r="CD284" s="147"/>
      <c r="CE284" s="147"/>
      <c r="CF284" s="147"/>
      <c r="CG284" s="147"/>
      <c r="CH284" s="147"/>
      <c r="CJ284" s="147"/>
      <c r="CK284" s="147"/>
      <c r="CL284" s="147"/>
      <c r="CM284" s="147"/>
      <c r="CN284" s="147"/>
      <c r="CO284" s="147"/>
      <c r="CP284" s="147"/>
      <c r="CQ284" s="147"/>
      <c r="CR284" s="147"/>
      <c r="CS284" s="147"/>
      <c r="CT284" s="147"/>
      <c r="CU284" s="147"/>
      <c r="CV284" s="147"/>
      <c r="CW284" s="147"/>
      <c r="CX284" s="147"/>
      <c r="CY284" s="147"/>
      <c r="CZ284" s="147"/>
      <c r="DA284" s="147"/>
      <c r="DB284" s="147"/>
      <c r="DC284" s="147"/>
      <c r="DD284" s="147"/>
      <c r="DE284" s="147"/>
      <c r="DF284" s="147"/>
      <c r="DG284" s="147"/>
      <c r="DH284" s="147"/>
      <c r="DI284" s="147"/>
      <c r="DJ284" s="147"/>
      <c r="DK284" s="147"/>
      <c r="DL284" s="147"/>
      <c r="DM284" s="147"/>
      <c r="DN284" s="147"/>
      <c r="DO284" s="147"/>
      <c r="DP284" s="147"/>
      <c r="DQ284" s="147"/>
      <c r="DR284" s="147"/>
      <c r="DS284" s="147"/>
      <c r="DT284" s="147"/>
      <c r="DU284" s="147"/>
      <c r="DV284" s="147"/>
      <c r="DW284" s="147"/>
      <c r="DX284" s="147"/>
      <c r="DY284" s="147"/>
      <c r="DZ284" s="147"/>
      <c r="EA284" s="147"/>
      <c r="EB284" s="147"/>
      <c r="EC284" s="147"/>
      <c r="ED284" s="147"/>
      <c r="EE284" s="147"/>
      <c r="EF284" s="147"/>
      <c r="EG284" s="147"/>
      <c r="EH284" s="147"/>
      <c r="EI284" s="147"/>
      <c r="EJ284" s="147"/>
      <c r="EK284" s="147"/>
      <c r="EL284" s="147"/>
      <c r="EM284" s="147"/>
      <c r="EN284" s="147"/>
      <c r="EO284" s="147"/>
      <c r="EP284" s="147"/>
      <c r="EQ284" s="147"/>
      <c r="ER284" s="147"/>
      <c r="ES284" s="147"/>
      <c r="ET284" s="147"/>
      <c r="EU284" s="147"/>
      <c r="EV284" s="147"/>
      <c r="EW284" s="147"/>
      <c r="EX284" s="147"/>
      <c r="EY284" s="147"/>
      <c r="EZ284" s="147"/>
      <c r="FA284" s="147"/>
      <c r="FB284" s="147"/>
      <c r="FC284" s="147"/>
      <c r="FD284" s="147"/>
      <c r="FE284" s="147"/>
      <c r="FF284" s="147"/>
      <c r="FG284" s="147"/>
      <c r="FH284" s="147"/>
      <c r="FI284" s="147"/>
      <c r="FJ284" s="147"/>
      <c r="FK284" s="147"/>
      <c r="FL284" s="147"/>
      <c r="FM284" s="147"/>
      <c r="FN284" s="147"/>
      <c r="FO284" s="147"/>
      <c r="FP284" s="147"/>
      <c r="FQ284" s="147"/>
      <c r="FR284" s="147"/>
      <c r="FS284" s="147"/>
      <c r="FT284" s="147"/>
      <c r="FU284" s="147"/>
      <c r="FV284" s="147"/>
      <c r="FW284" s="147"/>
      <c r="FX284" s="147"/>
      <c r="FY284" s="147"/>
      <c r="FZ284" s="147"/>
      <c r="GA284" s="147"/>
      <c r="GB284" s="147"/>
      <c r="GC284" s="147"/>
      <c r="GD284" s="147"/>
      <c r="GE284" s="147"/>
      <c r="GF284" s="147"/>
      <c r="GG284" s="147"/>
      <c r="GH284" s="147"/>
      <c r="GI284" s="147"/>
      <c r="GJ284" s="147"/>
      <c r="GK284" s="147"/>
      <c r="GL284" s="147"/>
      <c r="GM284" s="147"/>
      <c r="GN284" s="147"/>
      <c r="GO284" s="147"/>
      <c r="GP284" s="147"/>
      <c r="GQ284" s="147"/>
      <c r="GR284" s="147"/>
      <c r="GS284" s="147"/>
      <c r="GT284" s="147"/>
      <c r="GU284" s="147"/>
      <c r="GV284" s="147"/>
      <c r="GW284" s="147"/>
      <c r="GX284" s="147"/>
      <c r="GY284" s="147"/>
      <c r="GZ284" s="147"/>
      <c r="HA284" s="147"/>
      <c r="HB284" s="147"/>
      <c r="HC284" s="147"/>
      <c r="HD284" s="147"/>
      <c r="HE284" s="147"/>
      <c r="HF284" s="147"/>
      <c r="HG284" s="147"/>
      <c r="HH284" s="147"/>
      <c r="HI284" s="147"/>
      <c r="HJ284" s="147"/>
      <c r="HK284" s="147"/>
      <c r="HL284" s="147"/>
      <c r="HM284" s="147"/>
      <c r="HN284" s="147"/>
      <c r="HO284" s="147"/>
      <c r="HP284" s="147"/>
      <c r="HQ284" s="147"/>
      <c r="HR284" s="147"/>
      <c r="HS284" s="147"/>
      <c r="HT284" s="147"/>
      <c r="HU284" s="147"/>
      <c r="HV284" s="147"/>
      <c r="HW284" s="147"/>
      <c r="HX284" s="147"/>
      <c r="HY284" s="147"/>
      <c r="HZ284" s="147"/>
      <c r="IA284" s="147"/>
      <c r="IB284" s="147"/>
      <c r="IC284" s="147"/>
      <c r="ID284" s="147"/>
      <c r="IE284" s="147"/>
      <c r="IF284" s="147"/>
      <c r="IG284" s="147"/>
      <c r="IH284" s="147"/>
      <c r="II284" s="147"/>
    </row>
    <row r="285" spans="1:243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  <c r="AO285" s="147"/>
      <c r="AP285" s="147"/>
      <c r="AQ285" s="147"/>
      <c r="AR285" s="147"/>
      <c r="AS285" s="147"/>
      <c r="AT285" s="147"/>
      <c r="AU285" s="147"/>
      <c r="AV285" s="147"/>
      <c r="AW285" s="147"/>
      <c r="AX285" s="147"/>
      <c r="AY285" s="147"/>
      <c r="AZ285" s="147"/>
      <c r="BA285" s="147"/>
      <c r="BB285" s="147"/>
      <c r="BC285" s="147"/>
      <c r="BD285" s="147"/>
      <c r="BE285" s="147"/>
      <c r="BF285" s="147"/>
      <c r="BG285" s="147"/>
      <c r="BH285" s="147"/>
      <c r="BI285" s="147"/>
      <c r="BJ285" s="147"/>
      <c r="BK285" s="147"/>
      <c r="BL285" s="147"/>
      <c r="BM285" s="147"/>
      <c r="BN285" s="147"/>
      <c r="BO285" s="147"/>
      <c r="BP285" s="147"/>
      <c r="BQ285" s="147"/>
      <c r="BR285" s="147"/>
      <c r="BS285" s="147"/>
      <c r="BT285" s="147"/>
      <c r="BU285" s="147"/>
      <c r="BV285" s="147"/>
      <c r="BW285" s="147"/>
      <c r="BX285" s="147"/>
      <c r="BY285" s="147"/>
      <c r="BZ285" s="147"/>
      <c r="CA285" s="147"/>
      <c r="CB285" s="147"/>
      <c r="CC285" s="147"/>
      <c r="CD285" s="147"/>
      <c r="CE285" s="147"/>
      <c r="CF285" s="147"/>
      <c r="CG285" s="147"/>
      <c r="CH285" s="147"/>
      <c r="CJ285" s="147"/>
      <c r="CK285" s="147"/>
      <c r="CL285" s="147"/>
      <c r="CM285" s="147"/>
      <c r="CN285" s="147"/>
      <c r="CO285" s="147"/>
      <c r="CP285" s="147"/>
      <c r="CQ285" s="147"/>
      <c r="CR285" s="147"/>
      <c r="CS285" s="147"/>
      <c r="CT285" s="147"/>
      <c r="CU285" s="147"/>
      <c r="CV285" s="147"/>
      <c r="CW285" s="147"/>
      <c r="CX285" s="147"/>
      <c r="CY285" s="147"/>
      <c r="CZ285" s="147"/>
      <c r="DA285" s="147"/>
      <c r="DB285" s="147"/>
      <c r="DC285" s="147"/>
      <c r="DD285" s="147"/>
      <c r="DE285" s="147"/>
      <c r="DF285" s="147"/>
      <c r="DG285" s="147"/>
      <c r="DH285" s="147"/>
      <c r="DI285" s="147"/>
      <c r="DJ285" s="147"/>
      <c r="DK285" s="147"/>
      <c r="DL285" s="147"/>
      <c r="DM285" s="147"/>
      <c r="DN285" s="147"/>
      <c r="DO285" s="147"/>
      <c r="DP285" s="147"/>
      <c r="DQ285" s="147"/>
      <c r="DR285" s="147"/>
      <c r="DS285" s="147"/>
      <c r="DT285" s="147"/>
      <c r="DU285" s="147"/>
      <c r="DV285" s="147"/>
      <c r="DW285" s="147"/>
      <c r="DX285" s="147"/>
      <c r="DY285" s="147"/>
      <c r="DZ285" s="147"/>
      <c r="EA285" s="147"/>
      <c r="EB285" s="147"/>
      <c r="EC285" s="147"/>
      <c r="ED285" s="147"/>
      <c r="EE285" s="147"/>
      <c r="EF285" s="147"/>
      <c r="EG285" s="147"/>
      <c r="EH285" s="147"/>
      <c r="EI285" s="147"/>
      <c r="EJ285" s="147"/>
      <c r="EK285" s="147"/>
      <c r="EL285" s="147"/>
      <c r="EM285" s="147"/>
      <c r="EN285" s="147"/>
      <c r="EO285" s="147"/>
      <c r="EP285" s="147"/>
      <c r="EQ285" s="147"/>
      <c r="ER285" s="147"/>
      <c r="ES285" s="147"/>
      <c r="ET285" s="147"/>
      <c r="EU285" s="147"/>
      <c r="EV285" s="147"/>
      <c r="EW285" s="147"/>
      <c r="EX285" s="147"/>
      <c r="EY285" s="147"/>
      <c r="EZ285" s="147"/>
      <c r="FA285" s="147"/>
      <c r="FB285" s="147"/>
      <c r="FC285" s="147"/>
      <c r="FD285" s="147"/>
      <c r="FE285" s="147"/>
      <c r="FF285" s="147"/>
      <c r="FG285" s="147"/>
      <c r="FH285" s="147"/>
      <c r="FI285" s="147"/>
      <c r="FJ285" s="147"/>
      <c r="FK285" s="147"/>
      <c r="FL285" s="147"/>
      <c r="FM285" s="147"/>
      <c r="FN285" s="147"/>
      <c r="FO285" s="147"/>
      <c r="FP285" s="147"/>
      <c r="FQ285" s="147"/>
      <c r="FR285" s="147"/>
      <c r="FS285" s="147"/>
      <c r="FT285" s="147"/>
      <c r="FU285" s="147"/>
      <c r="FV285" s="147"/>
      <c r="FW285" s="147"/>
      <c r="FX285" s="147"/>
      <c r="FY285" s="147"/>
      <c r="FZ285" s="147"/>
      <c r="GA285" s="147"/>
      <c r="GB285" s="147"/>
      <c r="GC285" s="147"/>
      <c r="GD285" s="147"/>
      <c r="GE285" s="147"/>
      <c r="GF285" s="147"/>
      <c r="GG285" s="147"/>
      <c r="GH285" s="147"/>
      <c r="GI285" s="147"/>
      <c r="GJ285" s="147"/>
      <c r="GK285" s="147"/>
      <c r="GL285" s="147"/>
      <c r="GM285" s="147"/>
      <c r="GN285" s="147"/>
      <c r="GO285" s="147"/>
      <c r="GP285" s="147"/>
      <c r="GQ285" s="147"/>
      <c r="GR285" s="147"/>
      <c r="GS285" s="147"/>
      <c r="GT285" s="147"/>
      <c r="GU285" s="147"/>
      <c r="GV285" s="147"/>
      <c r="GW285" s="147"/>
      <c r="GX285" s="147"/>
      <c r="GY285" s="147"/>
      <c r="GZ285" s="147"/>
      <c r="HA285" s="147"/>
      <c r="HB285" s="147"/>
      <c r="HC285" s="147"/>
      <c r="HD285" s="147"/>
      <c r="HE285" s="147"/>
      <c r="HF285" s="147"/>
      <c r="HG285" s="147"/>
      <c r="HH285" s="147"/>
      <c r="HI285" s="147"/>
      <c r="HJ285" s="147"/>
      <c r="HK285" s="147"/>
      <c r="HL285" s="147"/>
      <c r="HM285" s="147"/>
      <c r="HN285" s="147"/>
      <c r="HO285" s="147"/>
      <c r="HP285" s="147"/>
      <c r="HQ285" s="147"/>
      <c r="HR285" s="147"/>
      <c r="HS285" s="147"/>
      <c r="HT285" s="147"/>
      <c r="HU285" s="147"/>
      <c r="HV285" s="147"/>
      <c r="HW285" s="147"/>
      <c r="HX285" s="147"/>
      <c r="HY285" s="147"/>
      <c r="HZ285" s="147"/>
      <c r="IA285" s="147"/>
      <c r="IB285" s="147"/>
      <c r="IC285" s="147"/>
      <c r="ID285" s="147"/>
      <c r="IE285" s="147"/>
      <c r="IF285" s="147"/>
      <c r="IG285" s="147"/>
      <c r="IH285" s="147"/>
      <c r="II285" s="147"/>
    </row>
    <row r="286" spans="1:243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  <c r="AO286" s="147"/>
      <c r="AP286" s="147"/>
      <c r="AQ286" s="147"/>
      <c r="AR286" s="147"/>
      <c r="AS286" s="147"/>
      <c r="AT286" s="147"/>
      <c r="AU286" s="147"/>
      <c r="AV286" s="147"/>
      <c r="AW286" s="147"/>
      <c r="AX286" s="147"/>
      <c r="AY286" s="147"/>
      <c r="AZ286" s="147"/>
      <c r="BA286" s="147"/>
      <c r="BB286" s="147"/>
      <c r="BC286" s="147"/>
      <c r="BD286" s="147"/>
      <c r="BE286" s="147"/>
      <c r="BF286" s="147"/>
      <c r="BG286" s="147"/>
      <c r="BH286" s="147"/>
      <c r="BI286" s="147"/>
      <c r="BJ286" s="147"/>
      <c r="BK286" s="147"/>
      <c r="BL286" s="147"/>
      <c r="BM286" s="147"/>
      <c r="BN286" s="147"/>
      <c r="BO286" s="147"/>
      <c r="BP286" s="147"/>
      <c r="BQ286" s="147"/>
      <c r="BR286" s="147"/>
      <c r="BS286" s="147"/>
      <c r="BT286" s="147"/>
      <c r="BU286" s="147"/>
      <c r="BV286" s="147"/>
      <c r="BW286" s="147"/>
      <c r="BX286" s="147"/>
      <c r="BY286" s="147"/>
      <c r="BZ286" s="147"/>
      <c r="CA286" s="147"/>
      <c r="CB286" s="147"/>
      <c r="CC286" s="147"/>
      <c r="CD286" s="147"/>
      <c r="CE286" s="147"/>
      <c r="CF286" s="147"/>
      <c r="CG286" s="147"/>
      <c r="CH286" s="147"/>
      <c r="CJ286" s="147"/>
      <c r="CK286" s="147"/>
      <c r="CL286" s="147"/>
      <c r="CM286" s="147"/>
      <c r="CN286" s="147"/>
      <c r="CO286" s="147"/>
      <c r="CP286" s="147"/>
      <c r="CQ286" s="147"/>
      <c r="CR286" s="147"/>
      <c r="CS286" s="147"/>
      <c r="CT286" s="147"/>
      <c r="CU286" s="147"/>
      <c r="CV286" s="147"/>
      <c r="CW286" s="147"/>
      <c r="CX286" s="147"/>
      <c r="CY286" s="147"/>
      <c r="CZ286" s="147"/>
      <c r="DA286" s="147"/>
      <c r="DB286" s="147"/>
      <c r="DC286" s="147"/>
      <c r="DD286" s="147"/>
      <c r="DE286" s="147"/>
      <c r="DF286" s="147"/>
      <c r="DG286" s="147"/>
      <c r="DH286" s="147"/>
      <c r="DI286" s="147"/>
      <c r="DJ286" s="147"/>
      <c r="DK286" s="147"/>
      <c r="DL286" s="147"/>
      <c r="DM286" s="147"/>
      <c r="DN286" s="147"/>
      <c r="DO286" s="147"/>
      <c r="DP286" s="147"/>
      <c r="DQ286" s="147"/>
      <c r="DR286" s="147"/>
      <c r="DS286" s="147"/>
      <c r="DT286" s="147"/>
      <c r="DU286" s="147"/>
      <c r="DV286" s="147"/>
      <c r="DW286" s="147"/>
      <c r="DX286" s="147"/>
      <c r="DY286" s="147"/>
      <c r="DZ286" s="147"/>
      <c r="EA286" s="147"/>
      <c r="EB286" s="147"/>
      <c r="EC286" s="147"/>
      <c r="ED286" s="147"/>
      <c r="EE286" s="147"/>
      <c r="EF286" s="147"/>
      <c r="EG286" s="147"/>
      <c r="EH286" s="147"/>
      <c r="EI286" s="147"/>
      <c r="EJ286" s="147"/>
      <c r="EK286" s="147"/>
      <c r="EL286" s="147"/>
      <c r="EM286" s="147"/>
      <c r="EN286" s="147"/>
      <c r="EO286" s="147"/>
      <c r="EP286" s="147"/>
      <c r="EQ286" s="147"/>
      <c r="ER286" s="147"/>
      <c r="ES286" s="147"/>
      <c r="ET286" s="147"/>
      <c r="EU286" s="147"/>
      <c r="EV286" s="147"/>
      <c r="EW286" s="147"/>
      <c r="EX286" s="147"/>
      <c r="EY286" s="147"/>
      <c r="EZ286" s="147"/>
      <c r="FA286" s="147"/>
      <c r="FB286" s="147"/>
      <c r="FC286" s="147"/>
      <c r="FD286" s="147"/>
      <c r="FE286" s="147"/>
      <c r="FF286" s="147"/>
      <c r="FG286" s="147"/>
      <c r="FH286" s="147"/>
      <c r="FI286" s="147"/>
      <c r="FJ286" s="147"/>
      <c r="FK286" s="147"/>
      <c r="FL286" s="147"/>
      <c r="FM286" s="147"/>
      <c r="FN286" s="147"/>
      <c r="FO286" s="147"/>
      <c r="FP286" s="147"/>
      <c r="FQ286" s="147"/>
      <c r="FR286" s="147"/>
      <c r="FS286" s="147"/>
      <c r="FT286" s="147"/>
      <c r="FU286" s="147"/>
      <c r="FV286" s="147"/>
      <c r="FW286" s="147"/>
      <c r="FX286" s="147"/>
      <c r="FY286" s="147"/>
      <c r="FZ286" s="147"/>
      <c r="GA286" s="147"/>
      <c r="GB286" s="147"/>
      <c r="GC286" s="147"/>
      <c r="GD286" s="147"/>
      <c r="GE286" s="147"/>
      <c r="GF286" s="147"/>
      <c r="GG286" s="147"/>
      <c r="GH286" s="147"/>
      <c r="GI286" s="147"/>
      <c r="GJ286" s="147"/>
      <c r="GK286" s="147"/>
      <c r="GL286" s="147"/>
      <c r="GM286" s="147"/>
      <c r="GN286" s="147"/>
      <c r="GO286" s="147"/>
      <c r="GP286" s="147"/>
      <c r="GQ286" s="147"/>
      <c r="GR286" s="147"/>
      <c r="GS286" s="147"/>
      <c r="GT286" s="147"/>
      <c r="GU286" s="147"/>
      <c r="GV286" s="147"/>
      <c r="GW286" s="147"/>
      <c r="GX286" s="147"/>
      <c r="GY286" s="147"/>
      <c r="GZ286" s="147"/>
      <c r="HA286" s="147"/>
      <c r="HB286" s="147"/>
      <c r="HC286" s="147"/>
      <c r="HD286" s="147"/>
      <c r="HE286" s="147"/>
      <c r="HF286" s="147"/>
      <c r="HG286" s="147"/>
      <c r="HH286" s="147"/>
      <c r="HI286" s="147"/>
      <c r="HJ286" s="147"/>
      <c r="HK286" s="147"/>
      <c r="HL286" s="147"/>
      <c r="HM286" s="147"/>
      <c r="HN286" s="147"/>
      <c r="HO286" s="147"/>
      <c r="HP286" s="147"/>
      <c r="HQ286" s="147"/>
      <c r="HR286" s="147"/>
      <c r="HS286" s="147"/>
      <c r="HT286" s="147"/>
      <c r="HU286" s="147"/>
      <c r="HV286" s="147"/>
      <c r="HW286" s="147"/>
      <c r="HX286" s="147"/>
      <c r="HY286" s="147"/>
      <c r="HZ286" s="147"/>
      <c r="IA286" s="147"/>
      <c r="IB286" s="147"/>
      <c r="IC286" s="147"/>
      <c r="ID286" s="147"/>
      <c r="IE286" s="147"/>
      <c r="IF286" s="147"/>
      <c r="IG286" s="147"/>
      <c r="IH286" s="147"/>
      <c r="II286" s="147"/>
    </row>
    <row r="287" spans="1:243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  <c r="AO287" s="147"/>
      <c r="AP287" s="147"/>
      <c r="AQ287" s="147"/>
      <c r="AR287" s="147"/>
      <c r="AS287" s="147"/>
      <c r="AT287" s="147"/>
      <c r="AU287" s="147"/>
      <c r="AV287" s="147"/>
      <c r="AW287" s="147"/>
      <c r="AX287" s="147"/>
      <c r="AY287" s="147"/>
      <c r="AZ287" s="147"/>
      <c r="BA287" s="147"/>
      <c r="BB287" s="147"/>
      <c r="BC287" s="147"/>
      <c r="BD287" s="147"/>
      <c r="BE287" s="147"/>
      <c r="BF287" s="147"/>
      <c r="BG287" s="147"/>
      <c r="BH287" s="147"/>
      <c r="BI287" s="147"/>
      <c r="BJ287" s="147"/>
      <c r="BK287" s="147"/>
      <c r="BL287" s="147"/>
      <c r="BM287" s="147"/>
      <c r="BN287" s="147"/>
      <c r="BO287" s="147"/>
      <c r="BP287" s="147"/>
      <c r="BQ287" s="147"/>
      <c r="BR287" s="147"/>
      <c r="BS287" s="147"/>
      <c r="BT287" s="147"/>
      <c r="BU287" s="147"/>
      <c r="BV287" s="147"/>
      <c r="BW287" s="147"/>
      <c r="BX287" s="147"/>
      <c r="BY287" s="147"/>
      <c r="BZ287" s="147"/>
      <c r="CA287" s="147"/>
      <c r="CB287" s="147"/>
      <c r="CC287" s="147"/>
      <c r="CD287" s="147"/>
      <c r="CE287" s="147"/>
      <c r="CF287" s="147"/>
      <c r="CG287" s="147"/>
      <c r="CH287" s="147"/>
      <c r="CJ287" s="147"/>
      <c r="CK287" s="147"/>
      <c r="CL287" s="147"/>
      <c r="CM287" s="147"/>
      <c r="CN287" s="147"/>
      <c r="CO287" s="147"/>
      <c r="CP287" s="147"/>
      <c r="CQ287" s="147"/>
      <c r="CR287" s="147"/>
      <c r="CS287" s="147"/>
      <c r="CT287" s="147"/>
      <c r="CU287" s="147"/>
      <c r="CV287" s="147"/>
      <c r="CW287" s="147"/>
      <c r="CX287" s="147"/>
      <c r="CY287" s="147"/>
      <c r="CZ287" s="147"/>
      <c r="DA287" s="147"/>
      <c r="DB287" s="147"/>
      <c r="DC287" s="147"/>
      <c r="DD287" s="147"/>
      <c r="DE287" s="147"/>
      <c r="DF287" s="147"/>
      <c r="DG287" s="147"/>
      <c r="DH287" s="147"/>
      <c r="DI287" s="147"/>
      <c r="DJ287" s="147"/>
      <c r="DK287" s="147"/>
      <c r="DL287" s="147"/>
      <c r="DM287" s="147"/>
      <c r="DN287" s="147"/>
      <c r="DO287" s="147"/>
      <c r="DP287" s="147"/>
      <c r="DQ287" s="147"/>
      <c r="DR287" s="147"/>
      <c r="DS287" s="147"/>
      <c r="DT287" s="147"/>
      <c r="DU287" s="147"/>
      <c r="DV287" s="147"/>
      <c r="DW287" s="147"/>
      <c r="DX287" s="147"/>
      <c r="DY287" s="147"/>
      <c r="DZ287" s="147"/>
      <c r="EA287" s="147"/>
      <c r="EB287" s="147"/>
      <c r="EC287" s="147"/>
      <c r="ED287" s="147"/>
      <c r="EE287" s="147"/>
      <c r="EF287" s="147"/>
      <c r="EG287" s="147"/>
      <c r="EH287" s="147"/>
      <c r="EI287" s="147"/>
      <c r="EJ287" s="147"/>
      <c r="EK287" s="147"/>
      <c r="EL287" s="147"/>
      <c r="EM287" s="147"/>
      <c r="EN287" s="147"/>
      <c r="EO287" s="147"/>
      <c r="EP287" s="147"/>
      <c r="EQ287" s="147"/>
      <c r="ER287" s="147"/>
      <c r="ES287" s="147"/>
      <c r="ET287" s="147"/>
      <c r="EU287" s="147"/>
      <c r="EV287" s="147"/>
      <c r="EW287" s="147"/>
      <c r="EX287" s="147"/>
      <c r="EY287" s="147"/>
      <c r="EZ287" s="147"/>
      <c r="FA287" s="147"/>
      <c r="FB287" s="147"/>
      <c r="FC287" s="147"/>
      <c r="FD287" s="147"/>
      <c r="FE287" s="147"/>
      <c r="FF287" s="147"/>
      <c r="FG287" s="147"/>
      <c r="FH287" s="147"/>
      <c r="FI287" s="147"/>
      <c r="FJ287" s="147"/>
      <c r="FK287" s="147"/>
      <c r="FL287" s="147"/>
      <c r="FM287" s="147"/>
      <c r="FN287" s="147"/>
      <c r="FO287" s="147"/>
      <c r="FP287" s="147"/>
      <c r="FQ287" s="147"/>
      <c r="FR287" s="147"/>
      <c r="FS287" s="147"/>
      <c r="FT287" s="147"/>
      <c r="FU287" s="147"/>
      <c r="FV287" s="147"/>
      <c r="FW287" s="147"/>
      <c r="FX287" s="147"/>
      <c r="FY287" s="147"/>
      <c r="FZ287" s="147"/>
      <c r="GA287" s="147"/>
      <c r="GB287" s="147"/>
      <c r="GC287" s="147"/>
      <c r="GD287" s="147"/>
      <c r="GE287" s="147"/>
      <c r="GF287" s="147"/>
      <c r="GG287" s="147"/>
      <c r="GH287" s="147"/>
      <c r="GI287" s="147"/>
      <c r="GJ287" s="147"/>
      <c r="GK287" s="147"/>
      <c r="GL287" s="147"/>
      <c r="GM287" s="147"/>
      <c r="GN287" s="147"/>
      <c r="GO287" s="147"/>
      <c r="GP287" s="147"/>
      <c r="GQ287" s="147"/>
      <c r="GR287" s="147"/>
      <c r="GS287" s="147"/>
      <c r="GT287" s="147"/>
      <c r="GU287" s="147"/>
      <c r="GV287" s="147"/>
      <c r="GW287" s="147"/>
      <c r="GX287" s="147"/>
      <c r="GY287" s="147"/>
      <c r="GZ287" s="147"/>
      <c r="HA287" s="147"/>
      <c r="HB287" s="147"/>
      <c r="HC287" s="147"/>
      <c r="HD287" s="147"/>
      <c r="HE287" s="147"/>
      <c r="HF287" s="147"/>
      <c r="HG287" s="147"/>
      <c r="HH287" s="147"/>
      <c r="HI287" s="147"/>
      <c r="HJ287" s="147"/>
      <c r="HK287" s="147"/>
      <c r="HL287" s="147"/>
      <c r="HM287" s="147"/>
      <c r="HN287" s="147"/>
      <c r="HO287" s="147"/>
      <c r="HP287" s="147"/>
      <c r="HQ287" s="147"/>
      <c r="HR287" s="147"/>
      <c r="HS287" s="147"/>
      <c r="HT287" s="147"/>
      <c r="HU287" s="147"/>
      <c r="HV287" s="147"/>
      <c r="HW287" s="147"/>
      <c r="HX287" s="147"/>
      <c r="HY287" s="147"/>
      <c r="HZ287" s="147"/>
      <c r="IA287" s="147"/>
      <c r="IB287" s="147"/>
      <c r="IC287" s="147"/>
      <c r="ID287" s="147"/>
      <c r="IE287" s="147"/>
      <c r="IF287" s="147"/>
      <c r="IG287" s="147"/>
      <c r="IH287" s="147"/>
      <c r="II287" s="147"/>
    </row>
    <row r="288" spans="1:243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  <c r="AO288" s="147"/>
      <c r="AP288" s="147"/>
      <c r="AQ288" s="147"/>
      <c r="AR288" s="147"/>
      <c r="AS288" s="147"/>
      <c r="AT288" s="147"/>
      <c r="AU288" s="147"/>
      <c r="AV288" s="147"/>
      <c r="AW288" s="147"/>
      <c r="AX288" s="147"/>
      <c r="AY288" s="147"/>
      <c r="AZ288" s="147"/>
      <c r="BA288" s="147"/>
      <c r="BB288" s="147"/>
      <c r="BC288" s="147"/>
      <c r="BD288" s="147"/>
      <c r="BE288" s="147"/>
      <c r="BF288" s="147"/>
      <c r="BG288" s="147"/>
      <c r="BH288" s="147"/>
      <c r="BI288" s="147"/>
      <c r="BJ288" s="147"/>
      <c r="BK288" s="147"/>
      <c r="BL288" s="147"/>
      <c r="BM288" s="147"/>
      <c r="BN288" s="147"/>
      <c r="BO288" s="147"/>
      <c r="BP288" s="147"/>
      <c r="BQ288" s="147"/>
      <c r="BR288" s="147"/>
      <c r="BS288" s="147"/>
      <c r="BT288" s="147"/>
      <c r="BU288" s="147"/>
      <c r="BV288" s="147"/>
      <c r="BW288" s="147"/>
      <c r="BX288" s="147"/>
      <c r="BY288" s="147"/>
      <c r="BZ288" s="147"/>
      <c r="CA288" s="147"/>
      <c r="CB288" s="147"/>
      <c r="CC288" s="147"/>
      <c r="CD288" s="147"/>
      <c r="CE288" s="147"/>
      <c r="CF288" s="147"/>
      <c r="CG288" s="147"/>
      <c r="CH288" s="147"/>
      <c r="CJ288" s="147"/>
      <c r="CK288" s="147"/>
      <c r="CL288" s="147"/>
      <c r="CM288" s="147"/>
      <c r="CN288" s="147"/>
      <c r="CO288" s="147"/>
      <c r="CP288" s="147"/>
      <c r="CQ288" s="147"/>
      <c r="CR288" s="147"/>
      <c r="CS288" s="147"/>
      <c r="CT288" s="147"/>
      <c r="CU288" s="147"/>
      <c r="CV288" s="147"/>
      <c r="CW288" s="147"/>
      <c r="CX288" s="147"/>
      <c r="CY288" s="147"/>
      <c r="CZ288" s="147"/>
      <c r="DA288" s="147"/>
      <c r="DB288" s="147"/>
      <c r="DC288" s="147"/>
      <c r="DD288" s="147"/>
      <c r="DE288" s="147"/>
      <c r="DF288" s="147"/>
      <c r="DG288" s="147"/>
      <c r="DH288" s="147"/>
      <c r="DI288" s="147"/>
      <c r="DJ288" s="147"/>
      <c r="DK288" s="147"/>
      <c r="DL288" s="147"/>
      <c r="DM288" s="147"/>
      <c r="DN288" s="147"/>
      <c r="DO288" s="147"/>
      <c r="DP288" s="147"/>
      <c r="DQ288" s="147"/>
      <c r="DR288" s="147"/>
      <c r="DS288" s="147"/>
      <c r="DT288" s="147"/>
      <c r="DU288" s="147"/>
      <c r="DV288" s="147"/>
      <c r="DW288" s="147"/>
      <c r="DX288" s="147"/>
      <c r="DY288" s="147"/>
      <c r="DZ288" s="147"/>
      <c r="EA288" s="147"/>
      <c r="EB288" s="147"/>
      <c r="EC288" s="147"/>
      <c r="ED288" s="147"/>
      <c r="EE288" s="147"/>
      <c r="EF288" s="147"/>
      <c r="EG288" s="147"/>
      <c r="EH288" s="147"/>
      <c r="EI288" s="147"/>
      <c r="EJ288" s="147"/>
      <c r="EK288" s="147"/>
      <c r="EL288" s="147"/>
      <c r="EM288" s="147"/>
      <c r="EN288" s="147"/>
      <c r="EO288" s="147"/>
      <c r="EP288" s="147"/>
      <c r="EQ288" s="147"/>
      <c r="ER288" s="147"/>
      <c r="ES288" s="147"/>
      <c r="ET288" s="147"/>
      <c r="EU288" s="147"/>
      <c r="EV288" s="147"/>
      <c r="EW288" s="147"/>
      <c r="EX288" s="147"/>
      <c r="EY288" s="147"/>
      <c r="EZ288" s="147"/>
      <c r="FA288" s="147"/>
      <c r="FB288" s="147"/>
      <c r="FC288" s="147"/>
      <c r="FD288" s="147"/>
      <c r="FE288" s="147"/>
      <c r="FF288" s="147"/>
      <c r="FG288" s="147"/>
      <c r="FH288" s="147"/>
      <c r="FI288" s="147"/>
      <c r="FJ288" s="147"/>
      <c r="FK288" s="147"/>
      <c r="FL288" s="147"/>
      <c r="FM288" s="147"/>
      <c r="FN288" s="147"/>
      <c r="FO288" s="147"/>
      <c r="FP288" s="147"/>
      <c r="FQ288" s="147"/>
      <c r="FR288" s="147"/>
      <c r="FS288" s="147"/>
      <c r="FT288" s="147"/>
      <c r="FU288" s="147"/>
      <c r="FV288" s="147"/>
      <c r="FW288" s="147"/>
      <c r="FX288" s="147"/>
      <c r="FY288" s="147"/>
      <c r="FZ288" s="147"/>
      <c r="GA288" s="147"/>
      <c r="GB288" s="147"/>
      <c r="GC288" s="147"/>
      <c r="GD288" s="147"/>
      <c r="GE288" s="147"/>
      <c r="GF288" s="147"/>
      <c r="GG288" s="147"/>
      <c r="GH288" s="147"/>
      <c r="GI288" s="147"/>
      <c r="GJ288" s="147"/>
      <c r="GK288" s="147"/>
      <c r="GL288" s="147"/>
      <c r="GM288" s="147"/>
      <c r="GN288" s="147"/>
      <c r="GO288" s="147"/>
      <c r="GP288" s="147"/>
      <c r="GQ288" s="147"/>
      <c r="GR288" s="147"/>
      <c r="GS288" s="147"/>
      <c r="GT288" s="147"/>
      <c r="GU288" s="147"/>
      <c r="GV288" s="147"/>
      <c r="GW288" s="147"/>
      <c r="GX288" s="147"/>
      <c r="GY288" s="147"/>
      <c r="GZ288" s="147"/>
      <c r="HA288" s="147"/>
      <c r="HB288" s="147"/>
      <c r="HC288" s="147"/>
      <c r="HD288" s="147"/>
      <c r="HE288" s="147"/>
      <c r="HF288" s="147"/>
      <c r="HG288" s="147"/>
      <c r="HH288" s="147"/>
      <c r="HI288" s="147"/>
      <c r="HJ288" s="147"/>
      <c r="HK288" s="147"/>
      <c r="HL288" s="147"/>
      <c r="HM288" s="147"/>
      <c r="HN288" s="147"/>
      <c r="HO288" s="147"/>
      <c r="HP288" s="147"/>
      <c r="HQ288" s="147"/>
      <c r="HR288" s="147"/>
      <c r="HS288" s="147"/>
      <c r="HT288" s="147"/>
      <c r="HU288" s="147"/>
      <c r="HV288" s="147"/>
      <c r="HW288" s="147"/>
      <c r="HX288" s="147"/>
      <c r="HY288" s="147"/>
      <c r="HZ288" s="147"/>
      <c r="IA288" s="147"/>
      <c r="IB288" s="147"/>
      <c r="IC288" s="147"/>
      <c r="ID288" s="147"/>
      <c r="IE288" s="147"/>
      <c r="IF288" s="147"/>
      <c r="IG288" s="147"/>
      <c r="IH288" s="147"/>
      <c r="II288" s="147"/>
    </row>
    <row r="289" spans="1:243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  <c r="AO289" s="147"/>
      <c r="AP289" s="147"/>
      <c r="AQ289" s="147"/>
      <c r="AR289" s="147"/>
      <c r="AS289" s="147"/>
      <c r="AT289" s="147"/>
      <c r="AU289" s="147"/>
      <c r="AV289" s="147"/>
      <c r="AW289" s="147"/>
      <c r="AX289" s="147"/>
      <c r="AY289" s="147"/>
      <c r="AZ289" s="147"/>
      <c r="BA289" s="147"/>
      <c r="BB289" s="147"/>
      <c r="BC289" s="147"/>
      <c r="BD289" s="147"/>
      <c r="BE289" s="147"/>
      <c r="BF289" s="147"/>
      <c r="BG289" s="147"/>
      <c r="BH289" s="147"/>
      <c r="BI289" s="147"/>
      <c r="BJ289" s="147"/>
      <c r="BK289" s="147"/>
      <c r="BL289" s="147"/>
      <c r="BM289" s="147"/>
      <c r="BN289" s="147"/>
      <c r="BO289" s="147"/>
      <c r="BP289" s="147"/>
      <c r="BQ289" s="147"/>
      <c r="BR289" s="147"/>
      <c r="BS289" s="147"/>
      <c r="BT289" s="147"/>
      <c r="BU289" s="147"/>
      <c r="BV289" s="147"/>
      <c r="BW289" s="147"/>
      <c r="BX289" s="147"/>
      <c r="BY289" s="147"/>
      <c r="BZ289" s="147"/>
      <c r="CA289" s="147"/>
      <c r="CB289" s="147"/>
      <c r="CC289" s="147"/>
      <c r="CD289" s="147"/>
      <c r="CE289" s="147"/>
      <c r="CF289" s="147"/>
      <c r="CG289" s="147"/>
      <c r="CH289" s="147"/>
      <c r="CJ289" s="147"/>
      <c r="CK289" s="147"/>
      <c r="CL289" s="147"/>
      <c r="CM289" s="147"/>
      <c r="CN289" s="147"/>
      <c r="CO289" s="147"/>
      <c r="CP289" s="147"/>
      <c r="CQ289" s="147"/>
      <c r="CR289" s="147"/>
      <c r="CS289" s="147"/>
      <c r="CT289" s="147"/>
      <c r="CU289" s="147"/>
      <c r="CV289" s="147"/>
      <c r="CW289" s="147"/>
      <c r="CX289" s="147"/>
      <c r="CY289" s="147"/>
      <c r="CZ289" s="147"/>
      <c r="DA289" s="147"/>
      <c r="DB289" s="147"/>
      <c r="DC289" s="147"/>
      <c r="DD289" s="147"/>
      <c r="DE289" s="147"/>
      <c r="DF289" s="147"/>
      <c r="DG289" s="147"/>
      <c r="DH289" s="147"/>
      <c r="DI289" s="147"/>
      <c r="DJ289" s="147"/>
      <c r="DK289" s="147"/>
      <c r="DL289" s="147"/>
      <c r="DM289" s="147"/>
      <c r="DN289" s="147"/>
      <c r="DO289" s="147"/>
      <c r="DP289" s="147"/>
      <c r="DQ289" s="147"/>
      <c r="DR289" s="147"/>
      <c r="DS289" s="147"/>
      <c r="DT289" s="147"/>
      <c r="DU289" s="147"/>
      <c r="DV289" s="147"/>
      <c r="DW289" s="147"/>
      <c r="DX289" s="147"/>
      <c r="DY289" s="147"/>
      <c r="DZ289" s="147"/>
      <c r="EA289" s="147"/>
      <c r="EB289" s="147"/>
      <c r="EC289" s="147"/>
      <c r="ED289" s="147"/>
      <c r="EE289" s="147"/>
      <c r="EF289" s="147"/>
      <c r="EG289" s="147"/>
      <c r="EH289" s="147"/>
      <c r="EI289" s="147"/>
      <c r="EJ289" s="147"/>
      <c r="EK289" s="147"/>
      <c r="EL289" s="147"/>
      <c r="EM289" s="147"/>
      <c r="EN289" s="147"/>
      <c r="EO289" s="147"/>
      <c r="EP289" s="147"/>
      <c r="EQ289" s="147"/>
      <c r="ER289" s="147"/>
      <c r="ES289" s="147"/>
      <c r="ET289" s="147"/>
      <c r="EU289" s="147"/>
      <c r="EV289" s="147"/>
      <c r="EW289" s="147"/>
      <c r="EX289" s="147"/>
      <c r="EY289" s="147"/>
      <c r="EZ289" s="147"/>
      <c r="FA289" s="147"/>
      <c r="FB289" s="147"/>
      <c r="FC289" s="147"/>
      <c r="FD289" s="147"/>
      <c r="FE289" s="147"/>
      <c r="FF289" s="147"/>
      <c r="FG289" s="147"/>
      <c r="FH289" s="147"/>
      <c r="FI289" s="147"/>
      <c r="FJ289" s="147"/>
      <c r="FK289" s="147"/>
      <c r="FL289" s="147"/>
      <c r="FM289" s="147"/>
      <c r="FN289" s="147"/>
      <c r="FO289" s="147"/>
      <c r="FP289" s="147"/>
      <c r="FQ289" s="147"/>
      <c r="FR289" s="147"/>
      <c r="FS289" s="147"/>
      <c r="FT289" s="147"/>
      <c r="FU289" s="147"/>
      <c r="FV289" s="147"/>
      <c r="FW289" s="147"/>
      <c r="FX289" s="147"/>
      <c r="FY289" s="147"/>
      <c r="FZ289" s="147"/>
      <c r="GA289" s="147"/>
      <c r="GB289" s="147"/>
      <c r="GC289" s="147"/>
      <c r="GD289" s="147"/>
      <c r="GE289" s="147"/>
      <c r="GF289" s="147"/>
      <c r="GG289" s="147"/>
      <c r="GH289" s="147"/>
      <c r="GI289" s="147"/>
      <c r="GJ289" s="147"/>
      <c r="GK289" s="147"/>
      <c r="GL289" s="147"/>
      <c r="GM289" s="147"/>
      <c r="GN289" s="147"/>
      <c r="GO289" s="147"/>
      <c r="GP289" s="147"/>
      <c r="GQ289" s="147"/>
      <c r="GR289" s="147"/>
      <c r="GS289" s="147"/>
      <c r="GT289" s="147"/>
      <c r="GU289" s="147"/>
      <c r="GV289" s="147"/>
      <c r="GW289" s="147"/>
      <c r="GX289" s="147"/>
      <c r="GY289" s="147"/>
      <c r="GZ289" s="147"/>
      <c r="HA289" s="147"/>
      <c r="HB289" s="147"/>
      <c r="HC289" s="147"/>
      <c r="HD289" s="147"/>
      <c r="HE289" s="147"/>
      <c r="HF289" s="147"/>
      <c r="HG289" s="147"/>
      <c r="HH289" s="147"/>
      <c r="HI289" s="147"/>
      <c r="HJ289" s="147"/>
      <c r="HK289" s="147"/>
      <c r="HL289" s="147"/>
      <c r="HM289" s="147"/>
      <c r="HN289" s="147"/>
      <c r="HO289" s="147"/>
      <c r="HP289" s="147"/>
      <c r="HQ289" s="147"/>
      <c r="HR289" s="147"/>
      <c r="HS289" s="147"/>
      <c r="HT289" s="147"/>
      <c r="HU289" s="147"/>
      <c r="HV289" s="147"/>
      <c r="HW289" s="147"/>
      <c r="HX289" s="147"/>
      <c r="HY289" s="147"/>
      <c r="HZ289" s="147"/>
      <c r="IA289" s="147"/>
      <c r="IB289" s="147"/>
      <c r="IC289" s="147"/>
      <c r="ID289" s="147"/>
      <c r="IE289" s="147"/>
      <c r="IF289" s="147"/>
      <c r="IG289" s="147"/>
      <c r="IH289" s="147"/>
      <c r="II289" s="147"/>
    </row>
    <row r="290" spans="1:243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  <c r="AO290" s="147"/>
      <c r="AP290" s="147"/>
      <c r="AQ290" s="147"/>
      <c r="AR290" s="147"/>
      <c r="AS290" s="147"/>
      <c r="AT290" s="147"/>
      <c r="AU290" s="147"/>
      <c r="AV290" s="147"/>
      <c r="AW290" s="147"/>
      <c r="AX290" s="147"/>
      <c r="AY290" s="147"/>
      <c r="AZ290" s="147"/>
      <c r="BA290" s="147"/>
      <c r="BB290" s="147"/>
      <c r="BC290" s="147"/>
      <c r="BD290" s="147"/>
      <c r="BE290" s="147"/>
      <c r="BF290" s="147"/>
      <c r="BG290" s="147"/>
      <c r="BH290" s="147"/>
      <c r="BI290" s="147"/>
      <c r="BJ290" s="147"/>
      <c r="BK290" s="147"/>
      <c r="BL290" s="147"/>
      <c r="BM290" s="147"/>
      <c r="BN290" s="147"/>
      <c r="BO290" s="147"/>
      <c r="BP290" s="147"/>
      <c r="BQ290" s="147"/>
      <c r="BR290" s="147"/>
      <c r="BS290" s="147"/>
      <c r="BT290" s="147"/>
      <c r="BU290" s="147"/>
      <c r="BV290" s="147"/>
      <c r="BW290" s="147"/>
      <c r="BX290" s="147"/>
      <c r="BY290" s="147"/>
      <c r="BZ290" s="147"/>
      <c r="CA290" s="147"/>
      <c r="CB290" s="147"/>
      <c r="CC290" s="147"/>
      <c r="CD290" s="147"/>
      <c r="CE290" s="147"/>
      <c r="CF290" s="147"/>
      <c r="CG290" s="147"/>
      <c r="CH290" s="147"/>
      <c r="CJ290" s="147"/>
      <c r="CK290" s="147"/>
      <c r="CL290" s="147"/>
      <c r="CM290" s="147"/>
      <c r="CN290" s="147"/>
      <c r="CO290" s="147"/>
      <c r="CP290" s="147"/>
      <c r="CQ290" s="147"/>
      <c r="CR290" s="147"/>
      <c r="CS290" s="147"/>
      <c r="CT290" s="147"/>
      <c r="CU290" s="147"/>
      <c r="CV290" s="147"/>
      <c r="CW290" s="147"/>
      <c r="CX290" s="147"/>
      <c r="CY290" s="147"/>
      <c r="CZ290" s="147"/>
      <c r="DA290" s="147"/>
      <c r="DB290" s="147"/>
      <c r="DC290" s="147"/>
      <c r="DD290" s="147"/>
      <c r="DE290" s="147"/>
      <c r="DF290" s="147"/>
      <c r="DG290" s="147"/>
      <c r="DH290" s="147"/>
      <c r="DI290" s="147"/>
      <c r="DJ290" s="147"/>
      <c r="DK290" s="147"/>
      <c r="DL290" s="147"/>
      <c r="DM290" s="147"/>
      <c r="DN290" s="147"/>
      <c r="DO290" s="147"/>
      <c r="DP290" s="147"/>
      <c r="DQ290" s="147"/>
      <c r="DR290" s="147"/>
      <c r="DS290" s="147"/>
      <c r="DT290" s="147"/>
      <c r="DU290" s="147"/>
      <c r="DV290" s="147"/>
      <c r="DW290" s="147"/>
      <c r="DX290" s="147"/>
      <c r="DY290" s="147"/>
      <c r="DZ290" s="147"/>
      <c r="EA290" s="147"/>
      <c r="EB290" s="147"/>
      <c r="EC290" s="147"/>
      <c r="ED290" s="147"/>
      <c r="EE290" s="147"/>
      <c r="EF290" s="147"/>
      <c r="EG290" s="147"/>
      <c r="EH290" s="147"/>
      <c r="EI290" s="147"/>
      <c r="EJ290" s="147"/>
      <c r="EK290" s="147"/>
      <c r="EL290" s="147"/>
      <c r="EM290" s="147"/>
      <c r="EN290" s="147"/>
      <c r="EO290" s="147"/>
      <c r="EP290" s="147"/>
      <c r="EQ290" s="147"/>
      <c r="ER290" s="147"/>
      <c r="ES290" s="147"/>
      <c r="ET290" s="147"/>
      <c r="EU290" s="147"/>
      <c r="EV290" s="147"/>
      <c r="EW290" s="147"/>
      <c r="EX290" s="147"/>
      <c r="EY290" s="147"/>
      <c r="EZ290" s="147"/>
      <c r="FA290" s="147"/>
      <c r="FB290" s="147"/>
      <c r="FC290" s="147"/>
      <c r="FD290" s="147"/>
      <c r="FE290" s="147"/>
      <c r="FF290" s="147"/>
      <c r="FG290" s="147"/>
      <c r="FH290" s="147"/>
      <c r="FI290" s="147"/>
      <c r="FJ290" s="147"/>
      <c r="FK290" s="147"/>
      <c r="FL290" s="147"/>
      <c r="FM290" s="147"/>
      <c r="FN290" s="147"/>
      <c r="FO290" s="147"/>
      <c r="FP290" s="147"/>
      <c r="FQ290" s="147"/>
      <c r="FR290" s="147"/>
      <c r="FS290" s="147"/>
      <c r="FT290" s="147"/>
      <c r="FU290" s="147"/>
      <c r="FV290" s="147"/>
      <c r="FW290" s="147"/>
      <c r="FX290" s="147"/>
      <c r="FY290" s="147"/>
      <c r="FZ290" s="147"/>
      <c r="GA290" s="147"/>
      <c r="GB290" s="147"/>
      <c r="GC290" s="147"/>
      <c r="GD290" s="147"/>
      <c r="GE290" s="147"/>
      <c r="GF290" s="147"/>
      <c r="GG290" s="147"/>
      <c r="GH290" s="147"/>
      <c r="GI290" s="147"/>
      <c r="GJ290" s="147"/>
      <c r="GK290" s="147"/>
      <c r="GL290" s="147"/>
      <c r="GM290" s="147"/>
      <c r="GN290" s="147"/>
      <c r="GO290" s="147"/>
      <c r="GP290" s="147"/>
      <c r="GQ290" s="147"/>
      <c r="GR290" s="147"/>
      <c r="GS290" s="147"/>
      <c r="GT290" s="147"/>
      <c r="GU290" s="147"/>
      <c r="GV290" s="147"/>
      <c r="GW290" s="147"/>
      <c r="GX290" s="147"/>
      <c r="GY290" s="147"/>
      <c r="GZ290" s="147"/>
      <c r="HA290" s="147"/>
      <c r="HB290" s="147"/>
      <c r="HC290" s="147"/>
      <c r="HD290" s="147"/>
      <c r="HE290" s="147"/>
      <c r="HF290" s="147"/>
      <c r="HG290" s="147"/>
      <c r="HH290" s="147"/>
      <c r="HI290" s="147"/>
      <c r="HJ290" s="147"/>
      <c r="HK290" s="147"/>
      <c r="HL290" s="147"/>
      <c r="HM290" s="147"/>
      <c r="HN290" s="147"/>
      <c r="HO290" s="147"/>
      <c r="HP290" s="147"/>
      <c r="HQ290" s="147"/>
      <c r="HR290" s="147"/>
      <c r="HS290" s="147"/>
      <c r="HT290" s="147"/>
      <c r="HU290" s="147"/>
      <c r="HV290" s="147"/>
      <c r="HW290" s="147"/>
      <c r="HX290" s="147"/>
      <c r="HY290" s="147"/>
      <c r="HZ290" s="147"/>
      <c r="IA290" s="147"/>
      <c r="IB290" s="147"/>
      <c r="IC290" s="147"/>
      <c r="ID290" s="147"/>
      <c r="IE290" s="147"/>
      <c r="IF290" s="147"/>
      <c r="IG290" s="147"/>
      <c r="IH290" s="147"/>
      <c r="II290" s="147"/>
    </row>
    <row r="291" spans="1:243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  <c r="AO291" s="147"/>
      <c r="AP291" s="147"/>
      <c r="AQ291" s="147"/>
      <c r="AR291" s="147"/>
      <c r="AS291" s="147"/>
      <c r="AT291" s="147"/>
      <c r="AU291" s="147"/>
      <c r="AV291" s="147"/>
      <c r="AW291" s="147"/>
      <c r="AX291" s="147"/>
      <c r="AY291" s="147"/>
      <c r="AZ291" s="147"/>
      <c r="BA291" s="147"/>
      <c r="BB291" s="147"/>
      <c r="BC291" s="147"/>
      <c r="BD291" s="147"/>
      <c r="BE291" s="147"/>
      <c r="BF291" s="147"/>
      <c r="BG291" s="147"/>
      <c r="BH291" s="147"/>
      <c r="BI291" s="147"/>
      <c r="BJ291" s="147"/>
      <c r="BK291" s="147"/>
      <c r="BL291" s="147"/>
      <c r="BM291" s="147"/>
      <c r="BN291" s="147"/>
      <c r="BO291" s="147"/>
      <c r="BP291" s="147"/>
      <c r="BQ291" s="147"/>
      <c r="BR291" s="147"/>
      <c r="BS291" s="147"/>
      <c r="BT291" s="147"/>
      <c r="BU291" s="147"/>
      <c r="BV291" s="147"/>
      <c r="BW291" s="147"/>
      <c r="BX291" s="147"/>
      <c r="BY291" s="147"/>
      <c r="BZ291" s="147"/>
      <c r="CA291" s="147"/>
      <c r="CB291" s="147"/>
      <c r="CC291" s="147"/>
      <c r="CD291" s="147"/>
      <c r="CE291" s="147"/>
      <c r="CF291" s="147"/>
      <c r="CG291" s="147"/>
      <c r="CH291" s="147"/>
      <c r="CJ291" s="147"/>
      <c r="CK291" s="147"/>
      <c r="CL291" s="147"/>
      <c r="CM291" s="147"/>
      <c r="CN291" s="147"/>
      <c r="CO291" s="147"/>
      <c r="CP291" s="147"/>
      <c r="CQ291" s="147"/>
      <c r="CR291" s="147"/>
      <c r="CS291" s="147"/>
      <c r="CT291" s="147"/>
      <c r="CU291" s="147"/>
      <c r="CV291" s="147"/>
      <c r="CW291" s="147"/>
      <c r="CX291" s="147"/>
      <c r="CY291" s="147"/>
      <c r="CZ291" s="147"/>
      <c r="DA291" s="147"/>
      <c r="DB291" s="147"/>
      <c r="DC291" s="147"/>
      <c r="DD291" s="147"/>
      <c r="DE291" s="147"/>
      <c r="DF291" s="147"/>
      <c r="DG291" s="147"/>
      <c r="DH291" s="147"/>
      <c r="DI291" s="147"/>
      <c r="DJ291" s="147"/>
      <c r="DK291" s="147"/>
      <c r="DL291" s="147"/>
      <c r="DM291" s="147"/>
      <c r="DN291" s="147"/>
      <c r="DO291" s="147"/>
      <c r="DP291" s="147"/>
      <c r="DQ291" s="147"/>
      <c r="DR291" s="147"/>
      <c r="DS291" s="147"/>
      <c r="DT291" s="147"/>
      <c r="DU291" s="147"/>
      <c r="DV291" s="147"/>
      <c r="DW291" s="147"/>
      <c r="DX291" s="147"/>
      <c r="DY291" s="147"/>
      <c r="DZ291" s="147"/>
      <c r="EA291" s="147"/>
      <c r="EB291" s="147"/>
      <c r="EC291" s="147"/>
      <c r="ED291" s="147"/>
      <c r="EE291" s="147"/>
      <c r="EF291" s="147"/>
      <c r="EG291" s="147"/>
      <c r="EH291" s="147"/>
      <c r="EI291" s="147"/>
      <c r="EJ291" s="147"/>
      <c r="EK291" s="147"/>
      <c r="EL291" s="147"/>
      <c r="EM291" s="147"/>
      <c r="EN291" s="147"/>
      <c r="EO291" s="147"/>
      <c r="EP291" s="147"/>
      <c r="EQ291" s="147"/>
      <c r="ER291" s="147"/>
      <c r="ES291" s="147"/>
      <c r="ET291" s="147"/>
      <c r="EU291" s="147"/>
      <c r="EV291" s="147"/>
      <c r="EW291" s="147"/>
      <c r="EX291" s="147"/>
      <c r="EY291" s="147"/>
      <c r="EZ291" s="147"/>
      <c r="FA291" s="147"/>
      <c r="FB291" s="147"/>
      <c r="FC291" s="147"/>
      <c r="FD291" s="147"/>
      <c r="FE291" s="147"/>
      <c r="FF291" s="147"/>
      <c r="FG291" s="147"/>
      <c r="FH291" s="147"/>
      <c r="FI291" s="147"/>
      <c r="FJ291" s="147"/>
      <c r="FK291" s="147"/>
      <c r="FL291" s="147"/>
      <c r="FM291" s="147"/>
      <c r="FN291" s="147"/>
      <c r="FO291" s="147"/>
      <c r="FP291" s="147"/>
      <c r="FQ291" s="147"/>
      <c r="FR291" s="147"/>
      <c r="FS291" s="147"/>
      <c r="FT291" s="147"/>
      <c r="FU291" s="147"/>
      <c r="FV291" s="147"/>
      <c r="FW291" s="147"/>
      <c r="FX291" s="147"/>
      <c r="FY291" s="147"/>
      <c r="FZ291" s="147"/>
      <c r="GA291" s="147"/>
      <c r="GB291" s="147"/>
      <c r="GC291" s="147"/>
      <c r="GD291" s="147"/>
      <c r="GE291" s="147"/>
      <c r="GF291" s="147"/>
      <c r="GG291" s="147"/>
      <c r="GH291" s="147"/>
      <c r="GI291" s="147"/>
      <c r="GJ291" s="147"/>
      <c r="GK291" s="147"/>
      <c r="GL291" s="147"/>
      <c r="GM291" s="147"/>
      <c r="GN291" s="147"/>
      <c r="GO291" s="147"/>
      <c r="GP291" s="147"/>
      <c r="GQ291" s="147"/>
      <c r="GR291" s="147"/>
      <c r="GS291" s="147"/>
      <c r="GT291" s="147"/>
      <c r="GU291" s="147"/>
      <c r="GV291" s="147"/>
      <c r="GW291" s="147"/>
      <c r="GX291" s="147"/>
      <c r="GY291" s="147"/>
      <c r="GZ291" s="147"/>
      <c r="HA291" s="147"/>
      <c r="HB291" s="147"/>
      <c r="HC291" s="147"/>
      <c r="HD291" s="147"/>
      <c r="HE291" s="147"/>
      <c r="HF291" s="147"/>
      <c r="HG291" s="147"/>
      <c r="HH291" s="147"/>
      <c r="HI291" s="147"/>
      <c r="HJ291" s="147"/>
      <c r="HK291" s="147"/>
      <c r="HL291" s="147"/>
      <c r="HM291" s="147"/>
      <c r="HN291" s="147"/>
      <c r="HO291" s="147"/>
      <c r="HP291" s="147"/>
      <c r="HQ291" s="147"/>
      <c r="HR291" s="147"/>
      <c r="HS291" s="147"/>
      <c r="HT291" s="147"/>
      <c r="HU291" s="147"/>
      <c r="HV291" s="147"/>
      <c r="HW291" s="147"/>
      <c r="HX291" s="147"/>
      <c r="HY291" s="147"/>
      <c r="HZ291" s="147"/>
      <c r="IA291" s="147"/>
      <c r="IB291" s="147"/>
      <c r="IC291" s="147"/>
      <c r="ID291" s="147"/>
      <c r="IE291" s="147"/>
      <c r="IF291" s="147"/>
      <c r="IG291" s="147"/>
      <c r="IH291" s="147"/>
      <c r="II291" s="147"/>
    </row>
  </sheetData>
  <mergeCells count="19">
    <mergeCell ref="A1:H1"/>
    <mergeCell ref="A11:F11"/>
    <mergeCell ref="G11:H11"/>
    <mergeCell ref="A26:C26"/>
    <mergeCell ref="G26:I26"/>
    <mergeCell ref="A53:AB53"/>
    <mergeCell ref="A111:H111"/>
    <mergeCell ref="A121:F121"/>
    <mergeCell ref="G121:H121"/>
    <mergeCell ref="A136:C136"/>
    <mergeCell ref="G136:I136"/>
    <mergeCell ref="A110:H110"/>
    <mergeCell ref="Z54:AB54"/>
    <mergeCell ref="A54:D54"/>
    <mergeCell ref="F54:H54"/>
    <mergeCell ref="J54:L54"/>
    <mergeCell ref="N54:P54"/>
    <mergeCell ref="R54:T54"/>
    <mergeCell ref="V54:X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3754-0502-4D52-8E6C-A70E4695A360}">
  <dimension ref="A1:AB131"/>
  <sheetViews>
    <sheetView topLeftCell="A2" zoomScale="137" zoomScaleNormal="100" workbookViewId="0">
      <selection activeCell="E34" sqref="E34"/>
    </sheetView>
  </sheetViews>
  <sheetFormatPr baseColWidth="10" defaultColWidth="8.83203125" defaultRowHeight="15" x14ac:dyDescent="0.2"/>
  <cols>
    <col min="1" max="1" width="32.5" bestFit="1" customWidth="1"/>
    <col min="2" max="2" width="9.1640625" customWidth="1"/>
    <col min="3" max="3" width="10.6640625" customWidth="1"/>
    <col min="5" max="5" width="15.83203125" customWidth="1"/>
    <col min="6" max="6" width="13.5" bestFit="1" customWidth="1"/>
    <col min="7" max="7" width="16.83203125" bestFit="1" customWidth="1"/>
    <col min="8" max="8" width="13.5" bestFit="1" customWidth="1"/>
    <col min="9" max="9" width="20" bestFit="1" customWidth="1"/>
    <col min="11" max="11" width="10.6640625" customWidth="1"/>
    <col min="13" max="13" width="15.5" bestFit="1" customWidth="1"/>
    <col min="15" max="15" width="10.6640625" customWidth="1"/>
    <col min="17" max="17" width="15.5" bestFit="1" customWidth="1"/>
    <col min="19" max="19" width="10.6640625" customWidth="1"/>
    <col min="21" max="21" width="11.6640625" customWidth="1"/>
  </cols>
  <sheetData>
    <row r="1" spans="1:10" x14ac:dyDescent="0.2">
      <c r="A1" s="176" t="s">
        <v>20</v>
      </c>
      <c r="B1" s="177"/>
      <c r="C1" s="177"/>
      <c r="D1" s="177"/>
      <c r="E1" s="177"/>
      <c r="F1" s="177"/>
      <c r="G1" s="177"/>
      <c r="H1" s="178"/>
    </row>
    <row r="2" spans="1:10" x14ac:dyDescent="0.2">
      <c r="A2" s="19"/>
      <c r="B2" s="30" t="s">
        <v>21</v>
      </c>
      <c r="C2" s="31" t="s">
        <v>22</v>
      </c>
      <c r="D2" s="31" t="s">
        <v>23</v>
      </c>
      <c r="E2" s="31" t="s">
        <v>24</v>
      </c>
      <c r="F2" s="31" t="s">
        <v>25</v>
      </c>
      <c r="G2" s="8" t="s">
        <v>26</v>
      </c>
      <c r="H2" s="33" t="s">
        <v>27</v>
      </c>
    </row>
    <row r="3" spans="1:10" x14ac:dyDescent="0.2">
      <c r="A3" s="34" t="s">
        <v>28</v>
      </c>
      <c r="B3">
        <v>0.57345617997213305</v>
      </c>
      <c r="C3">
        <f>B3*0.4</f>
        <v>0.22938247198885323</v>
      </c>
      <c r="D3">
        <f>(B3+C3)*0.3</f>
        <v>0.24085159558829586</v>
      </c>
      <c r="E3">
        <f>(B3+C3)*0.2</f>
        <v>0.16056773039219727</v>
      </c>
      <c r="F3">
        <f>$B$9/5</f>
        <v>2.7581058388160599E-2</v>
      </c>
      <c r="G3" s="28">
        <f>SUM(B3:F3)</f>
        <v>1.2318390363296401</v>
      </c>
      <c r="H3" s="21">
        <f>G3/$G$8</f>
        <v>0.28807891609334435</v>
      </c>
    </row>
    <row r="4" spans="1:10" x14ac:dyDescent="0.2">
      <c r="A4" s="35" t="s">
        <v>29</v>
      </c>
      <c r="B4">
        <v>0.33535273447845898</v>
      </c>
      <c r="C4">
        <f>B4*0.4</f>
        <v>0.13414109379138359</v>
      </c>
      <c r="D4">
        <f t="shared" ref="D4:D7" si="0">(B4+C4)*0.3</f>
        <v>0.14084814848095276</v>
      </c>
      <c r="E4">
        <f t="shared" ref="E4:E7" si="1">(B4+C4)*0.2</f>
        <v>9.3898765653968513E-2</v>
      </c>
      <c r="F4">
        <f>$B$9/5</f>
        <v>2.7581058388160599E-2</v>
      </c>
      <c r="G4" s="28">
        <f t="shared" ref="G4:G7" si="2">SUM(B4:F4)</f>
        <v>0.73182180079292436</v>
      </c>
      <c r="H4" s="21">
        <f t="shared" ref="H4:H7" si="3">G4/$G$8</f>
        <v>0.1711444636257565</v>
      </c>
      <c r="J4" s="3">
        <f>G8-G5</f>
        <v>4.0307367942979901</v>
      </c>
    </row>
    <row r="5" spans="1:10" x14ac:dyDescent="0.2">
      <c r="A5" s="35" t="s">
        <v>30</v>
      </c>
      <c r="B5">
        <v>0.103680631312417</v>
      </c>
      <c r="C5">
        <f>B5*0.4</f>
        <v>4.1472252524966807E-2</v>
      </c>
      <c r="D5">
        <f t="shared" si="0"/>
        <v>4.3545865151215141E-2</v>
      </c>
      <c r="E5">
        <f t="shared" si="1"/>
        <v>2.9030576767476765E-2</v>
      </c>
      <c r="F5">
        <f>$B$9/5</f>
        <v>2.7581058388160599E-2</v>
      </c>
      <c r="G5" s="28">
        <f t="shared" si="2"/>
        <v>0.24531038414423634</v>
      </c>
      <c r="H5" s="21">
        <f t="shared" si="3"/>
        <v>5.7368493355492739E-2</v>
      </c>
    </row>
    <row r="6" spans="1:10" x14ac:dyDescent="0.2">
      <c r="A6" s="35" t="s">
        <v>31</v>
      </c>
      <c r="B6">
        <v>0.166575782859058</v>
      </c>
      <c r="C6">
        <f>B6*0.4</f>
        <v>6.6630313143623207E-2</v>
      </c>
      <c r="D6">
        <f t="shared" si="0"/>
        <v>6.9961828800804357E-2</v>
      </c>
      <c r="E6">
        <f t="shared" si="1"/>
        <v>4.6641219200536245E-2</v>
      </c>
      <c r="F6">
        <f>$B$9/5</f>
        <v>2.7581058388160599E-2</v>
      </c>
      <c r="G6" s="28">
        <f t="shared" si="2"/>
        <v>0.37739020239218246</v>
      </c>
      <c r="H6" s="21">
        <f t="shared" si="3"/>
        <v>8.8256791060398576E-2</v>
      </c>
    </row>
    <row r="7" spans="1:10" x14ac:dyDescent="0.2">
      <c r="A7" s="36" t="s">
        <v>32</v>
      </c>
      <c r="B7">
        <v>0.79147842685480096</v>
      </c>
      <c r="C7">
        <f>B7*0.4</f>
        <v>0.3165913707419204</v>
      </c>
      <c r="D7">
        <f t="shared" si="0"/>
        <v>0.33242093927901639</v>
      </c>
      <c r="E7">
        <f t="shared" si="1"/>
        <v>0.22161395951934426</v>
      </c>
      <c r="F7">
        <f>$B$9/5</f>
        <v>2.7581058388160599E-2</v>
      </c>
      <c r="G7" s="28">
        <f t="shared" si="2"/>
        <v>1.6896857547832427</v>
      </c>
      <c r="H7" s="21">
        <f t="shared" si="3"/>
        <v>0.39515133586500767</v>
      </c>
      <c r="I7" s="3">
        <f>SUM(H5:H7)</f>
        <v>0.54077662028089901</v>
      </c>
    </row>
    <row r="8" spans="1:10" x14ac:dyDescent="0.2">
      <c r="A8" s="19"/>
      <c r="G8" s="29">
        <f>SUM(G3:G7)</f>
        <v>4.2760471784422265</v>
      </c>
      <c r="H8" s="23">
        <f>SUM(H3:H7)</f>
        <v>0.99999999999999978</v>
      </c>
    </row>
    <row r="9" spans="1:10" ht="16" thickBot="1" x14ac:dyDescent="0.25">
      <c r="A9" s="24" t="s">
        <v>33</v>
      </c>
      <c r="B9" s="25">
        <v>0.137905291940803</v>
      </c>
      <c r="C9" s="26">
        <f>B9/0.00589</f>
        <v>23.41346212916859</v>
      </c>
      <c r="D9" s="26"/>
      <c r="E9" s="26"/>
      <c r="F9" s="26" t="s">
        <v>94</v>
      </c>
      <c r="G9" s="96">
        <f>G8*0.15/(1-(1+0.15)^-15)</f>
        <v>0.73127698543372144</v>
      </c>
      <c r="H9" s="27"/>
    </row>
    <row r="10" spans="1:10" ht="16" thickBot="1" x14ac:dyDescent="0.25"/>
    <row r="11" spans="1:10" x14ac:dyDescent="0.2">
      <c r="A11" s="176" t="s">
        <v>34</v>
      </c>
      <c r="B11" s="177"/>
      <c r="C11" s="177"/>
      <c r="D11" s="177"/>
      <c r="E11" s="177"/>
      <c r="F11" s="177"/>
      <c r="G11" s="176" t="s">
        <v>35</v>
      </c>
      <c r="H11" s="178"/>
    </row>
    <row r="12" spans="1:10" x14ac:dyDescent="0.2">
      <c r="A12" s="19"/>
      <c r="B12" s="30" t="s">
        <v>36</v>
      </c>
      <c r="C12" s="31" t="s">
        <v>37</v>
      </c>
      <c r="D12" s="31" t="s">
        <v>38</v>
      </c>
      <c r="E12" s="8" t="s">
        <v>26</v>
      </c>
      <c r="F12" s="31" t="s">
        <v>27</v>
      </c>
      <c r="G12" s="40" t="s">
        <v>39</v>
      </c>
      <c r="H12" s="42">
        <v>9.6407271663065203E-2</v>
      </c>
    </row>
    <row r="13" spans="1:10" x14ac:dyDescent="0.2">
      <c r="A13" s="34" t="s">
        <v>40</v>
      </c>
      <c r="B13">
        <v>5.7069956036338798E-2</v>
      </c>
      <c r="C13">
        <f>(G3/$G$8)*SUM($B$20:$B$23)</f>
        <v>0.10878386887428954</v>
      </c>
      <c r="D13">
        <f>B19*0.1</f>
        <v>9.0066612968054405E-3</v>
      </c>
      <c r="E13" s="28">
        <f>SUM(B13:D13)</f>
        <v>0.17486048620743377</v>
      </c>
      <c r="F13" s="22">
        <f>E13/$E$18</f>
        <v>0.18250379524362167</v>
      </c>
      <c r="G13" s="19" t="s">
        <v>41</v>
      </c>
      <c r="H13" s="43">
        <v>2.9781923828302598E-2</v>
      </c>
    </row>
    <row r="14" spans="1:10" x14ac:dyDescent="0.2">
      <c r="A14" s="35" t="s">
        <v>42</v>
      </c>
      <c r="B14">
        <v>8.00067839999999E-2</v>
      </c>
      <c r="C14">
        <f>(G4/$G$8)*SUM($B$20:$B$23)</f>
        <v>6.4627280406707441E-2</v>
      </c>
      <c r="D14">
        <f>B19*0.025</f>
        <v>2.2516653242013601E-3</v>
      </c>
      <c r="E14" s="28">
        <f t="shared" ref="E14:E17" si="4">SUM(B14:D14)</f>
        <v>0.14688572973090869</v>
      </c>
      <c r="F14" s="22">
        <f t="shared" ref="F14:F17" si="5">E14/$E$18</f>
        <v>0.1533062370146839</v>
      </c>
      <c r="G14" s="19" t="s">
        <v>43</v>
      </c>
      <c r="H14" s="43">
        <v>9.1708649953829602E-2</v>
      </c>
    </row>
    <row r="15" spans="1:10" x14ac:dyDescent="0.2">
      <c r="A15" s="35" t="s">
        <v>44</v>
      </c>
      <c r="B15">
        <v>0.272676582353789</v>
      </c>
      <c r="C15">
        <f>(G5/$G$8)*SUM($B$20:$B$23)</f>
        <v>2.1663392598566002E-2</v>
      </c>
      <c r="D15">
        <f>B19*0.75</f>
        <v>6.7549959726040804E-2</v>
      </c>
      <c r="E15" s="28">
        <f t="shared" si="4"/>
        <v>0.36188993467839581</v>
      </c>
      <c r="F15" s="22">
        <f t="shared" si="5"/>
        <v>0.37770846903012767</v>
      </c>
      <c r="G15" s="19" t="s">
        <v>45</v>
      </c>
      <c r="H15" s="44">
        <v>2.4342043783365499E-4</v>
      </c>
    </row>
    <row r="16" spans="1:10" x14ac:dyDescent="0.2">
      <c r="A16" s="35" t="s">
        <v>46</v>
      </c>
      <c r="B16">
        <v>5.3488618053458802E-2</v>
      </c>
      <c r="C16">
        <f>(G6/$G$8)*SUM($B$20:$B$23)</f>
        <v>3.3327378886933351E-2</v>
      </c>
      <c r="D16">
        <f>B19*0.1</f>
        <v>9.0066612968054405E-3</v>
      </c>
      <c r="E16" s="28">
        <f t="shared" si="4"/>
        <v>9.58226582371976E-2</v>
      </c>
      <c r="F16" s="22">
        <f t="shared" si="5"/>
        <v>0.1000111527648125</v>
      </c>
      <c r="G16" s="19" t="s">
        <v>47</v>
      </c>
      <c r="H16" s="45">
        <v>0</v>
      </c>
    </row>
    <row r="17" spans="1:10" x14ac:dyDescent="0.2">
      <c r="A17" s="36" t="s">
        <v>48</v>
      </c>
      <c r="B17">
        <v>2.7192877975792899E-2</v>
      </c>
      <c r="C17">
        <f>(G7/$G$8)*SUM($B$20:$B$23)</f>
        <v>0.14921637337843507</v>
      </c>
      <c r="D17">
        <f>B19*0.025</f>
        <v>2.2516653242013601E-3</v>
      </c>
      <c r="E17" s="28">
        <f t="shared" si="4"/>
        <v>0.17866091667842932</v>
      </c>
      <c r="F17" s="22">
        <f t="shared" si="5"/>
        <v>0.18647034594675418</v>
      </c>
      <c r="G17" s="19" t="s">
        <v>49</v>
      </c>
      <c r="H17" s="46">
        <f>D15</f>
        <v>6.7549959726040804E-2</v>
      </c>
    </row>
    <row r="18" spans="1:10" x14ac:dyDescent="0.2">
      <c r="A18" s="19"/>
      <c r="E18" s="29">
        <f>SUM(E13:E17)</f>
        <v>0.95811972553236524</v>
      </c>
      <c r="F18" s="39">
        <f>SUM(F13:F17)</f>
        <v>1</v>
      </c>
      <c r="G18" s="41" t="s">
        <v>50</v>
      </c>
      <c r="H18" s="46">
        <f>C15</f>
        <v>2.1663392598566002E-2</v>
      </c>
      <c r="I18" s="3">
        <f>SUM(F15:F17)</f>
        <v>0.66418996774169436</v>
      </c>
    </row>
    <row r="19" spans="1:10" ht="16" thickBot="1" x14ac:dyDescent="0.25">
      <c r="A19" s="19" t="s">
        <v>49</v>
      </c>
      <c r="B19">
        <v>9.0066612968054405E-2</v>
      </c>
      <c r="G19" s="24"/>
      <c r="H19" s="47">
        <f>SUM(H12:H18)</f>
        <v>0.30735461820763788</v>
      </c>
    </row>
    <row r="20" spans="1:10" x14ac:dyDescent="0.2">
      <c r="A20" s="19" t="s">
        <v>51</v>
      </c>
      <c r="B20">
        <v>9.8509120211721396E-2</v>
      </c>
      <c r="F20" s="20"/>
    </row>
    <row r="21" spans="1:10" x14ac:dyDescent="0.2">
      <c r="A21" s="19" t="s">
        <v>52</v>
      </c>
      <c r="B21">
        <v>4.9254560105860698E-2</v>
      </c>
      <c r="F21" s="20"/>
    </row>
    <row r="22" spans="1:10" x14ac:dyDescent="0.2">
      <c r="A22" s="19" t="s">
        <v>53</v>
      </c>
      <c r="B22">
        <v>9.8509120211721396E-2</v>
      </c>
      <c r="F22" s="20"/>
    </row>
    <row r="23" spans="1:10" ht="16" thickBot="1" x14ac:dyDescent="0.25">
      <c r="A23" s="24" t="s">
        <v>54</v>
      </c>
      <c r="B23" s="26">
        <v>0.131345493615628</v>
      </c>
      <c r="C23" s="26"/>
      <c r="D23" s="26"/>
      <c r="E23" s="26"/>
      <c r="F23" s="27"/>
    </row>
    <row r="25" spans="1:10" ht="16" thickBot="1" x14ac:dyDescent="0.25"/>
    <row r="26" spans="1:10" x14ac:dyDescent="0.2">
      <c r="A26" s="176" t="s">
        <v>55</v>
      </c>
      <c r="B26" s="177"/>
      <c r="C26" s="178"/>
      <c r="G26" s="176" t="s">
        <v>56</v>
      </c>
      <c r="H26" s="177"/>
      <c r="I26" s="178"/>
    </row>
    <row r="27" spans="1:10" x14ac:dyDescent="0.2">
      <c r="A27" s="19"/>
      <c r="B27" s="32" t="s">
        <v>57</v>
      </c>
      <c r="C27" s="48" t="s">
        <v>58</v>
      </c>
      <c r="G27" s="19"/>
      <c r="H27" s="30" t="s">
        <v>59</v>
      </c>
      <c r="I27" s="33" t="s">
        <v>58</v>
      </c>
    </row>
    <row r="28" spans="1:10" x14ac:dyDescent="0.2">
      <c r="A28" s="40" t="s">
        <v>60</v>
      </c>
      <c r="B28" s="49">
        <v>473.76216609445601</v>
      </c>
      <c r="C28" s="20" t="s">
        <v>61</v>
      </c>
      <c r="G28" s="40" t="s">
        <v>60</v>
      </c>
      <c r="H28" s="49">
        <v>227.16895864229099</v>
      </c>
      <c r="I28" s="20" t="s">
        <v>61</v>
      </c>
    </row>
    <row r="29" spans="1:10" x14ac:dyDescent="0.2">
      <c r="A29" s="19" t="s">
        <v>42</v>
      </c>
      <c r="B29" s="50">
        <v>-820.723281851867</v>
      </c>
      <c r="C29" s="20" t="s">
        <v>61</v>
      </c>
      <c r="D29" t="s">
        <v>62</v>
      </c>
      <c r="G29" s="19" t="s">
        <v>42</v>
      </c>
      <c r="H29" s="50">
        <v>-392.20052565595603</v>
      </c>
      <c r="I29" s="20" t="s">
        <v>61</v>
      </c>
      <c r="J29" t="s">
        <v>62</v>
      </c>
    </row>
    <row r="30" spans="1:10" x14ac:dyDescent="0.2">
      <c r="A30" s="19" t="s">
        <v>44</v>
      </c>
      <c r="B30" s="50">
        <v>1044.9098908143501</v>
      </c>
      <c r="C30" s="20" t="s">
        <v>61</v>
      </c>
      <c r="D30" t="s">
        <v>63</v>
      </c>
      <c r="G30" s="19" t="s">
        <v>44</v>
      </c>
      <c r="H30" s="50">
        <v>501.03429264548299</v>
      </c>
      <c r="I30" s="20" t="s">
        <v>61</v>
      </c>
    </row>
    <row r="31" spans="1:10" x14ac:dyDescent="0.2">
      <c r="A31" s="19" t="s">
        <v>46</v>
      </c>
      <c r="B31" s="50">
        <v>486.26016412235202</v>
      </c>
      <c r="C31" s="20" t="s">
        <v>61</v>
      </c>
      <c r="G31" s="19" t="s">
        <v>46</v>
      </c>
      <c r="H31" s="50">
        <v>233.16174869666801</v>
      </c>
      <c r="I31" s="20" t="s">
        <v>61</v>
      </c>
    </row>
    <row r="32" spans="1:10" x14ac:dyDescent="0.2">
      <c r="A32" s="41" t="s">
        <v>48</v>
      </c>
      <c r="B32" s="50">
        <v>1364.6877848424199</v>
      </c>
      <c r="C32" s="20" t="s">
        <v>64</v>
      </c>
      <c r="D32">
        <f>SUM(B30:B32)/(B33-B29)</f>
        <v>0.85940190132162031</v>
      </c>
      <c r="G32" s="41" t="s">
        <v>48</v>
      </c>
      <c r="H32" s="50">
        <v>260.01494560267599</v>
      </c>
      <c r="I32" s="20" t="s">
        <v>64</v>
      </c>
    </row>
    <row r="33" spans="1:22" ht="16" thickBot="1" x14ac:dyDescent="0.25">
      <c r="A33" s="24"/>
      <c r="B33" s="51">
        <f>SUM(B28:B32)</f>
        <v>2548.8967240217107</v>
      </c>
      <c r="C33" s="27"/>
      <c r="G33" s="24"/>
      <c r="H33" s="51">
        <f>SUM(H28:H32)</f>
        <v>829.17941993116199</v>
      </c>
      <c r="I33" s="27"/>
    </row>
    <row r="34" spans="1:22" x14ac:dyDescent="0.2">
      <c r="E34">
        <f>SUM(B30:B32)/B35</f>
        <v>0.85940190132162031</v>
      </c>
      <c r="G34" t="s">
        <v>65</v>
      </c>
      <c r="H34">
        <v>0.47949999999999998</v>
      </c>
      <c r="I34" t="s">
        <v>66</v>
      </c>
    </row>
    <row r="35" spans="1:22" x14ac:dyDescent="0.2">
      <c r="B35" s="70">
        <f>B33-B29</f>
        <v>3369.6200058735776</v>
      </c>
      <c r="G35" t="s">
        <v>67</v>
      </c>
    </row>
    <row r="37" spans="1:22" ht="16" thickBot="1" x14ac:dyDescent="0.25"/>
    <row r="38" spans="1:22" x14ac:dyDescent="0.2">
      <c r="A38" s="57" t="s">
        <v>68</v>
      </c>
      <c r="B38" s="52">
        <v>312.42</v>
      </c>
      <c r="C38" t="s">
        <v>69</v>
      </c>
    </row>
    <row r="39" spans="1:22" x14ac:dyDescent="0.2">
      <c r="A39" s="35" t="s">
        <v>70</v>
      </c>
      <c r="B39" s="20">
        <v>0.23</v>
      </c>
    </row>
    <row r="40" spans="1:22" x14ac:dyDescent="0.2">
      <c r="A40" s="35" t="s">
        <v>71</v>
      </c>
      <c r="B40" s="54">
        <f>B38/B39</f>
        <v>1358.3478260869565</v>
      </c>
    </row>
    <row r="41" spans="1:22" x14ac:dyDescent="0.2">
      <c r="A41" s="35" t="s">
        <v>72</v>
      </c>
      <c r="B41" s="20">
        <v>0.21</v>
      </c>
    </row>
    <row r="42" spans="1:22" ht="16" thickBot="1" x14ac:dyDescent="0.25">
      <c r="A42" s="58" t="s">
        <v>73</v>
      </c>
      <c r="B42" s="59">
        <f>B38/B41</f>
        <v>1487.7142857142858</v>
      </c>
      <c r="F42">
        <v>1358.3478260869599</v>
      </c>
      <c r="V42">
        <f>1698+1092</f>
        <v>2790</v>
      </c>
    </row>
    <row r="43" spans="1:22" ht="16" thickBot="1" x14ac:dyDescent="0.25"/>
    <row r="44" spans="1:22" x14ac:dyDescent="0.2">
      <c r="A44" s="57" t="s">
        <v>74</v>
      </c>
      <c r="B44" s="53">
        <v>20.875134494117599</v>
      </c>
    </row>
    <row r="45" spans="1:22" x14ac:dyDescent="0.2">
      <c r="A45" s="35" t="s">
        <v>95</v>
      </c>
      <c r="B45" s="54">
        <f>B44*B40</f>
        <v>28355.693559357478</v>
      </c>
    </row>
    <row r="46" spans="1:22" x14ac:dyDescent="0.2">
      <c r="A46" s="35" t="s">
        <v>76</v>
      </c>
      <c r="B46" s="37">
        <v>8.8719321599999894</v>
      </c>
    </row>
    <row r="47" spans="1:22" x14ac:dyDescent="0.2">
      <c r="A47" s="35" t="s">
        <v>96</v>
      </c>
      <c r="B47" s="54">
        <f>B42*B46</f>
        <v>13198.900216319986</v>
      </c>
    </row>
    <row r="48" spans="1:22" x14ac:dyDescent="0.2">
      <c r="A48" s="35" t="s">
        <v>77</v>
      </c>
      <c r="B48" s="55">
        <v>521.87836235294105</v>
      </c>
      <c r="J48" t="s">
        <v>78</v>
      </c>
    </row>
    <row r="49" spans="1:28" ht="16" thickBot="1" x14ac:dyDescent="0.25">
      <c r="A49" s="58" t="s">
        <v>79</v>
      </c>
      <c r="B49" s="56">
        <f>(B47)/B48</f>
        <v>25.291142857142837</v>
      </c>
      <c r="C49">
        <f>B49/1000</f>
        <v>2.5291142857142838E-2</v>
      </c>
    </row>
    <row r="50" spans="1:28" x14ac:dyDescent="0.2">
      <c r="A50" s="12" t="s">
        <v>80</v>
      </c>
      <c r="B50" s="78">
        <f>2.86774592*1000</f>
        <v>2867.7459199999998</v>
      </c>
      <c r="D50" s="142" t="s">
        <v>97</v>
      </c>
      <c r="E50" s="143">
        <f>1717362.40609786/1000000</f>
        <v>1.7173624060978601</v>
      </c>
    </row>
    <row r="51" spans="1:28" x14ac:dyDescent="0.2">
      <c r="A51" s="12" t="s">
        <v>98</v>
      </c>
      <c r="B51" s="77">
        <f>B50/B49</f>
        <v>113.38933697850187</v>
      </c>
      <c r="D51" s="142" t="s">
        <v>99</v>
      </c>
      <c r="E51" s="143">
        <f>(E50-E18)*0.21</f>
        <v>0.1594409629187539</v>
      </c>
    </row>
    <row r="52" spans="1:28" ht="16" thickBot="1" x14ac:dyDescent="0.25"/>
    <row r="53" spans="1:28" ht="16" thickBot="1" x14ac:dyDescent="0.25">
      <c r="A53" s="173" t="s">
        <v>81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5"/>
    </row>
    <row r="54" spans="1:28" ht="16" thickBot="1" x14ac:dyDescent="0.25">
      <c r="A54" s="179" t="s">
        <v>98</v>
      </c>
      <c r="B54" s="180"/>
      <c r="C54" s="180"/>
      <c r="D54" s="181"/>
      <c r="F54" s="182" t="s">
        <v>20</v>
      </c>
      <c r="G54" s="183"/>
      <c r="H54" s="184"/>
      <c r="J54" s="182" t="s">
        <v>83</v>
      </c>
      <c r="K54" s="183"/>
      <c r="L54" s="184"/>
      <c r="N54" s="185" t="s">
        <v>93</v>
      </c>
      <c r="O54" s="186"/>
      <c r="P54" s="187"/>
      <c r="R54" s="185" t="s">
        <v>100</v>
      </c>
      <c r="S54" s="186"/>
      <c r="T54" s="187"/>
      <c r="V54" s="185" t="s">
        <v>101</v>
      </c>
      <c r="W54" s="186"/>
      <c r="X54" s="187"/>
      <c r="Z54" s="185" t="s">
        <v>84</v>
      </c>
      <c r="AA54" s="186"/>
      <c r="AB54" s="187"/>
    </row>
    <row r="55" spans="1:28" x14ac:dyDescent="0.2">
      <c r="A55" s="19"/>
      <c r="B55" s="66" t="s">
        <v>85</v>
      </c>
      <c r="C55" s="32" t="s">
        <v>86</v>
      </c>
      <c r="D55" s="67" t="s">
        <v>87</v>
      </c>
      <c r="F55" s="60" t="s">
        <v>85</v>
      </c>
      <c r="G55" s="8" t="s">
        <v>86</v>
      </c>
      <c r="H55" s="61" t="s">
        <v>87</v>
      </c>
      <c r="J55" s="60" t="s">
        <v>85</v>
      </c>
      <c r="K55" s="8" t="s">
        <v>86</v>
      </c>
      <c r="L55" s="61" t="s">
        <v>87</v>
      </c>
      <c r="N55" s="72" t="s">
        <v>85</v>
      </c>
      <c r="O55" s="32" t="s">
        <v>86</v>
      </c>
      <c r="P55" s="67" t="s">
        <v>87</v>
      </c>
      <c r="R55" s="72" t="s">
        <v>85</v>
      </c>
      <c r="S55" s="32" t="s">
        <v>86</v>
      </c>
      <c r="T55" s="67" t="s">
        <v>87</v>
      </c>
      <c r="V55" s="72" t="s">
        <v>85</v>
      </c>
      <c r="W55" s="32" t="s">
        <v>86</v>
      </c>
      <c r="X55" s="67" t="s">
        <v>87</v>
      </c>
      <c r="Z55" s="72" t="s">
        <v>85</v>
      </c>
      <c r="AA55" s="32" t="s">
        <v>86</v>
      </c>
      <c r="AB55" s="67" t="s">
        <v>87</v>
      </c>
    </row>
    <row r="56" spans="1:28" x14ac:dyDescent="0.2">
      <c r="A56" s="63" t="s">
        <v>88</v>
      </c>
      <c r="B56" s="39">
        <v>123.956556116052</v>
      </c>
      <c r="C56" s="39">
        <f>B51</f>
        <v>113.38933697850187</v>
      </c>
      <c r="D56" s="23">
        <v>125.76778658194399</v>
      </c>
      <c r="F56" s="68">
        <v>3.88789474257104</v>
      </c>
      <c r="G56" s="3">
        <f>$G$8</f>
        <v>4.2760471784422265</v>
      </c>
      <c r="H56" s="37">
        <v>3.9003630751594098</v>
      </c>
      <c r="J56" s="68">
        <v>0.82812984107375098</v>
      </c>
      <c r="K56" s="3">
        <f>$E$18</f>
        <v>0.95811972553236524</v>
      </c>
      <c r="L56" s="37">
        <v>0.84481072593714801</v>
      </c>
      <c r="N56" s="73">
        <v>2217.57478121534</v>
      </c>
      <c r="O56" s="70">
        <f>$B$33</f>
        <v>2548.8967240217107</v>
      </c>
      <c r="P56" s="54">
        <v>2263.9566917897</v>
      </c>
      <c r="R56" s="84">
        <v>18.164757483997601</v>
      </c>
      <c r="S56" s="82">
        <f>$C$9</f>
        <v>23.41346212916859</v>
      </c>
      <c r="T56" s="55">
        <v>19.204044331847001</v>
      </c>
      <c r="V56" s="73">
        <v>25296.11768689</v>
      </c>
      <c r="W56" s="70">
        <v>15855.117610057699</v>
      </c>
      <c r="X56" s="54">
        <v>10062.909555827</v>
      </c>
      <c r="Z56" s="73">
        <v>747.84482980934695</v>
      </c>
      <c r="AA56" s="70">
        <f>$H$33</f>
        <v>829.17941993116199</v>
      </c>
      <c r="AB56" s="54">
        <v>770.08495592974896</v>
      </c>
    </row>
    <row r="57" spans="1:28" x14ac:dyDescent="0.2">
      <c r="A57" s="63" t="s">
        <v>89</v>
      </c>
      <c r="B57" s="39">
        <v>135.19306689073301</v>
      </c>
      <c r="C57" s="39">
        <f>B51</f>
        <v>113.38933697850187</v>
      </c>
      <c r="D57" s="23">
        <v>118.60481025575299</v>
      </c>
      <c r="F57" s="68">
        <v>3.9635831651690401</v>
      </c>
      <c r="G57" s="3">
        <f t="shared" ref="G57:G60" si="6">$G$8</f>
        <v>4.2760471784422265</v>
      </c>
      <c r="H57" s="37">
        <v>3.85030925809476</v>
      </c>
      <c r="J57" s="68">
        <v>0.93190088281523897</v>
      </c>
      <c r="K57" s="3">
        <f t="shared" ref="K57:K60" si="7">$E$18</f>
        <v>0.95811972553236524</v>
      </c>
      <c r="L57" s="37">
        <v>0.77897004211273801</v>
      </c>
      <c r="N57" s="73">
        <v>2506.6256702864898</v>
      </c>
      <c r="O57" s="70">
        <f t="shared" ref="O57:O60" si="8">$B$33</f>
        <v>2548.8967240217107</v>
      </c>
      <c r="P57" s="54">
        <v>2081.1127554959598</v>
      </c>
      <c r="R57" s="84">
        <v>24.641566732492102</v>
      </c>
      <c r="S57" s="82">
        <f>$C$9</f>
        <v>23.41346212916859</v>
      </c>
      <c r="T57" s="55">
        <v>15.1070311677499</v>
      </c>
      <c r="V57" s="73">
        <v>26021.774796293299</v>
      </c>
      <c r="W57" s="70">
        <v>15855.117610057699</v>
      </c>
      <c r="X57" s="54">
        <v>9622.2344232199193</v>
      </c>
      <c r="Z57" s="73">
        <v>886.44473111896195</v>
      </c>
      <c r="AA57" s="70">
        <f t="shared" ref="AA57:AA60" si="9">$H$33</f>
        <v>829.17941993116199</v>
      </c>
      <c r="AB57" s="54">
        <v>682.41128847690095</v>
      </c>
    </row>
    <row r="58" spans="1:28" x14ac:dyDescent="0.2">
      <c r="A58" s="63" t="s">
        <v>90</v>
      </c>
      <c r="B58" s="39">
        <v>126.495521783428</v>
      </c>
      <c r="C58" s="39">
        <f>B51</f>
        <v>113.38933697850187</v>
      </c>
      <c r="D58" s="23">
        <v>123.425131332139</v>
      </c>
      <c r="F58" s="68">
        <v>4.0471341939785903</v>
      </c>
      <c r="G58" s="3">
        <f t="shared" si="6"/>
        <v>4.2760471784422265</v>
      </c>
      <c r="H58" s="37">
        <v>3.74559109905152</v>
      </c>
      <c r="J58" s="68">
        <v>0.85112851331482198</v>
      </c>
      <c r="K58" s="3">
        <f t="shared" si="7"/>
        <v>0.95811972553236524</v>
      </c>
      <c r="L58" s="37">
        <v>0.82360672290481096</v>
      </c>
      <c r="N58" s="73">
        <v>1683.0293746719699</v>
      </c>
      <c r="O58" s="70">
        <f t="shared" si="8"/>
        <v>2548.8967240217107</v>
      </c>
      <c r="P58" s="54">
        <v>2790.4484379177602</v>
      </c>
      <c r="R58" s="84">
        <v>18.730769703335</v>
      </c>
      <c r="S58" s="82">
        <f>$C$9</f>
        <v>23.41346212916859</v>
      </c>
      <c r="T58" s="55">
        <v>18.730769703335</v>
      </c>
      <c r="V58" s="73">
        <v>15855.117610057699</v>
      </c>
      <c r="W58" s="70">
        <v>15855.117610057699</v>
      </c>
      <c r="X58" s="54">
        <v>15855.117610057699</v>
      </c>
      <c r="Z58" s="73">
        <v>491.53030737179699</v>
      </c>
      <c r="AA58" s="70">
        <f t="shared" si="9"/>
        <v>829.17941993116199</v>
      </c>
      <c r="AB58" s="54">
        <v>1022.53774819815</v>
      </c>
    </row>
    <row r="59" spans="1:28" x14ac:dyDescent="0.2">
      <c r="A59" s="63" t="s">
        <v>91</v>
      </c>
      <c r="B59" s="39">
        <v>135.19306689073301</v>
      </c>
      <c r="C59" s="39">
        <f>B51</f>
        <v>113.38933697850187</v>
      </c>
      <c r="D59" s="23">
        <v>118.60481025575299</v>
      </c>
      <c r="F59" s="68">
        <v>3.9635831651690401</v>
      </c>
      <c r="G59" s="3">
        <f t="shared" si="6"/>
        <v>4.2760471784422265</v>
      </c>
      <c r="H59" s="37">
        <v>3.85030925809476</v>
      </c>
      <c r="J59" s="68">
        <v>0.93190088281523897</v>
      </c>
      <c r="K59" s="3">
        <f t="shared" si="7"/>
        <v>0.95811972553236524</v>
      </c>
      <c r="L59" s="37">
        <v>0.77897004211273801</v>
      </c>
      <c r="N59" s="73">
        <v>2506.6256702864898</v>
      </c>
      <c r="O59" s="70">
        <f t="shared" si="8"/>
        <v>2548.8967240217107</v>
      </c>
      <c r="P59" s="54">
        <v>2081.1127554959598</v>
      </c>
      <c r="R59" s="84">
        <v>24.641566732492102</v>
      </c>
      <c r="S59" s="82">
        <f>$C$9</f>
        <v>23.41346212916859</v>
      </c>
      <c r="T59" s="55">
        <v>15.1070311677499</v>
      </c>
      <c r="V59" s="73">
        <v>26021.774796293299</v>
      </c>
      <c r="W59" s="70">
        <v>15855.117610057699</v>
      </c>
      <c r="X59" s="54">
        <v>9622.2344232199193</v>
      </c>
      <c r="Z59" s="73">
        <v>886.44473111896195</v>
      </c>
      <c r="AA59" s="70">
        <f t="shared" si="9"/>
        <v>829.17941993116199</v>
      </c>
      <c r="AB59" s="54">
        <v>682.41128847690095</v>
      </c>
    </row>
    <row r="60" spans="1:28" ht="16" thickBot="1" x14ac:dyDescent="0.25">
      <c r="A60" s="64" t="s">
        <v>92</v>
      </c>
      <c r="B60" s="65">
        <v>146.20640834013099</v>
      </c>
      <c r="C60" s="65">
        <f>B51</f>
        <v>113.38933697850187</v>
      </c>
      <c r="D60" s="56">
        <v>111.57930337281201</v>
      </c>
      <c r="E60" s="26"/>
      <c r="F60" s="69">
        <v>4.2989069422053303</v>
      </c>
      <c r="G60" s="62">
        <f t="shared" si="6"/>
        <v>4.2760471784422265</v>
      </c>
      <c r="H60" s="38">
        <v>3.6282518739676801</v>
      </c>
      <c r="I60" s="26"/>
      <c r="J60" s="69">
        <v>0.98899793134698399</v>
      </c>
      <c r="K60" s="62">
        <f t="shared" si="7"/>
        <v>0.95811972553236524</v>
      </c>
      <c r="L60" s="38">
        <v>0.74396309489742096</v>
      </c>
      <c r="M60" s="26"/>
      <c r="N60" s="74">
        <v>3015.0638679124299</v>
      </c>
      <c r="O60" s="71">
        <f t="shared" si="8"/>
        <v>2548.8967240217107</v>
      </c>
      <c r="P60" s="59">
        <v>1779.4978562733299</v>
      </c>
      <c r="Q60" s="26"/>
      <c r="R60" s="80">
        <v>24.974359604446601</v>
      </c>
      <c r="S60" s="81">
        <f>$C$9</f>
        <v>23.41346212916859</v>
      </c>
      <c r="T60" s="83">
        <v>14.984615762668</v>
      </c>
      <c r="U60" s="26"/>
      <c r="V60" s="74">
        <v>26944.679480077</v>
      </c>
      <c r="W60" s="71">
        <v>15855.117610057699</v>
      </c>
      <c r="X60" s="59">
        <v>9201.3804880460902</v>
      </c>
      <c r="Y60" s="26"/>
      <c r="Z60" s="74">
        <v>1025.0800876194501</v>
      </c>
      <c r="AA60" s="71">
        <f t="shared" si="9"/>
        <v>829.17941993116199</v>
      </c>
      <c r="AB60" s="59">
        <v>600.88339985633297</v>
      </c>
    </row>
    <row r="95" spans="1:2" ht="16" thickBot="1" x14ac:dyDescent="0.25"/>
    <row r="96" spans="1:2" x14ac:dyDescent="0.2">
      <c r="A96" s="57" t="s">
        <v>103</v>
      </c>
      <c r="B96" s="52">
        <v>74.5</v>
      </c>
    </row>
    <row r="97" spans="1:24" x14ac:dyDescent="0.2">
      <c r="A97" s="158" t="s">
        <v>104</v>
      </c>
      <c r="B97" s="162">
        <v>1.57</v>
      </c>
    </row>
    <row r="98" spans="1:24" ht="16" thickBot="1" x14ac:dyDescent="0.25">
      <c r="A98" s="159" t="s">
        <v>105</v>
      </c>
      <c r="B98" s="163">
        <f>B96*B97</f>
        <v>116.965</v>
      </c>
    </row>
    <row r="101" spans="1:24" ht="16" thickBot="1" x14ac:dyDescent="0.25"/>
    <row r="102" spans="1:24" ht="16" thickBot="1" x14ac:dyDescent="0.25">
      <c r="A102" s="173" t="s">
        <v>106</v>
      </c>
      <c r="B102" s="174"/>
      <c r="C102" s="174"/>
      <c r="D102" s="175"/>
      <c r="E102" s="173" t="s">
        <v>107</v>
      </c>
      <c r="F102" s="174"/>
      <c r="G102" s="174"/>
      <c r="H102" s="175"/>
      <c r="I102" s="173" t="s">
        <v>90</v>
      </c>
      <c r="J102" s="174"/>
      <c r="K102" s="174"/>
      <c r="L102" s="175"/>
      <c r="M102" s="173" t="s">
        <v>89</v>
      </c>
      <c r="N102" s="174"/>
      <c r="O102" s="174"/>
      <c r="P102" s="175"/>
      <c r="Q102" s="173" t="s">
        <v>88</v>
      </c>
      <c r="R102" s="174"/>
      <c r="S102" s="174"/>
      <c r="T102" s="175"/>
      <c r="U102" s="173" t="s">
        <v>108</v>
      </c>
      <c r="V102" s="174"/>
      <c r="W102" s="174"/>
      <c r="X102" s="175"/>
    </row>
    <row r="103" spans="1:24" x14ac:dyDescent="0.2">
      <c r="A103" s="164" t="s">
        <v>109</v>
      </c>
      <c r="B103" s="148" t="s">
        <v>85</v>
      </c>
      <c r="C103" s="149"/>
      <c r="D103" s="150" t="s">
        <v>87</v>
      </c>
      <c r="E103" s="164" t="s">
        <v>109</v>
      </c>
      <c r="F103" s="148" t="s">
        <v>85</v>
      </c>
      <c r="G103" s="149"/>
      <c r="H103" s="150" t="s">
        <v>87</v>
      </c>
      <c r="I103" s="164" t="s">
        <v>109</v>
      </c>
      <c r="J103" s="148" t="s">
        <v>85</v>
      </c>
      <c r="K103" s="149"/>
      <c r="L103" s="150" t="s">
        <v>87</v>
      </c>
      <c r="M103" s="164" t="s">
        <v>109</v>
      </c>
      <c r="N103" s="148" t="s">
        <v>85</v>
      </c>
      <c r="O103" s="149"/>
      <c r="P103" s="150" t="s">
        <v>87</v>
      </c>
      <c r="Q103" s="164" t="s">
        <v>109</v>
      </c>
      <c r="R103" s="148" t="s">
        <v>85</v>
      </c>
      <c r="S103" s="149"/>
      <c r="T103" s="150" t="s">
        <v>87</v>
      </c>
      <c r="U103" s="164" t="s">
        <v>109</v>
      </c>
      <c r="V103" s="148" t="s">
        <v>85</v>
      </c>
      <c r="W103" s="149"/>
      <c r="X103" s="150" t="s">
        <v>87</v>
      </c>
    </row>
    <row r="104" spans="1:24" x14ac:dyDescent="0.2">
      <c r="A104" s="35" t="s">
        <v>98</v>
      </c>
      <c r="B104" s="70">
        <v>133.85762604999999</v>
      </c>
      <c r="C104" s="70">
        <f>$B$51</f>
        <v>113.38933697850187</v>
      </c>
      <c r="D104" s="54">
        <v>100.55433011248699</v>
      </c>
      <c r="E104" s="35" t="s">
        <v>98</v>
      </c>
      <c r="F104" s="70">
        <v>123.565596492983</v>
      </c>
      <c r="G104" s="70">
        <f>$B$51</f>
        <v>113.38933697850187</v>
      </c>
      <c r="H104" s="54">
        <v>107.10092287888899</v>
      </c>
      <c r="I104" s="35" t="s">
        <v>98</v>
      </c>
      <c r="J104" s="70">
        <v>114.48144395423699</v>
      </c>
      <c r="K104" s="70">
        <f>$B$51</f>
        <v>113.38933697850187</v>
      </c>
      <c r="L104" s="54">
        <v>112.297883484821</v>
      </c>
      <c r="M104" s="35" t="s">
        <v>98</v>
      </c>
      <c r="N104" s="70">
        <v>123.565596492983</v>
      </c>
      <c r="O104" s="70">
        <f>$B$51</f>
        <v>113.38933697850187</v>
      </c>
      <c r="P104" s="54">
        <v>107.10092287888899</v>
      </c>
      <c r="Q104" s="35" t="s">
        <v>98</v>
      </c>
      <c r="R104" s="70">
        <v>112.410312516597</v>
      </c>
      <c r="S104" s="70">
        <f>$B$51</f>
        <v>113.38933697850187</v>
      </c>
      <c r="T104" s="54">
        <v>114.207809875682</v>
      </c>
      <c r="U104" s="35" t="s">
        <v>98</v>
      </c>
      <c r="V104" s="70">
        <v>122.841993638638</v>
      </c>
      <c r="W104" s="70">
        <f>$B$51</f>
        <v>113.38933697850187</v>
      </c>
      <c r="X104" s="54">
        <v>107.547122517594</v>
      </c>
    </row>
    <row r="105" spans="1:24" x14ac:dyDescent="0.2">
      <c r="A105" s="35" t="s">
        <v>110</v>
      </c>
      <c r="B105" s="70">
        <v>138.35753306000001</v>
      </c>
      <c r="C105" s="70">
        <f>$B$98</f>
        <v>116.965</v>
      </c>
      <c r="D105" s="54">
        <v>103.67558034</v>
      </c>
      <c r="E105" s="35" t="s">
        <v>110</v>
      </c>
      <c r="F105" s="70">
        <v>127.63944417</v>
      </c>
      <c r="G105" s="70">
        <f>$B$98</f>
        <v>116.965</v>
      </c>
      <c r="H105" s="54">
        <v>110.49318241</v>
      </c>
      <c r="I105" s="35" t="s">
        <v>110</v>
      </c>
      <c r="J105" s="70">
        <v>118.17923518000001</v>
      </c>
      <c r="K105" s="70">
        <f>$B$98</f>
        <v>116.965</v>
      </c>
      <c r="L105" s="54">
        <v>115.90528177</v>
      </c>
      <c r="M105" s="35" t="s">
        <v>110</v>
      </c>
      <c r="N105" s="70">
        <v>127.63944417</v>
      </c>
      <c r="O105" s="70">
        <f>$B$98</f>
        <v>116.965</v>
      </c>
      <c r="P105" s="54">
        <v>110.49318241</v>
      </c>
      <c r="Q105" s="35" t="s">
        <v>110</v>
      </c>
      <c r="R105" s="70">
        <v>116.02236496</v>
      </c>
      <c r="S105" s="70">
        <f>$B$98</f>
        <v>116.965</v>
      </c>
      <c r="T105" s="54">
        <v>117.89427349</v>
      </c>
      <c r="U105" s="35" t="s">
        <v>110</v>
      </c>
      <c r="V105" s="70">
        <v>126.88588659</v>
      </c>
      <c r="W105" s="70">
        <f>$B$98</f>
        <v>116.965</v>
      </c>
      <c r="X105" s="54">
        <v>110.95785352</v>
      </c>
    </row>
    <row r="106" spans="1:24" x14ac:dyDescent="0.2">
      <c r="A106" s="35" t="s">
        <v>111</v>
      </c>
      <c r="B106" s="3">
        <v>4.7413251975750699</v>
      </c>
      <c r="C106" s="3">
        <f>$G$8</f>
        <v>4.2760471784422265</v>
      </c>
      <c r="D106" s="37">
        <v>3.9683099373304702</v>
      </c>
      <c r="E106" s="35" t="s">
        <v>111</v>
      </c>
      <c r="F106" s="3">
        <v>4.3577528331420998</v>
      </c>
      <c r="G106" s="3">
        <f>$G$8</f>
        <v>4.2760471784422265</v>
      </c>
      <c r="H106" s="37">
        <v>4.22225680677579</v>
      </c>
      <c r="I106" s="35" t="s">
        <v>111</v>
      </c>
      <c r="J106" s="3">
        <v>4.4093180335452598</v>
      </c>
      <c r="K106" s="3">
        <f>$G$8</f>
        <v>4.2760471784422265</v>
      </c>
      <c r="L106" s="37">
        <v>4.1412586481209397</v>
      </c>
      <c r="M106" s="35" t="s">
        <v>111</v>
      </c>
      <c r="N106" s="3">
        <v>4.3577528331420998</v>
      </c>
      <c r="O106" s="3">
        <f>$G$8</f>
        <v>4.2760471784422265</v>
      </c>
      <c r="P106" s="37">
        <v>4.22225680677579</v>
      </c>
      <c r="Q106" s="35" t="s">
        <v>111</v>
      </c>
      <c r="R106" s="3">
        <v>4.2671492274923004</v>
      </c>
      <c r="S106" s="3">
        <f>$G$8</f>
        <v>4.2760471784422265</v>
      </c>
      <c r="T106" s="37">
        <v>4.2820571882848002</v>
      </c>
      <c r="U106" s="35" t="s">
        <v>111</v>
      </c>
      <c r="V106" s="3">
        <v>4.35200082882844</v>
      </c>
      <c r="W106" s="3">
        <f>$G$8</f>
        <v>4.2760471784422265</v>
      </c>
      <c r="X106" s="37">
        <v>4.2260839323367296</v>
      </c>
    </row>
    <row r="107" spans="1:24" x14ac:dyDescent="0.2">
      <c r="A107" s="35" t="s">
        <v>112</v>
      </c>
      <c r="B107" s="3">
        <v>1.1442675345548901</v>
      </c>
      <c r="C107" s="3">
        <f>$E$18</f>
        <v>0.95811972553236524</v>
      </c>
      <c r="D107" s="37">
        <v>0.84393423592233396</v>
      </c>
      <c r="E107" s="35" t="s">
        <v>112</v>
      </c>
      <c r="F107" s="3">
        <v>1.07614381995305</v>
      </c>
      <c r="G107" s="3">
        <f>$E$18</f>
        <v>0.95811972553236524</v>
      </c>
      <c r="H107" s="37">
        <v>0.88553668265413599</v>
      </c>
      <c r="I107" s="35" t="s">
        <v>112</v>
      </c>
      <c r="J107" s="3">
        <v>0.97035259431165</v>
      </c>
      <c r="K107" s="3">
        <f>$E$18</f>
        <v>0.95811972553236524</v>
      </c>
      <c r="L107" s="37">
        <v>0.94588685675308204</v>
      </c>
      <c r="M107" s="35" t="s">
        <v>112</v>
      </c>
      <c r="N107" s="3">
        <v>1.07614381995305</v>
      </c>
      <c r="O107" s="3">
        <f>$E$18</f>
        <v>0.95811972553236524</v>
      </c>
      <c r="P107" s="37">
        <v>0.88553668265413599</v>
      </c>
      <c r="Q107" s="35" t="s">
        <v>112</v>
      </c>
      <c r="R107" s="3">
        <v>0.946795728965665</v>
      </c>
      <c r="S107" s="3">
        <f>$E$18</f>
        <v>0.95811972553236524</v>
      </c>
      <c r="T107" s="37">
        <v>0.96758500383979995</v>
      </c>
      <c r="U107" s="35" t="s">
        <v>112</v>
      </c>
      <c r="V107" s="3">
        <v>1.06773194122848</v>
      </c>
      <c r="W107" s="3">
        <f>$E$18</f>
        <v>0.95811972553236524</v>
      </c>
      <c r="X107" s="37">
        <v>0.89067551607584905</v>
      </c>
    </row>
    <row r="108" spans="1:24" x14ac:dyDescent="0.2">
      <c r="A108" s="35" t="s">
        <v>113</v>
      </c>
      <c r="B108" s="3">
        <v>1.9551149954818201</v>
      </c>
      <c r="C108" s="3">
        <f>$E$18+$G$9</f>
        <v>1.6893967109660868</v>
      </c>
      <c r="D108" s="37">
        <v>1.52258290539161</v>
      </c>
      <c r="E108" s="35" t="s">
        <v>113</v>
      </c>
      <c r="F108" s="3">
        <v>1.8213938656380799</v>
      </c>
      <c r="G108" s="3">
        <f>$E$18+$G$9</f>
        <v>1.6893967109660868</v>
      </c>
      <c r="H108" s="37">
        <v>1.60761459726471</v>
      </c>
      <c r="I108" s="35" t="s">
        <v>113</v>
      </c>
      <c r="J108" s="3">
        <v>1.7244211685887401</v>
      </c>
      <c r="K108" s="3">
        <f>$E$18+$G$9</f>
        <v>1.6893967109660868</v>
      </c>
      <c r="L108" s="37">
        <v>1.65411270500073</v>
      </c>
      <c r="M108" s="35" t="s">
        <v>113</v>
      </c>
      <c r="N108" s="3">
        <v>1.8213938656380799</v>
      </c>
      <c r="O108" s="3">
        <f>$E$18+$G$9</f>
        <v>1.6893967109660868</v>
      </c>
      <c r="P108" s="37">
        <v>1.60761459726471</v>
      </c>
      <c r="Q108" s="35" t="s">
        <v>113</v>
      </c>
      <c r="R108" s="3">
        <v>1.6765510130533301</v>
      </c>
      <c r="S108" s="3">
        <f>$E$18+$G$9</f>
        <v>1.6893967109660868</v>
      </c>
      <c r="T108" s="37">
        <v>1.69988980344317</v>
      </c>
      <c r="U108" s="35" t="s">
        <v>113</v>
      </c>
      <c r="V108" s="3">
        <v>1.81199829608898</v>
      </c>
      <c r="W108" s="3">
        <f>$E$18+$G$9</f>
        <v>1.6893967109660868</v>
      </c>
      <c r="X108" s="37">
        <v>1.6134079344199601</v>
      </c>
    </row>
    <row r="109" spans="1:24" x14ac:dyDescent="0.2">
      <c r="A109" s="35" t="s">
        <v>114</v>
      </c>
      <c r="B109" s="70">
        <v>3514.1826706147599</v>
      </c>
      <c r="C109" s="70">
        <f>$B$33</f>
        <v>2548.8967240217107</v>
      </c>
      <c r="D109" s="54">
        <v>1969.7251560658899</v>
      </c>
      <c r="E109" s="35" t="s">
        <v>114</v>
      </c>
      <c r="F109" s="70">
        <v>2878.63492358235</v>
      </c>
      <c r="G109" s="70">
        <f>$B$33</f>
        <v>2548.8967240217107</v>
      </c>
      <c r="H109" s="54">
        <v>2346.7437800941798</v>
      </c>
      <c r="I109" s="35" t="s">
        <v>114</v>
      </c>
      <c r="J109" s="70">
        <v>2057.3684766987199</v>
      </c>
      <c r="K109" s="70">
        <f>$B$33</f>
        <v>2548.8967240217107</v>
      </c>
      <c r="L109" s="54">
        <v>3040.4249713447198</v>
      </c>
      <c r="M109" s="35" t="s">
        <v>114</v>
      </c>
      <c r="N109" s="70">
        <v>2878.63492358235</v>
      </c>
      <c r="O109" s="70">
        <f>$B$33</f>
        <v>2548.8967240217107</v>
      </c>
      <c r="P109" s="54">
        <v>2346.7437800941798</v>
      </c>
      <c r="Q109" s="35" t="s">
        <v>114</v>
      </c>
      <c r="R109" s="70">
        <v>2517.3213122434099</v>
      </c>
      <c r="S109" s="70">
        <f>$B$33</f>
        <v>2548.8967240217107</v>
      </c>
      <c r="T109" s="54">
        <v>2575.2987004613501</v>
      </c>
      <c r="U109" s="35" t="s">
        <v>114</v>
      </c>
      <c r="V109" s="70">
        <v>2855.0994719220898</v>
      </c>
      <c r="W109" s="70">
        <f>$B$33</f>
        <v>2548.8967240217107</v>
      </c>
      <c r="X109" s="54">
        <v>2361.0363270105499</v>
      </c>
    </row>
    <row r="110" spans="1:24" x14ac:dyDescent="0.2">
      <c r="A110" s="35" t="s">
        <v>115</v>
      </c>
      <c r="B110" s="82">
        <v>31.217949505558298</v>
      </c>
      <c r="C110" s="82">
        <f>$C$9</f>
        <v>23.41346212916859</v>
      </c>
      <c r="D110" s="55">
        <v>18.730769703335</v>
      </c>
      <c r="E110" s="35" t="s">
        <v>115</v>
      </c>
      <c r="F110" s="82">
        <v>30.8019584156152</v>
      </c>
      <c r="G110" s="82">
        <f>$C$9</f>
        <v>23.41346212916859</v>
      </c>
      <c r="H110" s="55">
        <v>18.883788959687401</v>
      </c>
      <c r="I110" s="35" t="s">
        <v>115</v>
      </c>
      <c r="J110" s="82">
        <v>23.4134621291687</v>
      </c>
      <c r="K110" s="82">
        <f>$C$9</f>
        <v>23.41346212916859</v>
      </c>
      <c r="L110" s="55">
        <v>23.4134621291687</v>
      </c>
      <c r="M110" s="35" t="s">
        <v>115</v>
      </c>
      <c r="N110" s="82">
        <v>30.8019584156152</v>
      </c>
      <c r="O110" s="82">
        <f>$C$9</f>
        <v>23.41346212916859</v>
      </c>
      <c r="P110" s="55">
        <v>18.883788959687401</v>
      </c>
      <c r="Q110" s="35" t="s">
        <v>115</v>
      </c>
      <c r="R110" s="82">
        <v>22.705946854996998</v>
      </c>
      <c r="S110" s="82">
        <f>$C$9</f>
        <v>23.41346212916859</v>
      </c>
      <c r="T110" s="55">
        <v>24.005055414808702</v>
      </c>
      <c r="U110" s="35" t="s">
        <v>115</v>
      </c>
      <c r="V110" s="82">
        <v>30.2745958066626</v>
      </c>
      <c r="W110" s="82">
        <f>$C$9</f>
        <v>23.41346212916859</v>
      </c>
      <c r="X110" s="55">
        <v>19.204044331847001</v>
      </c>
    </row>
    <row r="111" spans="1:24" ht="16" thickBot="1" x14ac:dyDescent="0.25">
      <c r="A111" s="58" t="s">
        <v>116</v>
      </c>
      <c r="B111" s="71">
        <v>38034.241350096301</v>
      </c>
      <c r="C111" s="71">
        <v>24172.289012572099</v>
      </c>
      <c r="D111" s="59">
        <v>15855.117610057699</v>
      </c>
      <c r="E111" s="58" t="s">
        <v>116</v>
      </c>
      <c r="F111" s="71">
        <v>36880.6104953666</v>
      </c>
      <c r="G111" s="71">
        <v>24172.289012572099</v>
      </c>
      <c r="H111" s="59">
        <v>16381.1850290249</v>
      </c>
      <c r="I111" s="58" t="s">
        <v>116</v>
      </c>
      <c r="J111" s="71">
        <v>24172.289012572099</v>
      </c>
      <c r="K111" s="71">
        <v>24172.289012572099</v>
      </c>
      <c r="L111" s="59">
        <v>24172.289012572099</v>
      </c>
      <c r="M111" s="58" t="s">
        <v>116</v>
      </c>
      <c r="N111" s="71">
        <v>36880.6104953666</v>
      </c>
      <c r="O111" s="71">
        <v>24172.289012572099</v>
      </c>
      <c r="P111" s="59">
        <v>16381.1850290249</v>
      </c>
      <c r="Q111" s="58" t="s">
        <v>116</v>
      </c>
      <c r="R111" s="71">
        <v>35973.539108612502</v>
      </c>
      <c r="S111" s="71">
        <v>24172.289012572099</v>
      </c>
      <c r="T111" s="59">
        <v>16932.028944783699</v>
      </c>
      <c r="U111" s="58" t="s">
        <v>116</v>
      </c>
      <c r="V111" s="71">
        <v>35973.539108612502</v>
      </c>
      <c r="W111" s="71">
        <v>24172.289012572099</v>
      </c>
      <c r="X111" s="59">
        <v>16932.028944783699</v>
      </c>
    </row>
    <row r="112" spans="1:24" x14ac:dyDescent="0.2">
      <c r="A112" s="151" t="s">
        <v>117</v>
      </c>
      <c r="B112" s="148" t="s">
        <v>85</v>
      </c>
      <c r="C112" s="149"/>
      <c r="D112" s="150" t="s">
        <v>87</v>
      </c>
      <c r="E112" s="151" t="s">
        <v>117</v>
      </c>
      <c r="F112" s="148" t="s">
        <v>85</v>
      </c>
      <c r="G112" s="149"/>
      <c r="H112" s="150" t="s">
        <v>87</v>
      </c>
      <c r="I112" s="151" t="s">
        <v>117</v>
      </c>
      <c r="J112" s="148" t="s">
        <v>85</v>
      </c>
      <c r="K112" s="149"/>
      <c r="L112" s="150" t="s">
        <v>87</v>
      </c>
      <c r="M112" s="151" t="s">
        <v>117</v>
      </c>
      <c r="N112" s="148" t="s">
        <v>85</v>
      </c>
      <c r="O112" s="149"/>
      <c r="P112" s="150" t="s">
        <v>87</v>
      </c>
      <c r="Q112" s="151" t="s">
        <v>117</v>
      </c>
      <c r="R112" s="148" t="s">
        <v>85</v>
      </c>
      <c r="S112" s="149"/>
      <c r="T112" s="150" t="s">
        <v>87</v>
      </c>
      <c r="U112" s="151" t="s">
        <v>117</v>
      </c>
      <c r="V112" s="148" t="s">
        <v>85</v>
      </c>
      <c r="W112" s="149"/>
      <c r="X112" s="150" t="s">
        <v>87</v>
      </c>
    </row>
    <row r="113" spans="1:25" x14ac:dyDescent="0.2">
      <c r="A113" s="34" t="s">
        <v>118</v>
      </c>
      <c r="B113" s="82">
        <f>100*(B111/$C111)-100</f>
        <v>57.346461190806338</v>
      </c>
      <c r="C113">
        <v>0</v>
      </c>
      <c r="D113" s="55">
        <f>(100*D111/$C111)-100</f>
        <v>-34.407876714483294</v>
      </c>
      <c r="E113" s="34" t="s">
        <v>118</v>
      </c>
      <c r="F113" s="82">
        <f>100*(F111/$C111)-100</f>
        <v>52.573926599110479</v>
      </c>
      <c r="G113">
        <v>0</v>
      </c>
      <c r="H113" s="55">
        <f>(100*H111/$C111)-100</f>
        <v>-32.231552334555559</v>
      </c>
      <c r="I113" s="34" t="s">
        <v>118</v>
      </c>
      <c r="J113" s="82">
        <f>100*(J111/$C111)-100</f>
        <v>0</v>
      </c>
      <c r="K113">
        <v>0</v>
      </c>
      <c r="L113" s="55">
        <f>(100*L111/$C111)-100</f>
        <v>0</v>
      </c>
      <c r="M113" s="34" t="s">
        <v>118</v>
      </c>
      <c r="N113" s="82">
        <f>100*(N111/$C111)-100</f>
        <v>52.573926599110479</v>
      </c>
      <c r="O113">
        <v>0</v>
      </c>
      <c r="P113" s="55">
        <f>(100*P111/$C111)-100</f>
        <v>-32.231552334555559</v>
      </c>
      <c r="Q113" s="34" t="s">
        <v>118</v>
      </c>
      <c r="R113" s="82">
        <f>100*(R111/$C111)-100</f>
        <v>48.821400777983968</v>
      </c>
      <c r="S113">
        <v>0</v>
      </c>
      <c r="T113" s="55">
        <f>(100*T111/$C111)-100</f>
        <v>-29.95272836603398</v>
      </c>
      <c r="U113" s="34" t="s">
        <v>118</v>
      </c>
      <c r="V113" s="82">
        <f>100*(V111/$C111)-100</f>
        <v>48.821400777983968</v>
      </c>
      <c r="W113">
        <v>0</v>
      </c>
      <c r="X113" s="55">
        <f>(100*X111/$C111)-100</f>
        <v>-29.95272836603398</v>
      </c>
    </row>
    <row r="114" spans="1:25" x14ac:dyDescent="0.2">
      <c r="A114" s="35" t="s">
        <v>119</v>
      </c>
      <c r="B114" s="82">
        <f>100*(B110/$C110)-100</f>
        <v>33.33333333333411</v>
      </c>
      <c r="C114">
        <v>0</v>
      </c>
      <c r="D114" s="55">
        <f>(100*D110/$C110)-100</f>
        <v>-19.99999999999946</v>
      </c>
      <c r="E114" s="35" t="s">
        <v>119</v>
      </c>
      <c r="F114" s="82">
        <f>100*(F110/$C110)-100</f>
        <v>31.556615786616135</v>
      </c>
      <c r="G114">
        <v>0</v>
      </c>
      <c r="H114" s="55">
        <f>(100*H110/$C110)-100</f>
        <v>-19.346447545824944</v>
      </c>
      <c r="I114" s="35" t="s">
        <v>119</v>
      </c>
      <c r="J114" s="82">
        <f>100*(J110/$C110)-100</f>
        <v>4.6895820560166612E-13</v>
      </c>
      <c r="K114">
        <v>0</v>
      </c>
      <c r="L114" s="55">
        <f>(100*L110/$C110)-100</f>
        <v>4.8316906031686813E-13</v>
      </c>
      <c r="M114" s="35" t="s">
        <v>119</v>
      </c>
      <c r="N114" s="82">
        <f>100*(N110/$C110)-100</f>
        <v>31.556615786616135</v>
      </c>
      <c r="O114">
        <v>0</v>
      </c>
      <c r="P114" s="55">
        <f>(100*P110/$C110)-100</f>
        <v>-19.346447545824944</v>
      </c>
      <c r="Q114" s="35" t="s">
        <v>119</v>
      </c>
      <c r="R114" s="82">
        <f>100*(R110/$C110)-100</f>
        <v>-3.0218310742270234</v>
      </c>
      <c r="S114">
        <v>0</v>
      </c>
      <c r="T114" s="55">
        <f>(100*T110/$C110)-100</f>
        <v>2.5267227989452437</v>
      </c>
      <c r="U114" s="35" t="s">
        <v>119</v>
      </c>
      <c r="V114" s="82">
        <f>100*(V110/$C110)-100</f>
        <v>29.304225234363685</v>
      </c>
      <c r="W114">
        <v>0</v>
      </c>
      <c r="X114" s="55">
        <f>(100*X110/$C110)-100</f>
        <v>-17.978621760843637</v>
      </c>
    </row>
    <row r="115" spans="1:25" x14ac:dyDescent="0.2">
      <c r="A115" s="35" t="s">
        <v>120</v>
      </c>
      <c r="B115" s="82">
        <f>100*(B109/$C109)-100</f>
        <v>37.870735895097312</v>
      </c>
      <c r="C115">
        <v>0</v>
      </c>
      <c r="D115" s="55">
        <f>(100*D109/$C109)-100</f>
        <v>-22.722441537058032</v>
      </c>
      <c r="E115" s="35" t="s">
        <v>120</v>
      </c>
      <c r="F115" s="82">
        <f>100*(F109/$C109)-100</f>
        <v>12.936506860127722</v>
      </c>
      <c r="G115">
        <v>0</v>
      </c>
      <c r="H115" s="55">
        <f>(100*H109/$C109)-100</f>
        <v>-7.9309978322138193</v>
      </c>
      <c r="I115" s="35" t="s">
        <v>120</v>
      </c>
      <c r="J115" s="82">
        <f>100*(J109/$C109)-100</f>
        <v>-19.283960887495113</v>
      </c>
      <c r="K115">
        <v>0</v>
      </c>
      <c r="L115" s="55">
        <f>(100*L109/$C109)-100</f>
        <v>19.283960887495809</v>
      </c>
      <c r="M115" s="35" t="s">
        <v>120</v>
      </c>
      <c r="N115" s="82">
        <f>100*(N109/$C109)-100</f>
        <v>12.936506860127722</v>
      </c>
      <c r="O115">
        <v>0</v>
      </c>
      <c r="P115" s="55">
        <f>(100*P109/$C109)-100</f>
        <v>-7.9309978322138193</v>
      </c>
      <c r="Q115" s="35" t="s">
        <v>120</v>
      </c>
      <c r="R115" s="82">
        <f>100*(R109/$C109)-100</f>
        <v>-1.238787412637123</v>
      </c>
      <c r="S115">
        <v>0</v>
      </c>
      <c r="T115" s="55">
        <f>(100*T109/$C109)-100</f>
        <v>1.0358197800176754</v>
      </c>
      <c r="U115" s="35" t="s">
        <v>120</v>
      </c>
      <c r="V115" s="82">
        <f>100*(V109/$C109)-100</f>
        <v>12.013148473793194</v>
      </c>
      <c r="W115">
        <v>0</v>
      </c>
      <c r="X115" s="55">
        <f>(100*X109/$C109)-100</f>
        <v>-7.3702631903716451</v>
      </c>
    </row>
    <row r="116" spans="1:25" x14ac:dyDescent="0.2">
      <c r="A116" s="35" t="s">
        <v>112</v>
      </c>
      <c r="B116" s="82">
        <f>100*(B107/$C107)-100</f>
        <v>19.428449708526202</v>
      </c>
      <c r="C116">
        <v>0</v>
      </c>
      <c r="D116" s="55">
        <f>(100*D107/$C107)-100</f>
        <v>-11.917664000350882</v>
      </c>
      <c r="E116" s="35" t="s">
        <v>112</v>
      </c>
      <c r="F116" s="82">
        <f>100*(F107/$C107)-100</f>
        <v>12.318303368100089</v>
      </c>
      <c r="G116">
        <v>0</v>
      </c>
      <c r="H116" s="55">
        <f>(100*H107/$C107)-100</f>
        <v>-7.5755712928151695</v>
      </c>
      <c r="I116" s="35" t="s">
        <v>112</v>
      </c>
      <c r="J116" s="82">
        <f>100*(J107/$C107)-100</f>
        <v>1.276757846989085</v>
      </c>
      <c r="K116">
        <v>0</v>
      </c>
      <c r="L116" s="55">
        <f>(100*L107/$C107)-100</f>
        <v>-1.2767578469889287</v>
      </c>
      <c r="M116" s="35" t="s">
        <v>112</v>
      </c>
      <c r="N116" s="82">
        <f>100*(N107/$C107)-100</f>
        <v>12.318303368100089</v>
      </c>
      <c r="O116">
        <v>0</v>
      </c>
      <c r="P116" s="55">
        <f>(100*P107/$C107)-100</f>
        <v>-7.5755712928151695</v>
      </c>
      <c r="Q116" s="35" t="s">
        <v>112</v>
      </c>
      <c r="R116" s="82">
        <f>100*(R107/$C107)-100</f>
        <v>-1.1818978635898816</v>
      </c>
      <c r="S116">
        <v>0</v>
      </c>
      <c r="T116" s="55">
        <f>(100*T107/$C107)-100</f>
        <v>0.98790141306979251</v>
      </c>
      <c r="U116" s="35" t="s">
        <v>112</v>
      </c>
      <c r="V116" s="82">
        <f>100*(V107/$C107)-100</f>
        <v>11.440346417584763</v>
      </c>
      <c r="W116">
        <v>0</v>
      </c>
      <c r="X116" s="55">
        <f>(100*X107/$C107)-100</f>
        <v>-7.0392256478220219</v>
      </c>
    </row>
    <row r="117" spans="1:25" x14ac:dyDescent="0.2">
      <c r="A117" s="35" t="s">
        <v>111</v>
      </c>
      <c r="B117" s="82">
        <f>100*(B106/$C106)-100</f>
        <v>10.881031001681919</v>
      </c>
      <c r="C117">
        <v>0</v>
      </c>
      <c r="D117" s="55">
        <f>(100*D106/$C106)-100</f>
        <v>-7.1967690783024949</v>
      </c>
      <c r="E117" s="35" t="s">
        <v>111</v>
      </c>
      <c r="F117" s="82">
        <f>100*(F106/$C106)-100</f>
        <v>1.9107753326902781</v>
      </c>
      <c r="G117">
        <v>0</v>
      </c>
      <c r="H117" s="55">
        <f>(100*H106/$C106)-100</f>
        <v>-1.2579461690137919</v>
      </c>
      <c r="I117" s="35" t="s">
        <v>111</v>
      </c>
      <c r="J117" s="82">
        <f>100*(J106/$C106)-100</f>
        <v>3.1166834588477172</v>
      </c>
      <c r="K117">
        <v>0</v>
      </c>
      <c r="L117" s="55">
        <f>(100*L106/$C106)-100</f>
        <v>-3.1521759395178179</v>
      </c>
      <c r="M117" s="35" t="s">
        <v>111</v>
      </c>
      <c r="N117" s="82">
        <f>100*(N106/$C106)-100</f>
        <v>1.9107753326902781</v>
      </c>
      <c r="O117">
        <v>0</v>
      </c>
      <c r="P117" s="55">
        <f>(100*P106/$C106)-100</f>
        <v>-1.2579461690137919</v>
      </c>
      <c r="Q117" s="35" t="s">
        <v>111</v>
      </c>
      <c r="R117" s="82">
        <f>100*(R106/$C106)-100</f>
        <v>-0.20808823145790711</v>
      </c>
      <c r="S117">
        <v>0</v>
      </c>
      <c r="T117" s="55">
        <f>(100*T106/$C106)-100</f>
        <v>0.14055059712327989</v>
      </c>
      <c r="U117" s="35" t="s">
        <v>111</v>
      </c>
      <c r="V117" s="82">
        <f>100*(V106/$C106)-100</f>
        <v>1.7762584746289889</v>
      </c>
      <c r="W117">
        <v>0</v>
      </c>
      <c r="X117" s="55">
        <f>(100*X106/$C106)-100</f>
        <v>-1.1684446878272894</v>
      </c>
    </row>
    <row r="118" spans="1:25" x14ac:dyDescent="0.2">
      <c r="A118" s="35" t="s">
        <v>113</v>
      </c>
      <c r="B118" s="82">
        <f>100*(B108/$C108)-100</f>
        <v>15.728590140546771</v>
      </c>
      <c r="C118">
        <v>0</v>
      </c>
      <c r="D118" s="82">
        <f>100*(D108/$C108)-100</f>
        <v>-9.8741642203792281</v>
      </c>
      <c r="E118" s="35" t="s">
        <v>113</v>
      </c>
      <c r="F118" s="82">
        <f>100*(F108/$G108)-100</f>
        <v>7.8132716735615162</v>
      </c>
      <c r="G118">
        <v>0</v>
      </c>
      <c r="H118" s="82">
        <f>100*(H108/$G108)-100</f>
        <v>-4.8409064117692822</v>
      </c>
      <c r="I118" s="35" t="s">
        <v>113</v>
      </c>
      <c r="J118" s="82">
        <f>100*(J108/$K108)-100</f>
        <v>2.0731931934817425</v>
      </c>
      <c r="K118">
        <v>0</v>
      </c>
      <c r="L118" s="82">
        <f>100*(L108/$K108)-100</f>
        <v>-2.0885565679348019</v>
      </c>
      <c r="M118" s="35" t="s">
        <v>113</v>
      </c>
      <c r="N118" s="82">
        <f>100*(N108/$O108)-100</f>
        <v>7.8132716735615162</v>
      </c>
      <c r="O118">
        <v>0</v>
      </c>
      <c r="P118" s="82">
        <f>100*(P108/$O108)-100</f>
        <v>-4.8409064117692822</v>
      </c>
      <c r="Q118" s="35" t="s">
        <v>113</v>
      </c>
      <c r="R118" s="82">
        <f>100*(R108/$S108)-100</f>
        <v>-0.76037190254803022</v>
      </c>
      <c r="S118">
        <v>0</v>
      </c>
      <c r="T118" s="82">
        <f>100*(T108/$S108)-100</f>
        <v>0.62111476889774053</v>
      </c>
      <c r="U118" s="35" t="s">
        <v>113</v>
      </c>
      <c r="V118" s="82">
        <f>100*(V108/$W108)-100</f>
        <v>7.2571222808160343</v>
      </c>
      <c r="W118">
        <v>0</v>
      </c>
      <c r="X118" s="55">
        <f>100*(X108/$W108)-100</f>
        <v>-4.4979829813136263</v>
      </c>
    </row>
    <row r="119" spans="1:25" x14ac:dyDescent="0.2">
      <c r="A119" s="35" t="s">
        <v>110</v>
      </c>
      <c r="B119" s="82">
        <f>100*(B105/$C105)-100</f>
        <v>18.289687564656106</v>
      </c>
      <c r="C119">
        <v>0</v>
      </c>
      <c r="D119" s="55">
        <f>(100*D105/$C105)-100</f>
        <v>-11.361877194032402</v>
      </c>
      <c r="E119" s="35" t="s">
        <v>110</v>
      </c>
      <c r="F119" s="82">
        <f>100*(F105/$C105)-100</f>
        <v>9.1261866113794667</v>
      </c>
      <c r="G119">
        <v>0</v>
      </c>
      <c r="H119" s="55">
        <f>(100*H105/$C105)-100</f>
        <v>-5.5331232334458917</v>
      </c>
      <c r="I119" s="35" t="s">
        <v>110</v>
      </c>
      <c r="J119" s="82">
        <f>100*(J105/$C105)-100</f>
        <v>1.0381183943914891</v>
      </c>
      <c r="K119">
        <v>0</v>
      </c>
      <c r="L119" s="55">
        <f>(100*L105/$C105)-100</f>
        <v>-0.90601310648484912</v>
      </c>
      <c r="M119" s="35" t="s">
        <v>110</v>
      </c>
      <c r="N119" s="82">
        <f>100*(N105/$C105)-100</f>
        <v>9.1261866113794667</v>
      </c>
      <c r="O119">
        <v>0</v>
      </c>
      <c r="P119" s="55">
        <f>(100*P105/$C105)-100</f>
        <v>-5.5331232334458917</v>
      </c>
      <c r="Q119" s="35" t="s">
        <v>110</v>
      </c>
      <c r="R119" s="82">
        <f>100*(R105/$C105)-100</f>
        <v>-0.80591205916299202</v>
      </c>
      <c r="S119">
        <v>0</v>
      </c>
      <c r="T119" s="55">
        <f>(100*T105/$C105)-100</f>
        <v>0.7944885136579245</v>
      </c>
      <c r="U119" s="35" t="s">
        <v>110</v>
      </c>
      <c r="V119" s="82">
        <f>100*(V105/$C105)-100</f>
        <v>8.4819275766254947</v>
      </c>
      <c r="W119">
        <v>0</v>
      </c>
      <c r="X119" s="55">
        <f>(100*X105/$C105)-100</f>
        <v>-5.1358495960329975</v>
      </c>
    </row>
    <row r="120" spans="1:25" ht="16" thickBot="1" x14ac:dyDescent="0.25">
      <c r="A120" s="58" t="s">
        <v>98</v>
      </c>
      <c r="B120" s="81">
        <f>100*(B104/$C104)-100</f>
        <v>18.051334999320815</v>
      </c>
      <c r="C120" s="26">
        <v>0</v>
      </c>
      <c r="D120" s="83">
        <f>(100*D104/$C104)-100</f>
        <v>-11.319412572672817</v>
      </c>
      <c r="E120" s="58" t="s">
        <v>98</v>
      </c>
      <c r="F120" s="81">
        <f>100*(F104/$C104)-100</f>
        <v>8.9746177071398705</v>
      </c>
      <c r="G120" s="26">
        <v>0</v>
      </c>
      <c r="H120" s="83">
        <f>(100*H104/$C104)-100</f>
        <v>-5.5458601903679323</v>
      </c>
      <c r="I120" s="58" t="s">
        <v>98</v>
      </c>
      <c r="J120" s="81">
        <f>100*(J104/$C104)-100</f>
        <v>0.96314786278553299</v>
      </c>
      <c r="K120" s="26">
        <v>0</v>
      </c>
      <c r="L120" s="83">
        <f>(100*L104/$C104)-100</f>
        <v>-0.96257154575991422</v>
      </c>
      <c r="M120" s="58" t="s">
        <v>98</v>
      </c>
      <c r="N120" s="81">
        <f>100*(N104/$C104)-100</f>
        <v>8.9746177071398705</v>
      </c>
      <c r="O120" s="26">
        <v>0</v>
      </c>
      <c r="P120" s="83">
        <f>(100*P104/$C104)-100</f>
        <v>-5.5458601903679323</v>
      </c>
      <c r="Q120" s="58" t="s">
        <v>98</v>
      </c>
      <c r="R120" s="81">
        <f>100*(R104/$C104)-100</f>
        <v>-0.86341845537953077</v>
      </c>
      <c r="S120" s="26">
        <v>0</v>
      </c>
      <c r="T120" s="83">
        <f>(100*T104/$C104)-100</f>
        <v>0.72182527827577303</v>
      </c>
      <c r="U120" s="58" t="s">
        <v>98</v>
      </c>
      <c r="V120" s="81">
        <f>100*(V104/$C104)-100</f>
        <v>8.336459945901538</v>
      </c>
      <c r="W120" s="26">
        <v>0</v>
      </c>
      <c r="X120" s="83">
        <f>(100*X104/$C104)-100</f>
        <v>-5.1523490802451164</v>
      </c>
    </row>
    <row r="123" spans="1:25" ht="16" thickBot="1" x14ac:dyDescent="0.25"/>
    <row r="124" spans="1:25" x14ac:dyDescent="0.2">
      <c r="V124" s="188" t="s">
        <v>121</v>
      </c>
      <c r="W124" s="189"/>
      <c r="X124" s="189"/>
      <c r="Y124" s="190"/>
    </row>
    <row r="125" spans="1:25" x14ac:dyDescent="0.2">
      <c r="V125" s="19"/>
      <c r="W125" s="152" t="s">
        <v>85</v>
      </c>
      <c r="X125" s="149"/>
      <c r="Y125" s="153" t="s">
        <v>87</v>
      </c>
    </row>
    <row r="126" spans="1:25" x14ac:dyDescent="0.2">
      <c r="M126">
        <f>23.4/2.8</f>
        <v>8.3571428571428577</v>
      </c>
      <c r="V126" s="34" t="s">
        <v>88</v>
      </c>
      <c r="W126" s="82">
        <f>AVERAGE(R113:R120)</f>
        <v>5.0926367223726849</v>
      </c>
      <c r="Y126" s="55">
        <f>AVERAGE(T113:T120)</f>
        <v>-2.8905381520058189</v>
      </c>
    </row>
    <row r="127" spans="1:25" x14ac:dyDescent="0.2">
      <c r="M127">
        <f>2549/816</f>
        <v>3.1237745098039214</v>
      </c>
      <c r="V127" s="35" t="s">
        <v>89</v>
      </c>
      <c r="W127" s="82">
        <f>AVERAGE(N113:N120)</f>
        <v>17.151275492340694</v>
      </c>
      <c r="Y127" s="55">
        <f>AVERAGE(P113:P120)</f>
        <v>-10.532800626250799</v>
      </c>
    </row>
    <row r="128" spans="1:25" x14ac:dyDescent="0.2">
      <c r="A128">
        <f>1-816/2549</f>
        <v>0.67987446057277356</v>
      </c>
      <c r="V128" s="35" t="s">
        <v>90</v>
      </c>
      <c r="W128" s="82">
        <f>AVERAGE(J113:J120)</f>
        <v>-1.3520075163748846</v>
      </c>
      <c r="Y128" s="55">
        <f>AVERAGE(L113:L120)</f>
        <v>1.3622357351012475</v>
      </c>
    </row>
    <row r="129" spans="13:25" x14ac:dyDescent="0.2">
      <c r="V129" s="35" t="s">
        <v>91</v>
      </c>
      <c r="W129" s="82">
        <f>AVERAGE(F113:F120)</f>
        <v>17.151275492340694</v>
      </c>
      <c r="Y129" s="55">
        <f>AVERAGE(H113:H120)</f>
        <v>-10.532800626250799</v>
      </c>
    </row>
    <row r="130" spans="13:25" ht="16" thickBot="1" x14ac:dyDescent="0.25">
      <c r="M130">
        <f>15855/255</f>
        <v>62.176470588235297</v>
      </c>
      <c r="N130">
        <f>C111/M130</f>
        <v>388.76907588810377</v>
      </c>
      <c r="V130" s="58" t="s">
        <v>92</v>
      </c>
      <c r="W130" s="81">
        <f>AVERAGE(B113:B120)</f>
        <v>26.366202979246196</v>
      </c>
      <c r="X130" s="26"/>
      <c r="Y130" s="83">
        <f>AVERAGE(D113:D120)</f>
        <v>-16.100025664659825</v>
      </c>
    </row>
    <row r="131" spans="13:25" x14ac:dyDescent="0.2">
      <c r="M131">
        <f>2243/2243</f>
        <v>1</v>
      </c>
      <c r="N131">
        <f>C109/M131</f>
        <v>2548.8967240217107</v>
      </c>
    </row>
  </sheetData>
  <mergeCells count="20">
    <mergeCell ref="V124:Y124"/>
    <mergeCell ref="R54:T54"/>
    <mergeCell ref="V54:X54"/>
    <mergeCell ref="A102:D102"/>
    <mergeCell ref="E102:H102"/>
    <mergeCell ref="I102:L102"/>
    <mergeCell ref="A1:H1"/>
    <mergeCell ref="A11:F11"/>
    <mergeCell ref="G11:H11"/>
    <mergeCell ref="A26:C26"/>
    <mergeCell ref="G26:I26"/>
    <mergeCell ref="A53:AB53"/>
    <mergeCell ref="A54:D54"/>
    <mergeCell ref="F54:H54"/>
    <mergeCell ref="U102:X102"/>
    <mergeCell ref="J54:L54"/>
    <mergeCell ref="N54:P54"/>
    <mergeCell ref="Z54:AB54"/>
    <mergeCell ref="M102:P102"/>
    <mergeCell ref="Q102:T10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67CD-682B-4B1A-A722-3AE5458EFC56}">
  <dimension ref="A1:II291"/>
  <sheetViews>
    <sheetView tabSelected="1" topLeftCell="A4" zoomScale="131" zoomScaleNormal="70" workbookViewId="0">
      <selection activeCell="B54" sqref="B54"/>
    </sheetView>
  </sheetViews>
  <sheetFormatPr baseColWidth="10" defaultColWidth="8.83203125" defaultRowHeight="15" x14ac:dyDescent="0.2"/>
  <cols>
    <col min="1" max="1" width="30.5" bestFit="1" customWidth="1"/>
    <col min="2" max="2" width="9.1640625" customWidth="1"/>
    <col min="3" max="3" width="10.6640625" customWidth="1"/>
    <col min="6" max="6" width="13.5" bestFit="1" customWidth="1"/>
    <col min="7" max="7" width="16.83203125" bestFit="1" customWidth="1"/>
    <col min="8" max="8" width="13.5" bestFit="1" customWidth="1"/>
    <col min="11" max="11" width="10.6640625" customWidth="1"/>
    <col min="15" max="15" width="10.6640625" customWidth="1"/>
    <col min="19" max="19" width="10.6640625" customWidth="1"/>
  </cols>
  <sheetData>
    <row r="1" spans="1:9" x14ac:dyDescent="0.2">
      <c r="A1" s="176" t="s">
        <v>20</v>
      </c>
      <c r="B1" s="177"/>
      <c r="C1" s="177"/>
      <c r="D1" s="177"/>
      <c r="E1" s="177"/>
      <c r="F1" s="177"/>
      <c r="G1" s="177"/>
      <c r="H1" s="178"/>
    </row>
    <row r="2" spans="1:9" x14ac:dyDescent="0.2">
      <c r="A2" s="19"/>
      <c r="B2" s="30" t="s">
        <v>21</v>
      </c>
      <c r="C2" s="31" t="s">
        <v>22</v>
      </c>
      <c r="D2" s="31" t="s">
        <v>23</v>
      </c>
      <c r="E2" s="31" t="s">
        <v>24</v>
      </c>
      <c r="F2" s="31" t="s">
        <v>25</v>
      </c>
      <c r="G2" s="8" t="s">
        <v>26</v>
      </c>
      <c r="H2" s="33" t="s">
        <v>27</v>
      </c>
    </row>
    <row r="3" spans="1:9" x14ac:dyDescent="0.2">
      <c r="A3" s="34" t="s">
        <v>28</v>
      </c>
      <c r="B3">
        <v>0.57345617997213305</v>
      </c>
      <c r="C3">
        <f>B3*0.4</f>
        <v>0.22938247198885323</v>
      </c>
      <c r="D3">
        <f>(B3+C3)*0.3</f>
        <v>0.24085159558829586</v>
      </c>
      <c r="E3">
        <f>(B3+C3)*0.2</f>
        <v>0.16056773039219727</v>
      </c>
      <c r="F3">
        <f>$B$9/5</f>
        <v>3.2560971708245198E-3</v>
      </c>
      <c r="G3" s="28">
        <f>SUM(B3:F3)</f>
        <v>1.2075140751123039</v>
      </c>
      <c r="H3" s="21">
        <f>G3/$G$8</f>
        <v>0.52047759057589138</v>
      </c>
    </row>
    <row r="4" spans="1:9" x14ac:dyDescent="0.2">
      <c r="A4" s="35" t="s">
        <v>29</v>
      </c>
      <c r="B4">
        <v>0.22893479357937699</v>
      </c>
      <c r="C4">
        <f>B4*0.4</f>
        <v>9.1573917431750806E-2</v>
      </c>
      <c r="D4">
        <f t="shared" ref="D4:D7" si="0">(B4+C4)*0.3</f>
        <v>9.6152613303338325E-2</v>
      </c>
      <c r="E4">
        <f t="shared" ref="E4:E7" si="1">(B4+C4)*0.2</f>
        <v>6.4101742202225559E-2</v>
      </c>
      <c r="F4">
        <f>$B$9/5</f>
        <v>3.2560971708245198E-3</v>
      </c>
      <c r="G4" s="28">
        <f t="shared" ref="G4:G7" si="2">SUM(B4:F4)</f>
        <v>0.48401916368751619</v>
      </c>
      <c r="H4" s="21">
        <f t="shared" ref="H4:H7" si="3">G4/$G$8</f>
        <v>0.20862790198549586</v>
      </c>
    </row>
    <row r="5" spans="1:9" x14ac:dyDescent="0.2">
      <c r="A5" s="35" t="s">
        <v>30</v>
      </c>
      <c r="B5">
        <v>2.8770637859759401E-2</v>
      </c>
      <c r="C5">
        <f>B5*0.4</f>
        <v>1.1508255143903761E-2</v>
      </c>
      <c r="D5">
        <f t="shared" si="0"/>
        <v>1.2083667901098948E-2</v>
      </c>
      <c r="E5">
        <f t="shared" si="1"/>
        <v>8.0557786007326333E-3</v>
      </c>
      <c r="F5">
        <f>$B$9/5</f>
        <v>3.2560971708245198E-3</v>
      </c>
      <c r="G5" s="28">
        <f t="shared" si="2"/>
        <v>6.3674436676319265E-2</v>
      </c>
      <c r="H5" s="21">
        <f t="shared" si="3"/>
        <v>2.7445740025420041E-2</v>
      </c>
    </row>
    <row r="6" spans="1:9" x14ac:dyDescent="0.2">
      <c r="A6" s="35" t="s">
        <v>31</v>
      </c>
      <c r="B6">
        <v>4.6223595132275398E-2</v>
      </c>
      <c r="C6">
        <f>B6*0.4</f>
        <v>1.8489438052910159E-2</v>
      </c>
      <c r="D6">
        <f t="shared" si="0"/>
        <v>1.9413909955555669E-2</v>
      </c>
      <c r="E6">
        <f t="shared" si="1"/>
        <v>1.2942606637037113E-2</v>
      </c>
      <c r="F6">
        <f>$B$9/5</f>
        <v>3.2560971708245198E-3</v>
      </c>
      <c r="G6" s="28">
        <f t="shared" si="2"/>
        <v>0.10032564694860287</v>
      </c>
      <c r="H6" s="21">
        <f t="shared" si="3"/>
        <v>4.3243596139382418E-2</v>
      </c>
    </row>
    <row r="7" spans="1:9" x14ac:dyDescent="0.2">
      <c r="A7" s="36" t="s">
        <v>32</v>
      </c>
      <c r="B7" s="85">
        <v>0.219629634818054</v>
      </c>
      <c r="C7">
        <f>B7*0.4</f>
        <v>8.7851853927221613E-2</v>
      </c>
      <c r="D7">
        <f t="shared" si="0"/>
        <v>9.2244446623582679E-2</v>
      </c>
      <c r="E7">
        <f t="shared" si="1"/>
        <v>6.1496297749055122E-2</v>
      </c>
      <c r="F7">
        <f>$B$9/5</f>
        <v>3.2560971708245198E-3</v>
      </c>
      <c r="G7" s="28">
        <f t="shared" si="2"/>
        <v>0.46447833028873792</v>
      </c>
      <c r="H7" s="21">
        <f t="shared" si="3"/>
        <v>0.20020517127381027</v>
      </c>
    </row>
    <row r="8" spans="1:9" x14ac:dyDescent="0.2">
      <c r="A8" s="19"/>
      <c r="G8" s="29">
        <f>SUM(G3:G7)</f>
        <v>2.3200116527134802</v>
      </c>
      <c r="H8" s="23">
        <f>SUM(H3:H7)</f>
        <v>1</v>
      </c>
    </row>
    <row r="9" spans="1:9" ht="16" thickBot="1" x14ac:dyDescent="0.25">
      <c r="A9" s="24" t="s">
        <v>33</v>
      </c>
      <c r="B9" s="25">
        <v>1.62804858541226E-2</v>
      </c>
      <c r="C9" s="26">
        <f>B9/0.00589</f>
        <v>2.7640892791379623</v>
      </c>
      <c r="D9" s="26"/>
      <c r="E9" s="26"/>
      <c r="F9" s="26" t="s">
        <v>94</v>
      </c>
      <c r="G9" s="96">
        <f>G8*0.15/(1-(1+0.15)^-15)</f>
        <v>0.39676155495213328</v>
      </c>
      <c r="H9" s="27"/>
      <c r="I9">
        <f>1-G8/wild_type_3_days_no_credits_15y!G8</f>
        <v>0.45744011796458584</v>
      </c>
    </row>
    <row r="10" spans="1:9" ht="16" thickBot="1" x14ac:dyDescent="0.25">
      <c r="I10">
        <f>1-E18/wild_type_3_days_no_credits_15y!E18</f>
        <v>0.58284267028694892</v>
      </c>
    </row>
    <row r="11" spans="1:9" x14ac:dyDescent="0.2">
      <c r="A11" s="176" t="s">
        <v>34</v>
      </c>
      <c r="B11" s="177"/>
      <c r="C11" s="177"/>
      <c r="D11" s="177"/>
      <c r="E11" s="177"/>
      <c r="F11" s="177"/>
      <c r="G11" s="176" t="s">
        <v>35</v>
      </c>
      <c r="H11" s="178"/>
    </row>
    <row r="12" spans="1:9" x14ac:dyDescent="0.2">
      <c r="A12" s="19"/>
      <c r="B12" s="30" t="s">
        <v>36</v>
      </c>
      <c r="C12" s="31" t="s">
        <v>37</v>
      </c>
      <c r="D12" s="31" t="s">
        <v>38</v>
      </c>
      <c r="E12" s="8" t="s">
        <v>26</v>
      </c>
      <c r="F12" s="31" t="s">
        <v>27</v>
      </c>
      <c r="G12" s="40" t="s">
        <v>39</v>
      </c>
      <c r="H12" s="42">
        <v>1.4226767519723099E-2</v>
      </c>
    </row>
    <row r="13" spans="1:9" x14ac:dyDescent="0.2">
      <c r="A13" s="34" t="s">
        <v>40</v>
      </c>
      <c r="B13" s="85">
        <v>5.7069956036338798E-2</v>
      </c>
      <c r="C13">
        <f>(G3/$G$8)*SUM($B$20:$B$23)</f>
        <v>0.10943623127942687</v>
      </c>
      <c r="D13">
        <f>B19*0.1</f>
        <v>1.06328640309508E-3</v>
      </c>
      <c r="E13" s="28">
        <f>SUM(B13:D13)</f>
        <v>0.16756947371886075</v>
      </c>
      <c r="F13" s="22">
        <f>E13/$E$18</f>
        <v>0.41925209887958531</v>
      </c>
      <c r="G13" s="19" t="s">
        <v>41</v>
      </c>
      <c r="H13" s="43">
        <v>4.3949019538293797E-3</v>
      </c>
    </row>
    <row r="14" spans="1:9" x14ac:dyDescent="0.2">
      <c r="A14" s="35" t="s">
        <v>42</v>
      </c>
      <c r="B14">
        <v>8.00067839999999E-2</v>
      </c>
      <c r="C14">
        <f>(G4/$G$8)*SUM($B$20:$B$23)</f>
        <v>4.3866348420042584E-2</v>
      </c>
      <c r="D14">
        <f>B19*0.025</f>
        <v>2.6582160077376999E-4</v>
      </c>
      <c r="E14" s="28">
        <f t="shared" ref="E14:E17" si="4">SUM(B14:D14)</f>
        <v>0.12413895402081625</v>
      </c>
      <c r="F14" s="22">
        <f t="shared" ref="F14:F17" si="5">E14/$E$18</f>
        <v>0.31059068141052215</v>
      </c>
      <c r="G14" s="19" t="s">
        <v>43</v>
      </c>
      <c r="H14" s="43">
        <v>1.3533394524436601E-2</v>
      </c>
    </row>
    <row r="15" spans="1:9" x14ac:dyDescent="0.2">
      <c r="A15" s="35" t="s">
        <v>44</v>
      </c>
      <c r="B15">
        <v>3.2190985416766703E-2</v>
      </c>
      <c r="C15">
        <f>(G5/$G$8)*SUM($B$20:$B$23)</f>
        <v>5.7707736268405941E-3</v>
      </c>
      <c r="D15">
        <f>B19*0.75</f>
        <v>7.974648023213099E-3</v>
      </c>
      <c r="E15" s="28">
        <f t="shared" si="4"/>
        <v>4.5936407066820395E-2</v>
      </c>
      <c r="F15" s="22">
        <f t="shared" si="5"/>
        <v>0.1149310471074409</v>
      </c>
      <c r="G15" s="19" t="s">
        <v>45</v>
      </c>
      <c r="H15" s="44">
        <v>3.59214187775359E-5</v>
      </c>
      <c r="I15" s="85"/>
    </row>
    <row r="16" spans="1:9" x14ac:dyDescent="0.2">
      <c r="A16" s="35" t="s">
        <v>46</v>
      </c>
      <c r="B16">
        <v>6.3146285201999899E-3</v>
      </c>
      <c r="C16">
        <f>(G6/$G$8)*SUM($B$20:$B$23)</f>
        <v>9.0924494620936939E-3</v>
      </c>
      <c r="D16">
        <f>B19*0.1</f>
        <v>1.06328640309508E-3</v>
      </c>
      <c r="E16" s="28">
        <f t="shared" si="4"/>
        <v>1.6470364385388764E-2</v>
      </c>
      <c r="F16" s="22">
        <f t="shared" si="5"/>
        <v>4.1208190755978924E-2</v>
      </c>
      <c r="G16" s="19" t="s">
        <v>47</v>
      </c>
      <c r="H16" s="45">
        <v>0</v>
      </c>
    </row>
    <row r="17" spans="1:10" x14ac:dyDescent="0.2">
      <c r="A17" s="36" t="s">
        <v>48</v>
      </c>
      <c r="B17">
        <v>3.21027031658666E-3</v>
      </c>
      <c r="C17">
        <f>(G7/$G$8)*SUM($B$20:$B$23)</f>
        <v>4.2095375139236266E-2</v>
      </c>
      <c r="D17">
        <f>B19*0.025</f>
        <v>2.6582160077376999E-4</v>
      </c>
      <c r="E17" s="28">
        <f t="shared" si="4"/>
        <v>4.5571467056596697E-2</v>
      </c>
      <c r="F17" s="22">
        <f t="shared" si="5"/>
        <v>0.11401798184647266</v>
      </c>
      <c r="G17" s="19" t="s">
        <v>49</v>
      </c>
      <c r="H17" s="46">
        <f>D15</f>
        <v>7.974648023213099E-3</v>
      </c>
    </row>
    <row r="18" spans="1:10" x14ac:dyDescent="0.2">
      <c r="A18" s="19"/>
      <c r="B18" s="85"/>
      <c r="C18" s="85"/>
      <c r="E18" s="29">
        <f>SUM(E13:E17)</f>
        <v>0.39968666624848287</v>
      </c>
      <c r="F18" s="39">
        <f>SUM(F13:F17)</f>
        <v>1</v>
      </c>
      <c r="G18" s="41" t="s">
        <v>50</v>
      </c>
      <c r="H18" s="46">
        <f>C15</f>
        <v>5.7707736268405941E-3</v>
      </c>
    </row>
    <row r="19" spans="1:10" ht="16" thickBot="1" x14ac:dyDescent="0.25">
      <c r="A19" s="19" t="s">
        <v>49</v>
      </c>
      <c r="B19">
        <v>1.06328640309508E-2</v>
      </c>
      <c r="G19" s="24"/>
      <c r="H19" s="47">
        <f>SUM(H12:H18)</f>
        <v>4.5936407066820305E-2</v>
      </c>
    </row>
    <row r="20" spans="1:10" x14ac:dyDescent="0.2">
      <c r="A20" s="19" t="s">
        <v>51</v>
      </c>
      <c r="B20">
        <v>5.4850742068080001E-2</v>
      </c>
      <c r="F20" s="20"/>
    </row>
    <row r="21" spans="1:10" x14ac:dyDescent="0.2">
      <c r="A21" s="19" t="s">
        <v>52</v>
      </c>
      <c r="B21">
        <v>2.742537103404E-2</v>
      </c>
      <c r="F21" s="20"/>
    </row>
    <row r="22" spans="1:10" x14ac:dyDescent="0.2">
      <c r="A22" s="19" t="s">
        <v>53</v>
      </c>
      <c r="B22">
        <v>5.4850742068080001E-2</v>
      </c>
      <c r="F22" s="20"/>
    </row>
    <row r="23" spans="1:10" ht="16" thickBot="1" x14ac:dyDescent="0.25">
      <c r="A23" s="24" t="s">
        <v>54</v>
      </c>
      <c r="B23" s="26">
        <v>7.3134322757440001E-2</v>
      </c>
      <c r="C23" s="26"/>
      <c r="D23" s="26"/>
      <c r="E23" s="26"/>
      <c r="F23" s="27"/>
    </row>
    <row r="25" spans="1:10" ht="16" thickBot="1" x14ac:dyDescent="0.25"/>
    <row r="26" spans="1:10" x14ac:dyDescent="0.2">
      <c r="A26" s="176" t="s">
        <v>55</v>
      </c>
      <c r="B26" s="177"/>
      <c r="C26" s="178"/>
      <c r="G26" s="176" t="s">
        <v>56</v>
      </c>
      <c r="H26" s="177"/>
      <c r="I26" s="178"/>
    </row>
    <row r="27" spans="1:10" x14ac:dyDescent="0.2">
      <c r="A27" s="19"/>
      <c r="B27" s="32" t="s">
        <v>57</v>
      </c>
      <c r="C27" s="48" t="s">
        <v>58</v>
      </c>
      <c r="G27" s="19"/>
      <c r="H27" s="30" t="s">
        <v>59</v>
      </c>
      <c r="I27" s="33" t="s">
        <v>58</v>
      </c>
    </row>
    <row r="28" spans="1:10" x14ac:dyDescent="0.2">
      <c r="A28" s="40" t="s">
        <v>60</v>
      </c>
      <c r="B28" s="49">
        <v>473.76216609445601</v>
      </c>
      <c r="C28" s="20" t="s">
        <v>61</v>
      </c>
      <c r="G28" s="40" t="s">
        <v>60</v>
      </c>
      <c r="H28" s="49">
        <v>227.16895864229099</v>
      </c>
      <c r="I28" s="20" t="s">
        <v>61</v>
      </c>
    </row>
    <row r="29" spans="1:10" x14ac:dyDescent="0.2">
      <c r="A29" s="19" t="s">
        <v>42</v>
      </c>
      <c r="B29" s="50">
        <v>0</v>
      </c>
      <c r="C29" s="20" t="s">
        <v>61</v>
      </c>
      <c r="D29" t="s">
        <v>62</v>
      </c>
      <c r="G29" s="19" t="s">
        <v>42</v>
      </c>
      <c r="H29" s="76">
        <v>0</v>
      </c>
      <c r="I29" s="20" t="s">
        <v>61</v>
      </c>
      <c r="J29" t="s">
        <v>62</v>
      </c>
    </row>
    <row r="30" spans="1:10" x14ac:dyDescent="0.2">
      <c r="A30" s="19" t="s">
        <v>44</v>
      </c>
      <c r="B30" s="75">
        <v>123.357417665583</v>
      </c>
      <c r="C30" s="20" t="s">
        <v>61</v>
      </c>
      <c r="D30" t="s">
        <v>63</v>
      </c>
      <c r="G30" s="19" t="s">
        <v>44</v>
      </c>
      <c r="H30" s="75">
        <v>59.149881770647298</v>
      </c>
      <c r="I30" s="20" t="s">
        <v>61</v>
      </c>
    </row>
    <row r="31" spans="1:10" x14ac:dyDescent="0.2">
      <c r="A31" s="19" t="s">
        <v>46</v>
      </c>
      <c r="B31" s="75">
        <v>57.405713819999903</v>
      </c>
      <c r="C31" s="20" t="s">
        <v>61</v>
      </c>
      <c r="G31" s="19" t="s">
        <v>46</v>
      </c>
      <c r="H31" s="75">
        <v>27.526039776689998</v>
      </c>
      <c r="I31" s="20" t="s">
        <v>61</v>
      </c>
    </row>
    <row r="32" spans="1:10" x14ac:dyDescent="0.2">
      <c r="A32" s="41" t="s">
        <v>48</v>
      </c>
      <c r="B32" s="50">
        <v>161.10897459945201</v>
      </c>
      <c r="C32" s="20" t="s">
        <v>64</v>
      </c>
      <c r="G32" s="41" t="s">
        <v>48</v>
      </c>
      <c r="H32" s="75">
        <v>30.6962088558715</v>
      </c>
      <c r="I32" s="20" t="s">
        <v>64</v>
      </c>
    </row>
    <row r="33" spans="1:10" ht="16" thickBot="1" x14ac:dyDescent="0.25">
      <c r="A33" s="24"/>
      <c r="B33" s="51">
        <f>SUM(B28:B32)</f>
        <v>815.63427217949084</v>
      </c>
      <c r="C33" s="27"/>
      <c r="G33" s="24"/>
      <c r="H33" s="51">
        <f>SUM(H28:H32)</f>
        <v>344.54108904549975</v>
      </c>
      <c r="I33" s="27"/>
    </row>
    <row r="34" spans="1:10" x14ac:dyDescent="0.2">
      <c r="G34" t="s">
        <v>65</v>
      </c>
      <c r="H34">
        <v>0.47949999999999998</v>
      </c>
      <c r="I34" t="s">
        <v>66</v>
      </c>
    </row>
    <row r="35" spans="1:10" x14ac:dyDescent="0.2">
      <c r="G35" t="s">
        <v>67</v>
      </c>
    </row>
    <row r="37" spans="1:10" ht="16" thickBot="1" x14ac:dyDescent="0.25"/>
    <row r="38" spans="1:10" x14ac:dyDescent="0.2">
      <c r="A38" s="57" t="s">
        <v>68</v>
      </c>
      <c r="B38" s="52">
        <v>312.42</v>
      </c>
      <c r="C38" t="s">
        <v>69</v>
      </c>
    </row>
    <row r="39" spans="1:10" x14ac:dyDescent="0.2">
      <c r="A39" s="35" t="s">
        <v>70</v>
      </c>
      <c r="B39" s="20">
        <v>0.23</v>
      </c>
    </row>
    <row r="40" spans="1:10" x14ac:dyDescent="0.2">
      <c r="A40" s="35" t="s">
        <v>71</v>
      </c>
      <c r="B40" s="54">
        <f>B38/B39</f>
        <v>1358.3478260869565</v>
      </c>
    </row>
    <row r="41" spans="1:10" x14ac:dyDescent="0.2">
      <c r="A41" s="35" t="s">
        <v>72</v>
      </c>
      <c r="B41" s="20">
        <v>0.21</v>
      </c>
    </row>
    <row r="42" spans="1:10" ht="16" thickBot="1" x14ac:dyDescent="0.25">
      <c r="A42" s="58" t="s">
        <v>73</v>
      </c>
      <c r="B42" s="59">
        <f>B38/B41</f>
        <v>1487.7142857142858</v>
      </c>
      <c r="F42">
        <v>1358.3478260869599</v>
      </c>
    </row>
    <row r="43" spans="1:10" ht="16" thickBot="1" x14ac:dyDescent="0.25"/>
    <row r="44" spans="1:10" x14ac:dyDescent="0.2">
      <c r="A44" s="57" t="s">
        <v>74</v>
      </c>
      <c r="B44" s="53">
        <v>1.90992983999999</v>
      </c>
    </row>
    <row r="45" spans="1:10" x14ac:dyDescent="0.2">
      <c r="A45" s="35" t="s">
        <v>95</v>
      </c>
      <c r="B45" s="54">
        <f>B44*B40</f>
        <v>2594.3490461425949</v>
      </c>
    </row>
    <row r="46" spans="1:10" x14ac:dyDescent="0.2">
      <c r="A46" s="35" t="s">
        <v>76</v>
      </c>
      <c r="B46" s="37">
        <v>8.8719321599999894</v>
      </c>
    </row>
    <row r="47" spans="1:10" x14ac:dyDescent="0.2">
      <c r="A47" s="35" t="s">
        <v>96</v>
      </c>
      <c r="B47" s="54">
        <f>B42*B46</f>
        <v>13198.900216319986</v>
      </c>
    </row>
    <row r="48" spans="1:10" x14ac:dyDescent="0.2">
      <c r="A48" s="35" t="s">
        <v>77</v>
      </c>
      <c r="B48" s="55">
        <v>61.610639999999897</v>
      </c>
      <c r="J48" t="s">
        <v>78</v>
      </c>
    </row>
    <row r="49" spans="1:28" ht="16" thickBot="1" x14ac:dyDescent="0.25">
      <c r="A49" s="35" t="s">
        <v>79</v>
      </c>
      <c r="B49" s="23">
        <f>(B47)/B48</f>
        <v>214.23085714285727</v>
      </c>
    </row>
    <row r="50" spans="1:28" x14ac:dyDescent="0.2">
      <c r="A50" s="165" t="s">
        <v>80</v>
      </c>
      <c r="B50" s="166">
        <f>10.13199964*1000</f>
        <v>10131.99964</v>
      </c>
      <c r="D50" s="142" t="s">
        <v>97</v>
      </c>
      <c r="E50" s="142">
        <f>809341.39054556/1000000</f>
        <v>0.80934139054556009</v>
      </c>
    </row>
    <row r="51" spans="1:28" x14ac:dyDescent="0.2">
      <c r="A51" s="167" t="s">
        <v>98</v>
      </c>
      <c r="B51" s="168">
        <f>B50/B49</f>
        <v>47.294772448413433</v>
      </c>
      <c r="D51" s="142" t="s">
        <v>99</v>
      </c>
      <c r="E51" s="142">
        <f>(E50-E18)*0.21</f>
        <v>8.6027492102386208E-2</v>
      </c>
    </row>
    <row r="52" spans="1:28" x14ac:dyDescent="0.2">
      <c r="A52" s="35" t="s">
        <v>103</v>
      </c>
      <c r="B52" s="20">
        <v>74.5</v>
      </c>
    </row>
    <row r="53" spans="1:28" x14ac:dyDescent="0.2">
      <c r="A53" s="158" t="s">
        <v>104</v>
      </c>
      <c r="B53" s="162">
        <v>0.64713259999999995</v>
      </c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</row>
    <row r="54" spans="1:28" ht="16" thickBot="1" x14ac:dyDescent="0.25">
      <c r="A54" s="159" t="s">
        <v>105</v>
      </c>
      <c r="B54" s="163">
        <f>B52*B53</f>
        <v>48.211378699999997</v>
      </c>
      <c r="C54" s="141"/>
      <c r="D54" s="141"/>
      <c r="F54" s="141"/>
      <c r="G54" s="141"/>
      <c r="H54" s="141"/>
      <c r="J54" s="141"/>
      <c r="K54" s="141"/>
      <c r="L54" s="141"/>
      <c r="N54" s="141"/>
      <c r="O54" s="141"/>
      <c r="P54" s="141"/>
      <c r="R54" s="141"/>
      <c r="S54" s="141"/>
      <c r="T54" s="141"/>
      <c r="V54" s="141"/>
      <c r="W54" s="141"/>
      <c r="X54" s="141"/>
      <c r="Z54" s="141"/>
      <c r="AA54" s="141"/>
      <c r="AB54" s="141"/>
    </row>
    <row r="55" spans="1:28" ht="16" thickBot="1" x14ac:dyDescent="0.25">
      <c r="B55" s="154"/>
      <c r="D55" s="154"/>
      <c r="F55" s="154"/>
      <c r="H55" s="154"/>
      <c r="J55" s="154"/>
      <c r="L55" s="154"/>
      <c r="N55" s="154"/>
      <c r="P55" s="154"/>
      <c r="R55" s="154"/>
      <c r="T55" s="154"/>
      <c r="V55" s="154"/>
      <c r="X55" s="154"/>
      <c r="Z55" s="154"/>
      <c r="AB55" s="154"/>
    </row>
    <row r="56" spans="1:28" ht="20" thickBot="1" x14ac:dyDescent="0.3">
      <c r="A56" s="191" t="s">
        <v>122</v>
      </c>
      <c r="B56" s="192"/>
      <c r="C56" s="192"/>
      <c r="D56" s="192"/>
      <c r="E56" s="192"/>
      <c r="F56" s="192"/>
      <c r="G56" s="192"/>
      <c r="H56" s="192"/>
      <c r="I56" s="193"/>
      <c r="J56" s="3"/>
      <c r="K56" s="3"/>
      <c r="L56" s="3"/>
      <c r="N56" s="70"/>
      <c r="O56" s="70"/>
      <c r="P56" s="70"/>
      <c r="R56" s="39"/>
      <c r="S56" s="39"/>
      <c r="T56" s="39"/>
      <c r="V56" s="70"/>
      <c r="W56" s="70"/>
      <c r="X56" s="70"/>
      <c r="Z56" s="82"/>
      <c r="AA56" s="82"/>
      <c r="AB56" s="82"/>
    </row>
    <row r="57" spans="1:28" x14ac:dyDescent="0.2">
      <c r="A57" s="179" t="s">
        <v>20</v>
      </c>
      <c r="B57" s="180"/>
      <c r="C57" s="180"/>
      <c r="D57" s="180"/>
      <c r="E57" s="180"/>
      <c r="F57" s="180"/>
      <c r="G57" s="180"/>
      <c r="H57" s="196"/>
      <c r="I57" s="20"/>
      <c r="K57" s="3"/>
      <c r="L57" s="3"/>
      <c r="N57" s="70"/>
      <c r="O57" s="70"/>
      <c r="P57" s="70"/>
      <c r="R57" s="39"/>
      <c r="S57" s="39"/>
      <c r="T57" s="39"/>
      <c r="V57" s="70"/>
      <c r="W57" s="70"/>
      <c r="X57" s="70"/>
      <c r="Z57" s="82"/>
      <c r="AA57" s="82"/>
      <c r="AB57" s="82"/>
    </row>
    <row r="58" spans="1:28" x14ac:dyDescent="0.2">
      <c r="A58" s="19"/>
      <c r="B58" s="30" t="s">
        <v>21</v>
      </c>
      <c r="C58" s="31" t="s">
        <v>22</v>
      </c>
      <c r="D58" s="31" t="s">
        <v>23</v>
      </c>
      <c r="E58" s="31" t="s">
        <v>24</v>
      </c>
      <c r="F58" s="31" t="s">
        <v>25</v>
      </c>
      <c r="G58" s="8" t="s">
        <v>26</v>
      </c>
      <c r="H58" s="33" t="s">
        <v>27</v>
      </c>
      <c r="I58" s="20"/>
      <c r="K58" s="3"/>
      <c r="L58" s="3"/>
      <c r="N58" s="70"/>
      <c r="O58" s="70"/>
      <c r="P58" s="70"/>
      <c r="R58" s="39"/>
      <c r="S58" s="39"/>
      <c r="T58" s="39"/>
      <c r="V58" s="70"/>
      <c r="W58" s="70"/>
      <c r="X58" s="70"/>
      <c r="Z58" s="70"/>
      <c r="AA58" s="82"/>
      <c r="AB58" s="82"/>
    </row>
    <row r="59" spans="1:28" x14ac:dyDescent="0.2">
      <c r="A59" s="34" t="s">
        <v>28</v>
      </c>
      <c r="B59">
        <v>0</v>
      </c>
      <c r="C59">
        <f>B59*0.4</f>
        <v>0</v>
      </c>
      <c r="D59">
        <f>(B59+C59)*0.3</f>
        <v>0</v>
      </c>
      <c r="E59">
        <f>(B59+C59)*0.2</f>
        <v>0</v>
      </c>
      <c r="F59">
        <v>0</v>
      </c>
      <c r="G59" s="28">
        <f>SUM(B59:F59)</f>
        <v>0</v>
      </c>
      <c r="H59" s="21">
        <f>G59/$G$64</f>
        <v>0</v>
      </c>
      <c r="I59" s="20"/>
      <c r="K59" s="3"/>
      <c r="L59" s="3"/>
      <c r="N59" s="70"/>
      <c r="O59" s="70"/>
      <c r="P59" s="70"/>
      <c r="R59" s="39"/>
      <c r="S59" s="39"/>
      <c r="T59" s="39"/>
      <c r="V59" s="70"/>
      <c r="W59" s="70"/>
      <c r="X59" s="70"/>
      <c r="Z59" s="82"/>
      <c r="AA59" s="82"/>
      <c r="AB59" s="82"/>
    </row>
    <row r="60" spans="1:28" x14ac:dyDescent="0.2">
      <c r="A60" s="35" t="s">
        <v>29</v>
      </c>
      <c r="B60">
        <v>0</v>
      </c>
      <c r="C60">
        <f>B60*0.4</f>
        <v>0</v>
      </c>
      <c r="D60">
        <f t="shared" ref="D60:D63" si="6">(B60+C60)*0.3</f>
        <v>0</v>
      </c>
      <c r="E60">
        <f t="shared" ref="E60:E63" si="7">(B60+C60)*0.2</f>
        <v>0</v>
      </c>
      <c r="F60">
        <v>0</v>
      </c>
      <c r="G60" s="28">
        <f t="shared" ref="G60:G63" si="8">SUM(B60:F60)</f>
        <v>0</v>
      </c>
      <c r="H60" s="21">
        <f t="shared" ref="H60:H63" si="9">G60/$G$64</f>
        <v>0</v>
      </c>
      <c r="I60" s="20"/>
      <c r="K60" s="3"/>
      <c r="L60" s="3"/>
      <c r="N60" s="70"/>
      <c r="O60" s="70"/>
      <c r="P60" s="70"/>
      <c r="R60" s="39"/>
      <c r="S60" s="39"/>
      <c r="T60" s="39"/>
      <c r="V60" s="70"/>
      <c r="W60" s="70"/>
      <c r="X60" s="70"/>
      <c r="Z60" s="82"/>
      <c r="AA60" s="82"/>
      <c r="AB60" s="82"/>
    </row>
    <row r="61" spans="1:28" x14ac:dyDescent="0.2">
      <c r="A61" s="35" t="s">
        <v>30</v>
      </c>
      <c r="B61">
        <v>2.8770637859759401E-2</v>
      </c>
      <c r="C61">
        <f>B61*0.4</f>
        <v>1.1508255143903761E-2</v>
      </c>
      <c r="D61">
        <f t="shared" si="6"/>
        <v>1.2083667901098948E-2</v>
      </c>
      <c r="E61">
        <f t="shared" si="7"/>
        <v>8.0557786007326333E-3</v>
      </c>
      <c r="F61">
        <f>$B$9/2</f>
        <v>8.1402429270612999E-3</v>
      </c>
      <c r="G61" s="28">
        <f t="shared" si="8"/>
        <v>6.8558582432556039E-2</v>
      </c>
      <c r="H61" s="21">
        <f t="shared" si="9"/>
        <v>0.39454004434551421</v>
      </c>
      <c r="I61" s="20"/>
      <c r="O61">
        <f>1-816/2552</f>
        <v>0.68025078369905956</v>
      </c>
    </row>
    <row r="62" spans="1:28" x14ac:dyDescent="0.2">
      <c r="A62" s="35" t="s">
        <v>31</v>
      </c>
      <c r="B62">
        <v>4.6223595132275398E-2</v>
      </c>
      <c r="C62">
        <f>B62*0.4</f>
        <v>1.8489438052910159E-2</v>
      </c>
      <c r="D62">
        <f t="shared" si="6"/>
        <v>1.9413909955555669E-2</v>
      </c>
      <c r="E62">
        <f t="shared" si="7"/>
        <v>1.2942606637037113E-2</v>
      </c>
      <c r="F62">
        <f>$B$9/2</f>
        <v>8.1402429270612999E-3</v>
      </c>
      <c r="G62" s="28">
        <f t="shared" si="8"/>
        <v>0.10520979270483964</v>
      </c>
      <c r="H62" s="21">
        <f t="shared" si="9"/>
        <v>0.60545995565448585</v>
      </c>
      <c r="I62" s="20"/>
    </row>
    <row r="63" spans="1:28" x14ac:dyDescent="0.2">
      <c r="A63" s="36" t="s">
        <v>32</v>
      </c>
      <c r="B63" s="70">
        <v>0</v>
      </c>
      <c r="C63">
        <f>B63*0.4</f>
        <v>0</v>
      </c>
      <c r="D63">
        <f t="shared" si="6"/>
        <v>0</v>
      </c>
      <c r="E63">
        <f t="shared" si="7"/>
        <v>0</v>
      </c>
      <c r="F63">
        <v>0</v>
      </c>
      <c r="G63" s="28">
        <f t="shared" si="8"/>
        <v>0</v>
      </c>
      <c r="H63" s="21">
        <f t="shared" si="9"/>
        <v>0</v>
      </c>
      <c r="I63" s="20"/>
    </row>
    <row r="64" spans="1:28" x14ac:dyDescent="0.2">
      <c r="A64" s="19"/>
      <c r="G64" s="29">
        <f>SUM(G59:G63)</f>
        <v>0.17376837513739568</v>
      </c>
      <c r="H64" s="23">
        <f>SUM(H59:H63)</f>
        <v>1</v>
      </c>
      <c r="I64" s="20"/>
    </row>
    <row r="65" spans="1:27" ht="16" thickBot="1" x14ac:dyDescent="0.25">
      <c r="A65" s="24" t="s">
        <v>33</v>
      </c>
      <c r="B65" s="25">
        <v>1.62804858541226E-2</v>
      </c>
      <c r="C65" s="26">
        <f>B65/0.00589</f>
        <v>2.7640892791379623</v>
      </c>
      <c r="D65" s="26"/>
      <c r="E65" s="26"/>
      <c r="F65" s="26" t="s">
        <v>94</v>
      </c>
      <c r="G65" s="96">
        <f>G64*0.15/(1-(1+0.15)^-15)</f>
        <v>2.9717355359134199E-2</v>
      </c>
      <c r="H65" s="27"/>
      <c r="I65" s="20"/>
    </row>
    <row r="66" spans="1:27" ht="16" thickBot="1" x14ac:dyDescent="0.25">
      <c r="A66" s="19"/>
      <c r="I66" s="20"/>
    </row>
    <row r="67" spans="1:27" x14ac:dyDescent="0.2">
      <c r="A67" s="176" t="s">
        <v>34</v>
      </c>
      <c r="B67" s="177"/>
      <c r="C67" s="177"/>
      <c r="D67" s="177"/>
      <c r="E67" s="177"/>
      <c r="F67" s="177"/>
      <c r="G67" s="176" t="s">
        <v>35</v>
      </c>
      <c r="H67" s="178"/>
      <c r="I67" s="20"/>
    </row>
    <row r="68" spans="1:27" x14ac:dyDescent="0.2">
      <c r="A68" s="19"/>
      <c r="B68" s="30" t="s">
        <v>36</v>
      </c>
      <c r="C68" s="31" t="s">
        <v>37</v>
      </c>
      <c r="D68" s="31" t="s">
        <v>38</v>
      </c>
      <c r="E68" s="8" t="s">
        <v>26</v>
      </c>
      <c r="F68" s="31" t="s">
        <v>27</v>
      </c>
      <c r="G68" s="40" t="s">
        <v>39</v>
      </c>
      <c r="H68" s="42">
        <v>1.4226767519723099E-2</v>
      </c>
      <c r="I68" s="20"/>
    </row>
    <row r="69" spans="1:27" x14ac:dyDescent="0.2">
      <c r="A69" s="34" t="s">
        <v>40</v>
      </c>
      <c r="B69" s="70">
        <v>0</v>
      </c>
      <c r="C69">
        <f>(G59/$G$8)*SUM($B$76:$B$79)</f>
        <v>0</v>
      </c>
      <c r="D69">
        <v>0</v>
      </c>
      <c r="E69" s="28">
        <f>SUM(B69:D69)</f>
        <v>0</v>
      </c>
      <c r="F69" s="22">
        <f>E69/$E$74</f>
        <v>0</v>
      </c>
      <c r="G69" s="19" t="s">
        <v>41</v>
      </c>
      <c r="H69" s="43">
        <v>4.3949019538293797E-3</v>
      </c>
      <c r="I69" s="20"/>
      <c r="AA69">
        <f>1-48/117</f>
        <v>0.58974358974358976</v>
      </c>
    </row>
    <row r="70" spans="1:27" x14ac:dyDescent="0.2">
      <c r="A70" s="35" t="s">
        <v>42</v>
      </c>
      <c r="B70">
        <v>0</v>
      </c>
      <c r="C70">
        <f>(G60/$G$8)*SUM($B$76:$B$79)</f>
        <v>0</v>
      </c>
      <c r="D70">
        <v>0</v>
      </c>
      <c r="E70" s="28">
        <f t="shared" ref="E70:E73" si="10">SUM(B70:D70)</f>
        <v>0</v>
      </c>
      <c r="F70" s="22">
        <f t="shared" ref="F70:F73" si="11">E70/$E$74</f>
        <v>0</v>
      </c>
      <c r="G70" s="19" t="s">
        <v>43</v>
      </c>
      <c r="H70" s="43">
        <v>1.3533394524436601E-2</v>
      </c>
      <c r="I70" s="20"/>
      <c r="AA70">
        <f>1-0.796/1.689</f>
        <v>0.52871521610420369</v>
      </c>
    </row>
    <row r="71" spans="1:27" x14ac:dyDescent="0.2">
      <c r="A71" s="35" t="s">
        <v>44</v>
      </c>
      <c r="B71">
        <v>3.2190985416766703E-2</v>
      </c>
      <c r="C71">
        <f>(G61/$G$64)*SUM($B$76:$B$79)</f>
        <v>5.6710770353142533E-3</v>
      </c>
      <c r="D71">
        <f>B75*0.85</f>
        <v>9.0379344263081789E-3</v>
      </c>
      <c r="E71" s="28">
        <f t="shared" si="10"/>
        <v>4.6899996878389139E-2</v>
      </c>
      <c r="F71" s="22">
        <f t="shared" si="11"/>
        <v>0.73843874728956116</v>
      </c>
      <c r="G71" s="19" t="s">
        <v>45</v>
      </c>
      <c r="H71" s="44">
        <v>3.59214187775359E-5</v>
      </c>
      <c r="I71" s="160"/>
    </row>
    <row r="72" spans="1:27" x14ac:dyDescent="0.2">
      <c r="A72" s="35" t="s">
        <v>46</v>
      </c>
      <c r="B72">
        <v>6.3146285201999899E-3</v>
      </c>
      <c r="C72">
        <f>(G62/$G$64)*SUM($B$76:$B$79)</f>
        <v>8.7028176214924181E-3</v>
      </c>
      <c r="D72">
        <f>B75*0.15</f>
        <v>1.59492960464262E-3</v>
      </c>
      <c r="E72" s="28">
        <f t="shared" si="10"/>
        <v>1.6612375746335027E-2</v>
      </c>
      <c r="F72" s="22">
        <f t="shared" si="11"/>
        <v>0.26156125271043867</v>
      </c>
      <c r="G72" s="19" t="s">
        <v>47</v>
      </c>
      <c r="H72" s="45">
        <v>0</v>
      </c>
      <c r="I72" s="20"/>
    </row>
    <row r="73" spans="1:27" x14ac:dyDescent="0.2">
      <c r="A73" s="36" t="s">
        <v>48</v>
      </c>
      <c r="B73">
        <v>0</v>
      </c>
      <c r="C73">
        <f t="shared" ref="C73" si="12">(G63/$G$8)*SUM($B$76:$B$79)</f>
        <v>0</v>
      </c>
      <c r="D73">
        <v>0</v>
      </c>
      <c r="E73" s="28">
        <f t="shared" si="10"/>
        <v>0</v>
      </c>
      <c r="F73" s="22">
        <f t="shared" si="11"/>
        <v>0</v>
      </c>
      <c r="G73" s="19" t="s">
        <v>49</v>
      </c>
      <c r="H73" s="46">
        <f>D71</f>
        <v>9.0379344263081789E-3</v>
      </c>
      <c r="I73" s="20"/>
    </row>
    <row r="74" spans="1:27" x14ac:dyDescent="0.2">
      <c r="A74" s="19"/>
      <c r="B74" s="85"/>
      <c r="C74" s="85"/>
      <c r="D74" s="85"/>
      <c r="E74" s="29">
        <f>SUM(E69:E73)</f>
        <v>6.3512372624724173E-2</v>
      </c>
      <c r="F74" s="39">
        <f>SUM(F69:F73)</f>
        <v>0.99999999999999978</v>
      </c>
      <c r="G74" s="41" t="s">
        <v>50</v>
      </c>
      <c r="H74" s="46">
        <f>C71</f>
        <v>5.6710770353142533E-3</v>
      </c>
      <c r="I74" s="20"/>
    </row>
    <row r="75" spans="1:27" ht="16" thickBot="1" x14ac:dyDescent="0.25">
      <c r="A75" s="19" t="s">
        <v>49</v>
      </c>
      <c r="B75">
        <v>1.06328640309508E-2</v>
      </c>
      <c r="G75" s="24"/>
      <c r="H75" s="47">
        <f>SUM(H68:H74)</f>
        <v>4.6899996878389048E-2</v>
      </c>
      <c r="I75" s="20"/>
    </row>
    <row r="76" spans="1:27" x14ac:dyDescent="0.2">
      <c r="A76" s="19" t="s">
        <v>51</v>
      </c>
      <c r="B76">
        <v>3.7497116496017402E-3</v>
      </c>
      <c r="F76" s="20"/>
      <c r="I76" s="20"/>
    </row>
    <row r="77" spans="1:27" x14ac:dyDescent="0.2">
      <c r="A77" s="19" t="s">
        <v>52</v>
      </c>
      <c r="B77">
        <v>1.8748558248008701E-3</v>
      </c>
      <c r="F77" s="20"/>
      <c r="I77" s="20"/>
    </row>
    <row r="78" spans="1:27" x14ac:dyDescent="0.2">
      <c r="A78" s="19" t="s">
        <v>53</v>
      </c>
      <c r="B78">
        <v>3.7497116496017402E-3</v>
      </c>
      <c r="F78" s="20"/>
      <c r="I78" s="20"/>
    </row>
    <row r="79" spans="1:27" ht="16" thickBot="1" x14ac:dyDescent="0.25">
      <c r="A79" s="24" t="s">
        <v>54</v>
      </c>
      <c r="B79" s="155">
        <f>SUM(B59:B63)/15</f>
        <v>4.9996155328023194E-3</v>
      </c>
      <c r="C79" s="26"/>
      <c r="D79" s="26"/>
      <c r="E79" s="26"/>
      <c r="F79" s="27"/>
      <c r="I79" s="20"/>
    </row>
    <row r="80" spans="1:27" x14ac:dyDescent="0.2">
      <c r="A80" s="19"/>
      <c r="I80" s="20"/>
    </row>
    <row r="81" spans="1:10" ht="16" thickBot="1" x14ac:dyDescent="0.25">
      <c r="A81" s="19"/>
      <c r="I81" s="20"/>
    </row>
    <row r="82" spans="1:10" x14ac:dyDescent="0.2">
      <c r="A82" s="176" t="s">
        <v>55</v>
      </c>
      <c r="B82" s="177"/>
      <c r="C82" s="178"/>
      <c r="G82" s="176" t="s">
        <v>56</v>
      </c>
      <c r="H82" s="177"/>
      <c r="I82" s="178"/>
    </row>
    <row r="83" spans="1:10" x14ac:dyDescent="0.2">
      <c r="A83" s="19"/>
      <c r="B83" s="32" t="s">
        <v>57</v>
      </c>
      <c r="C83" s="48" t="s">
        <v>58</v>
      </c>
      <c r="G83" s="19"/>
      <c r="H83" s="30" t="s">
        <v>59</v>
      </c>
      <c r="I83" s="33" t="s">
        <v>58</v>
      </c>
    </row>
    <row r="84" spans="1:10" x14ac:dyDescent="0.2">
      <c r="A84" s="40" t="s">
        <v>60</v>
      </c>
      <c r="B84" s="49">
        <v>0</v>
      </c>
      <c r="C84" s="20" t="s">
        <v>61</v>
      </c>
      <c r="G84" s="40" t="s">
        <v>60</v>
      </c>
      <c r="H84" s="49">
        <v>0</v>
      </c>
      <c r="I84" s="20" t="s">
        <v>61</v>
      </c>
    </row>
    <row r="85" spans="1:10" x14ac:dyDescent="0.2">
      <c r="A85" s="19" t="s">
        <v>42</v>
      </c>
      <c r="B85" s="50">
        <v>0</v>
      </c>
      <c r="C85" s="20" t="s">
        <v>61</v>
      </c>
      <c r="D85" t="s">
        <v>62</v>
      </c>
      <c r="G85" s="19" t="s">
        <v>42</v>
      </c>
      <c r="H85" s="50">
        <v>0</v>
      </c>
      <c r="I85" s="20" t="s">
        <v>61</v>
      </c>
      <c r="J85" t="s">
        <v>62</v>
      </c>
    </row>
    <row r="86" spans="1:10" x14ac:dyDescent="0.2">
      <c r="A86" s="19" t="s">
        <v>44</v>
      </c>
      <c r="B86" s="75">
        <v>123.357417665583</v>
      </c>
      <c r="C86" s="20" t="s">
        <v>61</v>
      </c>
      <c r="D86" t="s">
        <v>63</v>
      </c>
      <c r="G86" s="19" t="s">
        <v>44</v>
      </c>
      <c r="H86" s="75">
        <v>59.149881770647298</v>
      </c>
      <c r="I86" s="20" t="s">
        <v>61</v>
      </c>
    </row>
    <row r="87" spans="1:10" x14ac:dyDescent="0.2">
      <c r="A87" s="19" t="s">
        <v>46</v>
      </c>
      <c r="B87" s="75">
        <v>57.405713819999903</v>
      </c>
      <c r="C87" s="20" t="s">
        <v>61</v>
      </c>
      <c r="G87" s="19" t="s">
        <v>46</v>
      </c>
      <c r="H87" s="75">
        <v>22.020831821352001</v>
      </c>
      <c r="I87" s="20" t="s">
        <v>61</v>
      </c>
    </row>
    <row r="88" spans="1:10" x14ac:dyDescent="0.2">
      <c r="A88" s="41" t="s">
        <v>48</v>
      </c>
      <c r="B88" s="50">
        <v>0</v>
      </c>
      <c r="C88" s="20" t="s">
        <v>64</v>
      </c>
      <c r="G88" s="41" t="s">
        <v>48</v>
      </c>
      <c r="H88" s="50">
        <v>0</v>
      </c>
      <c r="I88" s="20" t="s">
        <v>64</v>
      </c>
    </row>
    <row r="89" spans="1:10" ht="16" thickBot="1" x14ac:dyDescent="0.25">
      <c r="A89" s="24"/>
      <c r="B89" s="51">
        <f>SUM(B84:B88)</f>
        <v>180.7631314855829</v>
      </c>
      <c r="C89" s="27"/>
      <c r="G89" s="24"/>
      <c r="H89" s="51">
        <f>SUM(H84:H88)</f>
        <v>81.170713591999302</v>
      </c>
      <c r="I89" s="27"/>
    </row>
    <row r="90" spans="1:10" x14ac:dyDescent="0.2">
      <c r="A90" s="19"/>
      <c r="G90" t="s">
        <v>65</v>
      </c>
      <c r="H90">
        <v>0.47949999999999998</v>
      </c>
      <c r="I90" s="20" t="s">
        <v>66</v>
      </c>
    </row>
    <row r="91" spans="1:10" x14ac:dyDescent="0.2">
      <c r="A91" s="19"/>
      <c r="G91" t="s">
        <v>67</v>
      </c>
      <c r="I91" s="20"/>
    </row>
    <row r="92" spans="1:10" x14ac:dyDescent="0.2">
      <c r="A92" s="19"/>
      <c r="I92" s="20"/>
    </row>
    <row r="93" spans="1:10" ht="16" thickBot="1" x14ac:dyDescent="0.25">
      <c r="A93" s="19"/>
      <c r="I93" s="20"/>
    </row>
    <row r="94" spans="1:10" x14ac:dyDescent="0.2">
      <c r="A94" s="57" t="s">
        <v>68</v>
      </c>
      <c r="B94" s="52">
        <v>312.42</v>
      </c>
      <c r="C94" t="s">
        <v>69</v>
      </c>
      <c r="I94" s="20"/>
    </row>
    <row r="95" spans="1:10" x14ac:dyDescent="0.2">
      <c r="A95" s="35" t="s">
        <v>70</v>
      </c>
      <c r="B95" s="20">
        <v>0.23</v>
      </c>
      <c r="I95" s="20"/>
    </row>
    <row r="96" spans="1:10" x14ac:dyDescent="0.2">
      <c r="A96" s="35" t="s">
        <v>71</v>
      </c>
      <c r="B96" s="54">
        <f>B94/B95</f>
        <v>1358.3478260869565</v>
      </c>
      <c r="I96" s="20"/>
    </row>
    <row r="97" spans="1:10" x14ac:dyDescent="0.2">
      <c r="A97" s="35" t="s">
        <v>72</v>
      </c>
      <c r="B97" s="20">
        <v>0.21</v>
      </c>
      <c r="I97" s="20"/>
    </row>
    <row r="98" spans="1:10" ht="16" thickBot="1" x14ac:dyDescent="0.25">
      <c r="A98" s="58" t="s">
        <v>73</v>
      </c>
      <c r="B98" s="59">
        <f>B94/B97</f>
        <v>1487.7142857142858</v>
      </c>
      <c r="F98">
        <v>1358.3478260869599</v>
      </c>
      <c r="I98" s="20"/>
    </row>
    <row r="99" spans="1:10" ht="16" thickBot="1" x14ac:dyDescent="0.25">
      <c r="A99" s="19"/>
      <c r="I99" s="20"/>
    </row>
    <row r="100" spans="1:10" x14ac:dyDescent="0.2">
      <c r="A100" s="57" t="s">
        <v>74</v>
      </c>
      <c r="B100" s="53">
        <v>1.90992983999999</v>
      </c>
      <c r="I100" s="20"/>
    </row>
    <row r="101" spans="1:10" x14ac:dyDescent="0.2">
      <c r="A101" s="35" t="s">
        <v>95</v>
      </c>
      <c r="B101" s="54">
        <f>B100*B96</f>
        <v>2594.3490461425949</v>
      </c>
      <c r="I101" s="20"/>
    </row>
    <row r="102" spans="1:10" x14ac:dyDescent="0.2">
      <c r="A102" s="35" t="s">
        <v>76</v>
      </c>
      <c r="B102" s="37">
        <v>8.8719321599999894</v>
      </c>
      <c r="I102" s="20"/>
    </row>
    <row r="103" spans="1:10" x14ac:dyDescent="0.2">
      <c r="A103" s="35" t="s">
        <v>96</v>
      </c>
      <c r="B103" s="54">
        <f>B98*B102</f>
        <v>13198.900216319986</v>
      </c>
      <c r="I103" s="20"/>
    </row>
    <row r="104" spans="1:10" x14ac:dyDescent="0.2">
      <c r="A104" s="35" t="s">
        <v>77</v>
      </c>
      <c r="B104" s="55">
        <v>61.610639999999897</v>
      </c>
      <c r="I104" s="20"/>
      <c r="J104" t="s">
        <v>78</v>
      </c>
    </row>
    <row r="105" spans="1:10" ht="16" thickBot="1" x14ac:dyDescent="0.25">
      <c r="A105" s="58" t="s">
        <v>79</v>
      </c>
      <c r="B105" s="56">
        <f>(B103)/B104</f>
        <v>214.23085714285727</v>
      </c>
      <c r="I105" s="20"/>
    </row>
    <row r="106" spans="1:10" x14ac:dyDescent="0.2">
      <c r="A106" s="161" t="s">
        <v>80</v>
      </c>
      <c r="B106" s="78">
        <f>1.53870583*1000</f>
        <v>1538.7058300000001</v>
      </c>
      <c r="D106" s="142" t="s">
        <v>97</v>
      </c>
      <c r="E106" s="142">
        <f>94800.6508859/1000000</f>
        <v>9.4800650885900006E-2</v>
      </c>
      <c r="I106" s="20"/>
    </row>
    <row r="107" spans="1:10" x14ac:dyDescent="0.2">
      <c r="A107" s="161" t="s">
        <v>98</v>
      </c>
      <c r="B107" s="77">
        <f>B106/B105</f>
        <v>7.1824659179416557</v>
      </c>
      <c r="D107" s="142" t="s">
        <v>99</v>
      </c>
      <c r="E107" s="142">
        <f>(E106-E74)*0.21</f>
        <v>6.5705384348469249E-3</v>
      </c>
      <c r="I107" s="20"/>
    </row>
    <row r="108" spans="1:10" ht="16" thickBot="1" x14ac:dyDescent="0.25">
      <c r="A108" s="19"/>
      <c r="I108" s="20"/>
    </row>
    <row r="109" spans="1:10" x14ac:dyDescent="0.2">
      <c r="A109" s="57" t="s">
        <v>123</v>
      </c>
      <c r="B109" s="52">
        <v>74.5</v>
      </c>
      <c r="G109" s="3">
        <f>E74+G65</f>
        <v>9.3229727983858368E-2</v>
      </c>
      <c r="I109" s="20"/>
    </row>
    <row r="110" spans="1:10" x14ac:dyDescent="0.2">
      <c r="A110" s="158" t="s">
        <v>104</v>
      </c>
      <c r="B110" s="157">
        <v>0.12345969</v>
      </c>
      <c r="C110" t="s">
        <v>124</v>
      </c>
      <c r="G110">
        <f>B104*B105</f>
        <v>13198.900216319986</v>
      </c>
      <c r="I110" s="20"/>
    </row>
    <row r="111" spans="1:10" x14ac:dyDescent="0.2">
      <c r="A111" s="158" t="s">
        <v>125</v>
      </c>
      <c r="B111" s="157">
        <f>B109*B110</f>
        <v>9.1977469049999989</v>
      </c>
      <c r="C111">
        <f>1-B111/B54</f>
        <v>0.80922041325070015</v>
      </c>
      <c r="G111">
        <f>G110+B118</f>
        <v>94800.686782329838</v>
      </c>
      <c r="I111" s="20"/>
    </row>
    <row r="112" spans="1:10" x14ac:dyDescent="0.2">
      <c r="A112" s="35"/>
      <c r="B112" s="20"/>
      <c r="G112">
        <f>G110/G111</f>
        <v>0.13922789659346818</v>
      </c>
      <c r="I112" s="20"/>
    </row>
    <row r="113" spans="1:9" x14ac:dyDescent="0.2">
      <c r="A113" s="35" t="s">
        <v>126</v>
      </c>
      <c r="B113" s="54">
        <v>1018.914</v>
      </c>
      <c r="D113">
        <v>3.63</v>
      </c>
      <c r="E113">
        <f>D113*7.8+D114</f>
        <v>1018.914</v>
      </c>
      <c r="I113" s="20"/>
    </row>
    <row r="114" spans="1:9" x14ac:dyDescent="0.2">
      <c r="A114" s="35" t="s">
        <v>127</v>
      </c>
      <c r="B114" s="20">
        <v>20832</v>
      </c>
      <c r="D114">
        <v>990.6</v>
      </c>
      <c r="I114" s="20"/>
    </row>
    <row r="115" spans="1:9" x14ac:dyDescent="0.2">
      <c r="A115" s="35" t="s">
        <v>128</v>
      </c>
      <c r="B115" s="54">
        <f>B114*1000/B113</f>
        <v>20445.297640428929</v>
      </c>
      <c r="I115" s="20"/>
    </row>
    <row r="116" spans="1:9" x14ac:dyDescent="0.2">
      <c r="A116" s="35" t="s">
        <v>129</v>
      </c>
      <c r="B116" s="20">
        <f>264.172*B115</f>
        <v>5401075.1682673916</v>
      </c>
      <c r="I116" s="20"/>
    </row>
    <row r="117" spans="1:9" x14ac:dyDescent="0.2">
      <c r="A117" s="35"/>
      <c r="B117" s="20"/>
      <c r="I117" s="20"/>
    </row>
    <row r="118" spans="1:9" x14ac:dyDescent="0.2">
      <c r="A118" s="35" t="s">
        <v>130</v>
      </c>
      <c r="B118" s="20">
        <f>B111*1000*B102</f>
        <v>81601.786566009847</v>
      </c>
      <c r="I118" s="20"/>
    </row>
    <row r="119" spans="1:9" x14ac:dyDescent="0.2">
      <c r="A119" s="158" t="s">
        <v>131</v>
      </c>
      <c r="B119" s="157">
        <f>B118/B116</f>
        <v>1.5108433788413067E-2</v>
      </c>
      <c r="I119" s="20"/>
    </row>
    <row r="120" spans="1:9" x14ac:dyDescent="0.2">
      <c r="A120" s="35" t="s">
        <v>132</v>
      </c>
      <c r="B120" s="20">
        <v>5.0000000000000001E-3</v>
      </c>
      <c r="I120" s="20"/>
    </row>
    <row r="121" spans="1:9" ht="16" thickBot="1" x14ac:dyDescent="0.25">
      <c r="A121" s="159" t="s">
        <v>133</v>
      </c>
      <c r="B121" s="156">
        <f>B119/B120</f>
        <v>3.0216867576826134</v>
      </c>
      <c r="C121" s="26"/>
      <c r="D121" s="26"/>
      <c r="E121" s="26"/>
      <c r="F121" s="26"/>
      <c r="G121" s="194"/>
      <c r="H121" s="194"/>
      <c r="I121" s="27"/>
    </row>
    <row r="136" spans="1:9" x14ac:dyDescent="0.2">
      <c r="A136" s="195"/>
      <c r="B136" s="195"/>
      <c r="C136" s="195"/>
      <c r="G136" s="195"/>
      <c r="H136" s="195"/>
      <c r="I136" s="195"/>
    </row>
    <row r="158" spans="10:10" x14ac:dyDescent="0.2">
      <c r="J158" t="s">
        <v>78</v>
      </c>
    </row>
    <row r="192" spans="1:243" x14ac:dyDescent="0.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  <c r="AO192" s="147"/>
      <c r="AP192" s="147"/>
      <c r="AQ192" s="147"/>
      <c r="AR192" s="147"/>
      <c r="AS192" s="147"/>
      <c r="AT192" s="147"/>
      <c r="AU192" s="147"/>
      <c r="AV192" s="147"/>
      <c r="AW192" s="147"/>
      <c r="AX192" s="147"/>
      <c r="AY192" s="147"/>
      <c r="AZ192" s="147"/>
      <c r="BA192" s="147"/>
      <c r="BB192" s="147"/>
      <c r="BC192" s="147"/>
      <c r="BD192" s="147"/>
      <c r="BE192" s="147"/>
      <c r="BF192" s="147"/>
      <c r="BG192" s="147"/>
      <c r="BH192" s="147"/>
      <c r="BI192" s="147"/>
      <c r="BJ192" s="147"/>
      <c r="BK192" s="147"/>
      <c r="BL192" s="147"/>
      <c r="BM192" s="147"/>
      <c r="BN192" s="147"/>
      <c r="BO192" s="147"/>
      <c r="BP192" s="147"/>
      <c r="BQ192" s="147"/>
      <c r="BR192" s="147"/>
      <c r="BS192" s="147"/>
      <c r="BT192" s="147"/>
      <c r="BU192" s="147"/>
      <c r="BV192" s="147"/>
      <c r="BW192" s="147"/>
      <c r="BX192" s="147"/>
      <c r="BY192" s="147"/>
      <c r="BZ192" s="147"/>
      <c r="CA192" s="147"/>
      <c r="CB192" s="147"/>
      <c r="CC192" s="147"/>
      <c r="CD192" s="147"/>
      <c r="CE192" s="147"/>
      <c r="CF192" s="147"/>
      <c r="CG192" s="147"/>
      <c r="CH192" s="147"/>
      <c r="CJ192" s="147"/>
      <c r="CK192" s="147"/>
      <c r="CL192" s="147"/>
      <c r="CM192" s="147"/>
      <c r="CN192" s="147"/>
      <c r="CO192" s="147"/>
      <c r="CP192" s="147"/>
      <c r="CQ192" s="147"/>
      <c r="CR192" s="147"/>
      <c r="CS192" s="147"/>
      <c r="CT192" s="147"/>
      <c r="CU192" s="147"/>
      <c r="CV192" s="147"/>
      <c r="CW192" s="147"/>
      <c r="CX192" s="147"/>
      <c r="CY192" s="147"/>
      <c r="CZ192" s="147"/>
      <c r="DA192" s="147"/>
      <c r="DB192" s="147"/>
      <c r="DC192" s="147"/>
      <c r="DD192" s="147"/>
      <c r="DE192" s="147"/>
      <c r="DF192" s="147"/>
      <c r="DG192" s="147"/>
      <c r="DH192" s="147"/>
      <c r="DI192" s="147"/>
      <c r="DJ192" s="147"/>
      <c r="DK192" s="147"/>
      <c r="DL192" s="147"/>
      <c r="DM192" s="147"/>
      <c r="DN192" s="147"/>
      <c r="DO192" s="147"/>
      <c r="DP192" s="147"/>
      <c r="DQ192" s="147"/>
      <c r="DR192" s="147"/>
      <c r="DS192" s="147"/>
      <c r="DT192" s="147"/>
      <c r="DU192" s="147"/>
      <c r="DV192" s="147"/>
      <c r="DW192" s="147"/>
      <c r="DX192" s="147"/>
      <c r="DY192" s="147"/>
      <c r="DZ192" s="147"/>
      <c r="EA192" s="147"/>
      <c r="EB192" s="147"/>
      <c r="EC192" s="147"/>
      <c r="ED192" s="147"/>
      <c r="EE192" s="147"/>
      <c r="EF192" s="147"/>
      <c r="EG192" s="147"/>
      <c r="EH192" s="147"/>
      <c r="EI192" s="147"/>
      <c r="EJ192" s="147"/>
      <c r="EK192" s="147"/>
      <c r="EL192" s="147"/>
      <c r="EM192" s="147"/>
      <c r="EN192" s="147"/>
      <c r="EO192" s="147"/>
      <c r="EP192" s="147"/>
      <c r="EQ192" s="147"/>
      <c r="ER192" s="147"/>
      <c r="ES192" s="147"/>
      <c r="ET192" s="147"/>
      <c r="EU192" s="147"/>
      <c r="EV192" s="147"/>
      <c r="EW192" s="147"/>
      <c r="EX192" s="147"/>
      <c r="EY192" s="147"/>
      <c r="EZ192" s="147"/>
      <c r="FA192" s="147"/>
      <c r="FB192" s="147"/>
      <c r="FC192" s="147"/>
      <c r="FD192" s="147"/>
      <c r="FE192" s="147"/>
      <c r="FF192" s="147"/>
      <c r="FG192" s="147"/>
      <c r="FH192" s="147"/>
      <c r="FI192" s="147"/>
      <c r="FJ192" s="147"/>
      <c r="FK192" s="147"/>
      <c r="FL192" s="147"/>
      <c r="FM192" s="147"/>
      <c r="FN192" s="147"/>
      <c r="FO192" s="147"/>
      <c r="FP192" s="147"/>
      <c r="FQ192" s="147"/>
      <c r="FR192" s="147"/>
      <c r="FS192" s="147"/>
      <c r="FT192" s="147"/>
      <c r="FU192" s="147"/>
      <c r="FV192" s="147"/>
      <c r="FW192" s="147"/>
      <c r="FX192" s="147"/>
      <c r="FY192" s="147"/>
      <c r="FZ192" s="147"/>
      <c r="GA192" s="147"/>
      <c r="GB192" s="147"/>
      <c r="GC192" s="147"/>
      <c r="GD192" s="147"/>
      <c r="GE192" s="147"/>
      <c r="GF192" s="147"/>
      <c r="GG192" s="147"/>
      <c r="GH192" s="147"/>
      <c r="GI192" s="147"/>
      <c r="GJ192" s="147"/>
      <c r="GK192" s="147"/>
      <c r="GL192" s="147"/>
      <c r="GM192" s="147"/>
      <c r="GN192" s="147"/>
      <c r="GO192" s="147"/>
      <c r="GP192" s="147"/>
      <c r="GQ192" s="147"/>
      <c r="GR192" s="147"/>
      <c r="GS192" s="147"/>
      <c r="GT192" s="147"/>
      <c r="GU192" s="147"/>
      <c r="GV192" s="147"/>
      <c r="GW192" s="147"/>
      <c r="GX192" s="147"/>
      <c r="GY192" s="147"/>
      <c r="GZ192" s="147"/>
      <c r="HA192" s="147"/>
      <c r="HB192" s="147"/>
      <c r="HC192" s="147"/>
      <c r="HD192" s="147"/>
      <c r="HE192" s="147"/>
      <c r="HF192" s="147"/>
      <c r="HG192" s="147"/>
      <c r="HH192" s="147"/>
      <c r="HI192" s="147"/>
      <c r="HJ192" s="147"/>
      <c r="HK192" s="147"/>
      <c r="HL192" s="147"/>
      <c r="HM192" s="147"/>
      <c r="HN192" s="147"/>
      <c r="HO192" s="147"/>
      <c r="HP192" s="147"/>
      <c r="HQ192" s="147"/>
      <c r="HR192" s="147"/>
      <c r="HS192" s="147"/>
      <c r="HT192" s="147"/>
      <c r="HU192" s="147"/>
      <c r="HV192" s="147"/>
      <c r="HW192" s="147"/>
      <c r="HX192" s="147"/>
      <c r="HY192" s="147"/>
      <c r="HZ192" s="147"/>
      <c r="IA192" s="147"/>
      <c r="IB192" s="147"/>
      <c r="IC192" s="147"/>
      <c r="ID192" s="147"/>
      <c r="IE192" s="147"/>
      <c r="IF192" s="147"/>
      <c r="IG192" s="147"/>
      <c r="IH192" s="147"/>
      <c r="II192" s="147"/>
    </row>
    <row r="193" spans="1:243" x14ac:dyDescent="0.2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  <c r="AO193" s="147"/>
      <c r="AP193" s="147"/>
      <c r="AQ193" s="147"/>
      <c r="AR193" s="147"/>
      <c r="AS193" s="147"/>
      <c r="AT193" s="147"/>
      <c r="AU193" s="147"/>
      <c r="AV193" s="147"/>
      <c r="AW193" s="147"/>
      <c r="AX193" s="147"/>
      <c r="AY193" s="147"/>
      <c r="AZ193" s="147"/>
      <c r="BA193" s="147"/>
      <c r="BB193" s="147"/>
      <c r="BC193" s="147"/>
      <c r="BD193" s="147"/>
      <c r="BE193" s="147"/>
      <c r="BF193" s="147"/>
      <c r="BG193" s="147"/>
      <c r="BH193" s="147"/>
      <c r="BI193" s="147"/>
      <c r="BJ193" s="147"/>
      <c r="BK193" s="147"/>
      <c r="BL193" s="147"/>
      <c r="BM193" s="147"/>
      <c r="BN193" s="147"/>
      <c r="BO193" s="147"/>
      <c r="BP193" s="147"/>
      <c r="BQ193" s="147"/>
      <c r="BR193" s="147"/>
      <c r="BS193" s="147"/>
      <c r="BT193" s="147"/>
      <c r="BU193" s="147"/>
      <c r="BV193" s="147"/>
      <c r="BW193" s="147"/>
      <c r="BX193" s="147"/>
      <c r="BY193" s="147"/>
      <c r="BZ193" s="147"/>
      <c r="CA193" s="147"/>
      <c r="CB193" s="147"/>
      <c r="CC193" s="147"/>
      <c r="CD193" s="147"/>
      <c r="CE193" s="147"/>
      <c r="CF193" s="147"/>
      <c r="CG193" s="147"/>
      <c r="CH193" s="147"/>
      <c r="CJ193" s="147"/>
      <c r="CK193" s="147"/>
      <c r="CL193" s="147"/>
      <c r="CM193" s="147"/>
      <c r="CN193" s="147"/>
      <c r="CO193" s="147"/>
      <c r="CP193" s="147"/>
      <c r="CQ193" s="147"/>
      <c r="CR193" s="147"/>
      <c r="CS193" s="147"/>
      <c r="CT193" s="147"/>
      <c r="CU193" s="147"/>
      <c r="CV193" s="147"/>
      <c r="CW193" s="147"/>
      <c r="CX193" s="147"/>
      <c r="CY193" s="147"/>
      <c r="CZ193" s="147"/>
      <c r="DA193" s="147"/>
      <c r="DB193" s="147"/>
      <c r="DC193" s="147"/>
      <c r="DD193" s="147"/>
      <c r="DE193" s="147"/>
      <c r="DF193" s="147"/>
      <c r="DG193" s="147"/>
      <c r="DH193" s="147"/>
      <c r="DI193" s="147"/>
      <c r="DJ193" s="147"/>
      <c r="DK193" s="147"/>
      <c r="DL193" s="147"/>
      <c r="DM193" s="147"/>
      <c r="DN193" s="147"/>
      <c r="DO193" s="147"/>
      <c r="DP193" s="147"/>
      <c r="DQ193" s="147"/>
      <c r="DR193" s="147"/>
      <c r="DS193" s="147"/>
      <c r="DT193" s="147"/>
      <c r="DU193" s="147"/>
      <c r="DV193" s="147"/>
      <c r="DW193" s="147"/>
      <c r="DX193" s="147"/>
      <c r="DY193" s="147"/>
      <c r="DZ193" s="147"/>
      <c r="EA193" s="147"/>
      <c r="EB193" s="147"/>
      <c r="EC193" s="147"/>
      <c r="ED193" s="147"/>
      <c r="EE193" s="147"/>
      <c r="EF193" s="147"/>
      <c r="EG193" s="147"/>
      <c r="EH193" s="147"/>
      <c r="EI193" s="147"/>
      <c r="EJ193" s="147"/>
      <c r="EK193" s="147"/>
      <c r="EL193" s="147"/>
      <c r="EM193" s="147"/>
      <c r="EN193" s="147"/>
      <c r="EO193" s="147"/>
      <c r="EP193" s="147"/>
      <c r="EQ193" s="147"/>
      <c r="ER193" s="147"/>
      <c r="ES193" s="147"/>
      <c r="ET193" s="147"/>
      <c r="EU193" s="147"/>
      <c r="EV193" s="147"/>
      <c r="EW193" s="147"/>
      <c r="EX193" s="147"/>
      <c r="EY193" s="147"/>
      <c r="EZ193" s="147"/>
      <c r="FA193" s="147"/>
      <c r="FB193" s="147"/>
      <c r="FC193" s="147"/>
      <c r="FD193" s="147"/>
      <c r="FE193" s="147"/>
      <c r="FF193" s="147"/>
      <c r="FG193" s="147"/>
      <c r="FH193" s="147"/>
      <c r="FI193" s="147"/>
      <c r="FJ193" s="147"/>
      <c r="FK193" s="147"/>
      <c r="FL193" s="147"/>
      <c r="FM193" s="147"/>
      <c r="FN193" s="147"/>
      <c r="FO193" s="147"/>
      <c r="FP193" s="147"/>
      <c r="FQ193" s="147"/>
      <c r="FR193" s="147"/>
      <c r="FS193" s="147"/>
      <c r="FT193" s="147"/>
      <c r="FU193" s="147"/>
      <c r="FV193" s="147"/>
      <c r="FW193" s="147"/>
      <c r="FX193" s="147"/>
      <c r="FY193" s="147"/>
      <c r="FZ193" s="147"/>
      <c r="GA193" s="147"/>
      <c r="GB193" s="147"/>
      <c r="GC193" s="147"/>
      <c r="GD193" s="147"/>
      <c r="GE193" s="147"/>
      <c r="GF193" s="147"/>
      <c r="GG193" s="147"/>
      <c r="GH193" s="147"/>
      <c r="GI193" s="147"/>
      <c r="GJ193" s="147"/>
      <c r="GK193" s="147"/>
      <c r="GL193" s="147"/>
      <c r="GM193" s="147"/>
      <c r="GN193" s="147"/>
      <c r="GO193" s="147"/>
      <c r="GP193" s="147"/>
      <c r="GQ193" s="147"/>
      <c r="GR193" s="147"/>
      <c r="GS193" s="147"/>
      <c r="GT193" s="147"/>
      <c r="GU193" s="147"/>
      <c r="GV193" s="147"/>
      <c r="GW193" s="147"/>
      <c r="GX193" s="147"/>
      <c r="GY193" s="147"/>
      <c r="GZ193" s="147"/>
      <c r="HA193" s="147"/>
      <c r="HB193" s="147"/>
      <c r="HC193" s="147"/>
      <c r="HD193" s="147"/>
      <c r="HE193" s="147"/>
      <c r="HF193" s="147"/>
      <c r="HG193" s="147"/>
      <c r="HH193" s="147"/>
      <c r="HI193" s="147"/>
      <c r="HJ193" s="147"/>
      <c r="HK193" s="147"/>
      <c r="HL193" s="147"/>
      <c r="HM193" s="147"/>
      <c r="HN193" s="147"/>
      <c r="HO193" s="147"/>
      <c r="HP193" s="147"/>
      <c r="HQ193" s="147"/>
      <c r="HR193" s="147"/>
      <c r="HS193" s="147"/>
      <c r="HT193" s="147"/>
      <c r="HU193" s="147"/>
      <c r="HV193" s="147"/>
      <c r="HW193" s="147"/>
      <c r="HX193" s="147"/>
      <c r="HY193" s="147"/>
      <c r="HZ193" s="147"/>
      <c r="IA193" s="147"/>
      <c r="IB193" s="147"/>
      <c r="IC193" s="147"/>
      <c r="ID193" s="147"/>
      <c r="IE193" s="147"/>
      <c r="IF193" s="147"/>
      <c r="IG193" s="147"/>
      <c r="IH193" s="147"/>
      <c r="II193" s="147"/>
    </row>
    <row r="194" spans="1:243" x14ac:dyDescent="0.2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7"/>
      <c r="AR194" s="147"/>
      <c r="AS194" s="147"/>
      <c r="AT194" s="147"/>
      <c r="AU194" s="147"/>
      <c r="AV194" s="147"/>
      <c r="AW194" s="147"/>
      <c r="AX194" s="147"/>
      <c r="AY194" s="147"/>
      <c r="AZ194" s="147"/>
      <c r="BA194" s="147"/>
      <c r="BB194" s="147"/>
      <c r="BC194" s="147"/>
      <c r="BD194" s="147"/>
      <c r="BE194" s="147"/>
      <c r="BF194" s="147"/>
      <c r="BG194" s="147"/>
      <c r="BH194" s="147"/>
      <c r="BI194" s="147"/>
      <c r="BJ194" s="147"/>
      <c r="BK194" s="147"/>
      <c r="BL194" s="147"/>
      <c r="BM194" s="147"/>
      <c r="BN194" s="147"/>
      <c r="BO194" s="147"/>
      <c r="BP194" s="147"/>
      <c r="BQ194" s="147"/>
      <c r="BR194" s="147"/>
      <c r="BS194" s="147"/>
      <c r="BT194" s="147"/>
      <c r="BU194" s="147"/>
      <c r="BV194" s="147"/>
      <c r="BW194" s="147"/>
      <c r="BX194" s="147"/>
      <c r="BY194" s="147"/>
      <c r="BZ194" s="147"/>
      <c r="CA194" s="147"/>
      <c r="CB194" s="147"/>
      <c r="CC194" s="147"/>
      <c r="CD194" s="147"/>
      <c r="CE194" s="147"/>
      <c r="CF194" s="147"/>
      <c r="CG194" s="147"/>
      <c r="CH194" s="147"/>
      <c r="CJ194" s="147"/>
      <c r="CK194" s="147"/>
      <c r="CL194" s="147"/>
      <c r="CM194" s="147"/>
      <c r="CN194" s="147"/>
      <c r="CO194" s="147"/>
      <c r="CP194" s="147"/>
      <c r="CQ194" s="147"/>
      <c r="CR194" s="147"/>
      <c r="CS194" s="147"/>
      <c r="CT194" s="147"/>
      <c r="CU194" s="147"/>
      <c r="CV194" s="147"/>
      <c r="CW194" s="147"/>
      <c r="CX194" s="147"/>
      <c r="CY194" s="147"/>
      <c r="CZ194" s="147"/>
      <c r="DA194" s="147"/>
      <c r="DB194" s="147"/>
      <c r="DC194" s="147"/>
      <c r="DD194" s="147"/>
      <c r="DE194" s="147"/>
      <c r="DF194" s="147"/>
      <c r="DG194" s="147"/>
      <c r="DH194" s="147"/>
      <c r="DI194" s="147"/>
      <c r="DJ194" s="147"/>
      <c r="DK194" s="147"/>
      <c r="DL194" s="147"/>
      <c r="DM194" s="147"/>
      <c r="DN194" s="147"/>
      <c r="DO194" s="147"/>
      <c r="DP194" s="147"/>
      <c r="DQ194" s="147"/>
      <c r="DR194" s="147"/>
      <c r="DS194" s="147"/>
      <c r="DT194" s="147"/>
      <c r="DU194" s="147"/>
      <c r="DV194" s="147"/>
      <c r="DW194" s="147"/>
      <c r="DX194" s="147"/>
      <c r="DY194" s="147"/>
      <c r="DZ194" s="147"/>
      <c r="EA194" s="147"/>
      <c r="EB194" s="147"/>
      <c r="EC194" s="147"/>
      <c r="ED194" s="147"/>
      <c r="EE194" s="147"/>
      <c r="EF194" s="147"/>
      <c r="EG194" s="147"/>
      <c r="EH194" s="147"/>
      <c r="EI194" s="147"/>
      <c r="EJ194" s="147"/>
      <c r="EK194" s="147"/>
      <c r="EL194" s="147"/>
      <c r="EM194" s="147"/>
      <c r="EN194" s="147"/>
      <c r="EO194" s="147"/>
      <c r="EP194" s="147"/>
      <c r="EQ194" s="147"/>
      <c r="ER194" s="147"/>
      <c r="ES194" s="147"/>
      <c r="ET194" s="147"/>
      <c r="EU194" s="147"/>
      <c r="EV194" s="147"/>
      <c r="EW194" s="147"/>
      <c r="EX194" s="147"/>
      <c r="EY194" s="147"/>
      <c r="EZ194" s="147"/>
      <c r="FA194" s="147"/>
      <c r="FB194" s="147"/>
      <c r="FC194" s="147"/>
      <c r="FD194" s="147"/>
      <c r="FE194" s="147"/>
      <c r="FF194" s="147"/>
      <c r="FG194" s="147"/>
      <c r="FH194" s="147"/>
      <c r="FI194" s="147"/>
      <c r="FJ194" s="147"/>
      <c r="FK194" s="147"/>
      <c r="FL194" s="147"/>
      <c r="FM194" s="147"/>
      <c r="FN194" s="147"/>
      <c r="FO194" s="147"/>
      <c r="FP194" s="147"/>
      <c r="FQ194" s="147"/>
      <c r="FR194" s="147"/>
      <c r="FS194" s="147"/>
      <c r="FT194" s="147"/>
      <c r="FU194" s="147"/>
      <c r="FV194" s="147"/>
      <c r="FW194" s="147"/>
      <c r="FX194" s="147"/>
      <c r="FY194" s="147"/>
      <c r="FZ194" s="147"/>
      <c r="GA194" s="147"/>
      <c r="GB194" s="147"/>
      <c r="GC194" s="147"/>
      <c r="GD194" s="147"/>
      <c r="GE194" s="147"/>
      <c r="GF194" s="147"/>
      <c r="GG194" s="147"/>
      <c r="GH194" s="147"/>
      <c r="GI194" s="147"/>
      <c r="GJ194" s="147"/>
      <c r="GK194" s="147"/>
      <c r="GL194" s="147"/>
      <c r="GM194" s="147"/>
      <c r="GN194" s="147"/>
      <c r="GO194" s="147"/>
      <c r="GP194" s="147"/>
      <c r="GQ194" s="147"/>
      <c r="GR194" s="147"/>
      <c r="GS194" s="147"/>
      <c r="GT194" s="147"/>
      <c r="GU194" s="147"/>
      <c r="GV194" s="147"/>
      <c r="GW194" s="147"/>
      <c r="GX194" s="147"/>
      <c r="GY194" s="147"/>
      <c r="GZ194" s="147"/>
      <c r="HA194" s="147"/>
      <c r="HB194" s="147"/>
      <c r="HC194" s="147"/>
      <c r="HD194" s="147"/>
      <c r="HE194" s="147"/>
      <c r="HF194" s="147"/>
      <c r="HG194" s="147"/>
      <c r="HH194" s="147"/>
      <c r="HI194" s="147"/>
      <c r="HJ194" s="147"/>
      <c r="HK194" s="147"/>
      <c r="HL194" s="147"/>
      <c r="HM194" s="147"/>
      <c r="HN194" s="147"/>
      <c r="HO194" s="147"/>
      <c r="HP194" s="147"/>
      <c r="HQ194" s="147"/>
      <c r="HR194" s="147"/>
      <c r="HS194" s="147"/>
      <c r="HT194" s="147"/>
      <c r="HU194" s="147"/>
      <c r="HV194" s="147"/>
      <c r="HW194" s="147"/>
      <c r="HX194" s="147"/>
      <c r="HY194" s="147"/>
      <c r="HZ194" s="147"/>
      <c r="IA194" s="147"/>
      <c r="IB194" s="147"/>
      <c r="IC194" s="147"/>
      <c r="ID194" s="147"/>
      <c r="IE194" s="147"/>
      <c r="IF194" s="147"/>
      <c r="IG194" s="147"/>
      <c r="IH194" s="147"/>
      <c r="II194" s="147"/>
    </row>
    <row r="195" spans="1:243" x14ac:dyDescent="0.2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  <c r="AO195" s="147"/>
      <c r="AP195" s="147"/>
      <c r="AQ195" s="147"/>
      <c r="AR195" s="147"/>
      <c r="AS195" s="147"/>
      <c r="AT195" s="147"/>
      <c r="AU195" s="147"/>
      <c r="AV195" s="147"/>
      <c r="AW195" s="147"/>
      <c r="AX195" s="147"/>
      <c r="AY195" s="147"/>
      <c r="AZ195" s="147"/>
      <c r="BA195" s="147"/>
      <c r="BB195" s="147"/>
      <c r="BC195" s="147"/>
      <c r="BD195" s="147"/>
      <c r="BE195" s="147"/>
      <c r="BF195" s="147"/>
      <c r="BG195" s="147"/>
      <c r="BH195" s="147"/>
      <c r="BI195" s="147"/>
      <c r="BJ195" s="147"/>
      <c r="BK195" s="147"/>
      <c r="BL195" s="147"/>
      <c r="BM195" s="147"/>
      <c r="BN195" s="147"/>
      <c r="BO195" s="147"/>
      <c r="BP195" s="147"/>
      <c r="BQ195" s="147"/>
      <c r="BR195" s="147"/>
      <c r="BS195" s="147"/>
      <c r="BT195" s="147"/>
      <c r="BU195" s="147"/>
      <c r="BV195" s="147"/>
      <c r="BW195" s="147"/>
      <c r="BX195" s="147"/>
      <c r="BY195" s="147"/>
      <c r="BZ195" s="147"/>
      <c r="CA195" s="147"/>
      <c r="CB195" s="147"/>
      <c r="CC195" s="147"/>
      <c r="CD195" s="147"/>
      <c r="CE195" s="147"/>
      <c r="CF195" s="147"/>
      <c r="CG195" s="147"/>
      <c r="CH195" s="147"/>
      <c r="CJ195" s="147"/>
      <c r="CK195" s="147"/>
      <c r="CL195" s="147"/>
      <c r="CM195" s="147"/>
      <c r="CN195" s="147"/>
      <c r="CO195" s="147"/>
      <c r="CP195" s="147"/>
      <c r="CQ195" s="147"/>
      <c r="CR195" s="147"/>
      <c r="CS195" s="147"/>
      <c r="CT195" s="147"/>
      <c r="CU195" s="147"/>
      <c r="CV195" s="147"/>
      <c r="CW195" s="147"/>
      <c r="CX195" s="147"/>
      <c r="CY195" s="147"/>
      <c r="CZ195" s="147"/>
      <c r="DA195" s="147"/>
      <c r="DB195" s="147"/>
      <c r="DC195" s="147"/>
      <c r="DD195" s="147"/>
      <c r="DE195" s="147"/>
      <c r="DF195" s="147"/>
      <c r="DG195" s="147"/>
      <c r="DH195" s="147"/>
      <c r="DI195" s="147"/>
      <c r="DJ195" s="147"/>
      <c r="DK195" s="147"/>
      <c r="DL195" s="147"/>
      <c r="DM195" s="147"/>
      <c r="DN195" s="147"/>
      <c r="DO195" s="147"/>
      <c r="DP195" s="147"/>
      <c r="DQ195" s="147"/>
      <c r="DR195" s="147"/>
      <c r="DS195" s="147"/>
      <c r="DT195" s="147"/>
      <c r="DU195" s="147"/>
      <c r="DV195" s="147"/>
      <c r="DW195" s="147"/>
      <c r="DX195" s="147"/>
      <c r="DY195" s="147"/>
      <c r="DZ195" s="147"/>
      <c r="EA195" s="147"/>
      <c r="EB195" s="147"/>
      <c r="EC195" s="147"/>
      <c r="ED195" s="147"/>
      <c r="EE195" s="147"/>
      <c r="EF195" s="147"/>
      <c r="EG195" s="147"/>
      <c r="EH195" s="147"/>
      <c r="EI195" s="147"/>
      <c r="EJ195" s="147"/>
      <c r="EK195" s="147"/>
      <c r="EL195" s="147"/>
      <c r="EM195" s="147"/>
      <c r="EN195" s="147"/>
      <c r="EO195" s="147"/>
      <c r="EP195" s="147"/>
      <c r="EQ195" s="147"/>
      <c r="ER195" s="147"/>
      <c r="ES195" s="147"/>
      <c r="ET195" s="147"/>
      <c r="EU195" s="147"/>
      <c r="EV195" s="147"/>
      <c r="EW195" s="147"/>
      <c r="EX195" s="147"/>
      <c r="EY195" s="147"/>
      <c r="EZ195" s="147"/>
      <c r="FA195" s="147"/>
      <c r="FB195" s="147"/>
      <c r="FC195" s="147"/>
      <c r="FD195" s="147"/>
      <c r="FE195" s="147"/>
      <c r="FF195" s="147"/>
      <c r="FG195" s="147"/>
      <c r="FH195" s="147"/>
      <c r="FI195" s="147"/>
      <c r="FJ195" s="147"/>
      <c r="FK195" s="147"/>
      <c r="FL195" s="147"/>
      <c r="FM195" s="147"/>
      <c r="FN195" s="147"/>
      <c r="FO195" s="147"/>
      <c r="FP195" s="147"/>
      <c r="FQ195" s="147"/>
      <c r="FR195" s="147"/>
      <c r="FS195" s="147"/>
      <c r="FT195" s="147"/>
      <c r="FU195" s="147"/>
      <c r="FV195" s="147"/>
      <c r="FW195" s="147"/>
      <c r="FX195" s="147"/>
      <c r="FY195" s="147"/>
      <c r="FZ195" s="147"/>
      <c r="GA195" s="147"/>
      <c r="GB195" s="147"/>
      <c r="GC195" s="147"/>
      <c r="GD195" s="147"/>
      <c r="GE195" s="147"/>
      <c r="GF195" s="147"/>
      <c r="GG195" s="147"/>
      <c r="GH195" s="147"/>
      <c r="GI195" s="147"/>
      <c r="GJ195" s="147"/>
      <c r="GK195" s="147"/>
      <c r="GL195" s="147"/>
      <c r="GM195" s="147"/>
      <c r="GN195" s="147"/>
      <c r="GO195" s="147"/>
      <c r="GP195" s="147"/>
      <c r="GQ195" s="147"/>
      <c r="GR195" s="147"/>
      <c r="GS195" s="147"/>
      <c r="GT195" s="147"/>
      <c r="GU195" s="147"/>
      <c r="GV195" s="147"/>
      <c r="GW195" s="147"/>
      <c r="GX195" s="147"/>
      <c r="GY195" s="147"/>
      <c r="GZ195" s="147"/>
      <c r="HA195" s="147"/>
      <c r="HB195" s="147"/>
      <c r="HC195" s="147"/>
      <c r="HD195" s="147"/>
      <c r="HE195" s="147"/>
      <c r="HF195" s="147"/>
      <c r="HG195" s="147"/>
      <c r="HH195" s="147"/>
      <c r="HI195" s="147"/>
      <c r="HJ195" s="147"/>
      <c r="HK195" s="147"/>
      <c r="HL195" s="147"/>
      <c r="HM195" s="147"/>
      <c r="HN195" s="147"/>
      <c r="HO195" s="147"/>
      <c r="HP195" s="147"/>
      <c r="HQ195" s="147"/>
      <c r="HR195" s="147"/>
      <c r="HS195" s="147"/>
      <c r="HT195" s="147"/>
      <c r="HU195" s="147"/>
      <c r="HV195" s="147"/>
      <c r="HW195" s="147"/>
      <c r="HX195" s="147"/>
      <c r="HY195" s="147"/>
      <c r="HZ195" s="147"/>
      <c r="IA195" s="147"/>
      <c r="IB195" s="147"/>
      <c r="IC195" s="147"/>
      <c r="ID195" s="147"/>
      <c r="IE195" s="147"/>
      <c r="IF195" s="147"/>
      <c r="IG195" s="147"/>
      <c r="IH195" s="147"/>
      <c r="II195" s="147"/>
    </row>
    <row r="196" spans="1:243" x14ac:dyDescent="0.2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  <c r="AO196" s="147"/>
      <c r="AP196" s="147"/>
      <c r="AQ196" s="147"/>
      <c r="AR196" s="147"/>
      <c r="AS196" s="147"/>
      <c r="AT196" s="147"/>
      <c r="AU196" s="147"/>
      <c r="AV196" s="147"/>
      <c r="AW196" s="147"/>
      <c r="AX196" s="147"/>
      <c r="AY196" s="147"/>
      <c r="AZ196" s="147"/>
      <c r="BA196" s="147"/>
      <c r="BB196" s="147"/>
      <c r="BC196" s="147"/>
      <c r="BD196" s="147"/>
      <c r="BE196" s="147"/>
      <c r="BF196" s="147"/>
      <c r="BG196" s="147"/>
      <c r="BH196" s="147"/>
      <c r="BI196" s="147"/>
      <c r="BJ196" s="147"/>
      <c r="BK196" s="147"/>
      <c r="BL196" s="147"/>
      <c r="BM196" s="147"/>
      <c r="BN196" s="147"/>
      <c r="BO196" s="147"/>
      <c r="BP196" s="147"/>
      <c r="BQ196" s="147"/>
      <c r="BR196" s="147"/>
      <c r="BS196" s="147"/>
      <c r="BT196" s="147"/>
      <c r="BU196" s="147"/>
      <c r="BV196" s="147"/>
      <c r="BW196" s="147"/>
      <c r="BX196" s="147"/>
      <c r="BY196" s="147"/>
      <c r="BZ196" s="147"/>
      <c r="CA196" s="147"/>
      <c r="CB196" s="147"/>
      <c r="CC196" s="147"/>
      <c r="CD196" s="147"/>
      <c r="CE196" s="147"/>
      <c r="CF196" s="147"/>
      <c r="CG196" s="147"/>
      <c r="CH196" s="147"/>
      <c r="CJ196" s="147"/>
      <c r="CK196" s="147"/>
      <c r="CL196" s="147"/>
      <c r="CM196" s="147"/>
      <c r="CN196" s="147"/>
      <c r="CO196" s="147"/>
      <c r="CP196" s="147"/>
      <c r="CQ196" s="147"/>
      <c r="CR196" s="147"/>
      <c r="CS196" s="147"/>
      <c r="CT196" s="147"/>
      <c r="CU196" s="147"/>
      <c r="CV196" s="147"/>
      <c r="CW196" s="147"/>
      <c r="CX196" s="147"/>
      <c r="CY196" s="147"/>
      <c r="CZ196" s="147"/>
      <c r="DA196" s="147"/>
      <c r="DB196" s="147"/>
      <c r="DC196" s="147"/>
      <c r="DD196" s="147"/>
      <c r="DE196" s="147"/>
      <c r="DF196" s="147"/>
      <c r="DG196" s="147"/>
      <c r="DH196" s="147"/>
      <c r="DI196" s="147"/>
      <c r="DJ196" s="147"/>
      <c r="DK196" s="147"/>
      <c r="DL196" s="147"/>
      <c r="DM196" s="147"/>
      <c r="DN196" s="147"/>
      <c r="DO196" s="147"/>
      <c r="DP196" s="147"/>
      <c r="DQ196" s="147"/>
      <c r="DR196" s="147"/>
      <c r="DS196" s="147"/>
      <c r="DT196" s="147"/>
      <c r="DU196" s="147"/>
      <c r="DV196" s="147"/>
      <c r="DW196" s="147"/>
      <c r="DX196" s="147"/>
      <c r="DY196" s="147"/>
      <c r="DZ196" s="147"/>
      <c r="EA196" s="147"/>
      <c r="EB196" s="147"/>
      <c r="EC196" s="147"/>
      <c r="ED196" s="147"/>
      <c r="EE196" s="147"/>
      <c r="EF196" s="147"/>
      <c r="EG196" s="147"/>
      <c r="EH196" s="147"/>
      <c r="EI196" s="147"/>
      <c r="EJ196" s="147"/>
      <c r="EK196" s="147"/>
      <c r="EL196" s="147"/>
      <c r="EM196" s="147"/>
      <c r="EN196" s="147"/>
      <c r="EO196" s="147"/>
      <c r="EP196" s="147"/>
      <c r="EQ196" s="147"/>
      <c r="ER196" s="147"/>
      <c r="ES196" s="147"/>
      <c r="ET196" s="147"/>
      <c r="EU196" s="147"/>
      <c r="EV196" s="147"/>
      <c r="EW196" s="147"/>
      <c r="EX196" s="147"/>
      <c r="EY196" s="147"/>
      <c r="EZ196" s="147"/>
      <c r="FA196" s="147"/>
      <c r="FB196" s="147"/>
      <c r="FC196" s="147"/>
      <c r="FD196" s="147"/>
      <c r="FE196" s="147"/>
      <c r="FF196" s="147"/>
      <c r="FG196" s="147"/>
      <c r="FH196" s="147"/>
      <c r="FI196" s="147"/>
      <c r="FJ196" s="147"/>
      <c r="FK196" s="147"/>
      <c r="FL196" s="147"/>
      <c r="FM196" s="147"/>
      <c r="FN196" s="147"/>
      <c r="FO196" s="147"/>
      <c r="FP196" s="147"/>
      <c r="FQ196" s="147"/>
      <c r="FR196" s="147"/>
      <c r="FS196" s="147"/>
      <c r="FT196" s="147"/>
      <c r="FU196" s="147"/>
      <c r="FV196" s="147"/>
      <c r="FW196" s="147"/>
      <c r="FX196" s="147"/>
      <c r="FY196" s="147"/>
      <c r="FZ196" s="147"/>
      <c r="GA196" s="147"/>
      <c r="GB196" s="147"/>
      <c r="GC196" s="147"/>
      <c r="GD196" s="147"/>
      <c r="GE196" s="147"/>
      <c r="GF196" s="147"/>
      <c r="GG196" s="147"/>
      <c r="GH196" s="147"/>
      <c r="GI196" s="147"/>
      <c r="GJ196" s="147"/>
      <c r="GK196" s="147"/>
      <c r="GL196" s="147"/>
      <c r="GM196" s="147"/>
      <c r="GN196" s="147"/>
      <c r="GO196" s="147"/>
      <c r="GP196" s="147"/>
      <c r="GQ196" s="147"/>
      <c r="GR196" s="147"/>
      <c r="GS196" s="147"/>
      <c r="GT196" s="147"/>
      <c r="GU196" s="147"/>
      <c r="GV196" s="147"/>
      <c r="GW196" s="147"/>
      <c r="GX196" s="147"/>
      <c r="GY196" s="147"/>
      <c r="GZ196" s="147"/>
      <c r="HA196" s="147"/>
      <c r="HB196" s="147"/>
      <c r="HC196" s="147"/>
      <c r="HD196" s="147"/>
      <c r="HE196" s="147"/>
      <c r="HF196" s="147"/>
      <c r="HG196" s="147"/>
      <c r="HH196" s="147"/>
      <c r="HI196" s="147"/>
      <c r="HJ196" s="147"/>
      <c r="HK196" s="147"/>
      <c r="HL196" s="147"/>
      <c r="HM196" s="147"/>
      <c r="HN196" s="147"/>
      <c r="HO196" s="147"/>
      <c r="HP196" s="147"/>
      <c r="HQ196" s="147"/>
      <c r="HR196" s="147"/>
      <c r="HS196" s="147"/>
      <c r="HT196" s="147"/>
      <c r="HU196" s="147"/>
      <c r="HV196" s="147"/>
      <c r="HW196" s="147"/>
      <c r="HX196" s="147"/>
      <c r="HY196" s="147"/>
      <c r="HZ196" s="147"/>
      <c r="IA196" s="147"/>
      <c r="IB196" s="147"/>
      <c r="IC196" s="147"/>
      <c r="ID196" s="147"/>
      <c r="IE196" s="147"/>
      <c r="IF196" s="147"/>
      <c r="IG196" s="147"/>
      <c r="IH196" s="147"/>
      <c r="II196" s="147"/>
    </row>
    <row r="197" spans="1:243" x14ac:dyDescent="0.2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  <c r="AO197" s="147"/>
      <c r="AP197" s="147"/>
      <c r="AQ197" s="147"/>
      <c r="AR197" s="147"/>
      <c r="AS197" s="147"/>
      <c r="AT197" s="147"/>
      <c r="AU197" s="147"/>
      <c r="AV197" s="147"/>
      <c r="AW197" s="147"/>
      <c r="AX197" s="147"/>
      <c r="AY197" s="147"/>
      <c r="AZ197" s="147"/>
      <c r="BA197" s="147"/>
      <c r="BB197" s="147"/>
      <c r="BC197" s="147"/>
      <c r="BD197" s="147"/>
      <c r="BE197" s="147"/>
      <c r="BF197" s="147"/>
      <c r="BG197" s="147"/>
      <c r="BH197" s="147"/>
      <c r="BI197" s="147"/>
      <c r="BJ197" s="147"/>
      <c r="BK197" s="147"/>
      <c r="BL197" s="147"/>
      <c r="BM197" s="147"/>
      <c r="BN197" s="147"/>
      <c r="BO197" s="147"/>
      <c r="BP197" s="147"/>
      <c r="BQ197" s="147"/>
      <c r="BR197" s="147"/>
      <c r="BS197" s="147"/>
      <c r="BT197" s="147"/>
      <c r="BU197" s="147"/>
      <c r="BV197" s="147"/>
      <c r="BW197" s="147"/>
      <c r="BX197" s="147"/>
      <c r="BY197" s="147"/>
      <c r="BZ197" s="147"/>
      <c r="CA197" s="147"/>
      <c r="CB197" s="147"/>
      <c r="CC197" s="147"/>
      <c r="CD197" s="147"/>
      <c r="CE197" s="147"/>
      <c r="CF197" s="147"/>
      <c r="CG197" s="147"/>
      <c r="CH197" s="147"/>
      <c r="CJ197" s="147"/>
      <c r="CK197" s="147"/>
      <c r="CL197" s="147"/>
      <c r="CM197" s="147"/>
      <c r="CN197" s="147"/>
      <c r="CO197" s="147"/>
      <c r="CP197" s="147"/>
      <c r="CQ197" s="147"/>
      <c r="CR197" s="147"/>
      <c r="CS197" s="147"/>
      <c r="CT197" s="147"/>
      <c r="CU197" s="147"/>
      <c r="CV197" s="147"/>
      <c r="CW197" s="147"/>
      <c r="CX197" s="147"/>
      <c r="CY197" s="147"/>
      <c r="CZ197" s="147"/>
      <c r="DA197" s="147"/>
      <c r="DB197" s="147"/>
      <c r="DC197" s="147"/>
      <c r="DD197" s="147"/>
      <c r="DE197" s="147"/>
      <c r="DF197" s="147"/>
      <c r="DG197" s="147"/>
      <c r="DH197" s="147"/>
      <c r="DI197" s="147"/>
      <c r="DJ197" s="147"/>
      <c r="DK197" s="147"/>
      <c r="DL197" s="147"/>
      <c r="DM197" s="147"/>
      <c r="DN197" s="147"/>
      <c r="DO197" s="147"/>
      <c r="DP197" s="147"/>
      <c r="DQ197" s="147"/>
      <c r="DR197" s="147"/>
      <c r="DS197" s="147"/>
      <c r="DT197" s="147"/>
      <c r="DU197" s="147"/>
      <c r="DV197" s="147"/>
      <c r="DW197" s="147"/>
      <c r="DX197" s="147"/>
      <c r="DY197" s="147"/>
      <c r="DZ197" s="147"/>
      <c r="EA197" s="147"/>
      <c r="EB197" s="147"/>
      <c r="EC197" s="147"/>
      <c r="ED197" s="147"/>
      <c r="EE197" s="147"/>
      <c r="EF197" s="147"/>
      <c r="EG197" s="147"/>
      <c r="EH197" s="147"/>
      <c r="EI197" s="147"/>
      <c r="EJ197" s="147"/>
      <c r="EK197" s="147"/>
      <c r="EL197" s="147"/>
      <c r="EM197" s="147"/>
      <c r="EN197" s="147"/>
      <c r="EO197" s="147"/>
      <c r="EP197" s="147"/>
      <c r="EQ197" s="147"/>
      <c r="ER197" s="147"/>
      <c r="ES197" s="147"/>
      <c r="ET197" s="147"/>
      <c r="EU197" s="147"/>
      <c r="EV197" s="147"/>
      <c r="EW197" s="147"/>
      <c r="EX197" s="147"/>
      <c r="EY197" s="147"/>
      <c r="EZ197" s="147"/>
      <c r="FA197" s="147"/>
      <c r="FB197" s="147"/>
      <c r="FC197" s="147"/>
      <c r="FD197" s="147"/>
      <c r="FE197" s="147"/>
      <c r="FF197" s="147"/>
      <c r="FG197" s="147"/>
      <c r="FH197" s="147"/>
      <c r="FI197" s="147"/>
      <c r="FJ197" s="147"/>
      <c r="FK197" s="147"/>
      <c r="FL197" s="147"/>
      <c r="FM197" s="147"/>
      <c r="FN197" s="147"/>
      <c r="FO197" s="147"/>
      <c r="FP197" s="147"/>
      <c r="FQ197" s="147"/>
      <c r="FR197" s="147"/>
      <c r="FS197" s="147"/>
      <c r="FT197" s="147"/>
      <c r="FU197" s="147"/>
      <c r="FV197" s="147"/>
      <c r="FW197" s="147"/>
      <c r="FX197" s="147"/>
      <c r="FY197" s="147"/>
      <c r="FZ197" s="147"/>
      <c r="GA197" s="147"/>
      <c r="GB197" s="147"/>
      <c r="GC197" s="147"/>
      <c r="GD197" s="147"/>
      <c r="GE197" s="147"/>
      <c r="GF197" s="147"/>
      <c r="GG197" s="147"/>
      <c r="GH197" s="147"/>
      <c r="GI197" s="147"/>
      <c r="GJ197" s="147"/>
      <c r="GK197" s="147"/>
      <c r="GL197" s="147"/>
      <c r="GM197" s="147"/>
      <c r="GN197" s="147"/>
      <c r="GO197" s="147"/>
      <c r="GP197" s="147"/>
      <c r="GQ197" s="147"/>
      <c r="GR197" s="147"/>
      <c r="GS197" s="147"/>
      <c r="GT197" s="147"/>
      <c r="GU197" s="147"/>
      <c r="GV197" s="147"/>
      <c r="GW197" s="147"/>
      <c r="GX197" s="147"/>
      <c r="GY197" s="147"/>
      <c r="GZ197" s="147"/>
      <c r="HA197" s="147"/>
      <c r="HB197" s="147"/>
      <c r="HC197" s="147"/>
      <c r="HD197" s="147"/>
      <c r="HE197" s="147"/>
      <c r="HF197" s="147"/>
      <c r="HG197" s="147"/>
      <c r="HH197" s="147"/>
      <c r="HI197" s="147"/>
      <c r="HJ197" s="147"/>
      <c r="HK197" s="147"/>
      <c r="HL197" s="147"/>
      <c r="HM197" s="147"/>
      <c r="HN197" s="147"/>
      <c r="HO197" s="147"/>
      <c r="HP197" s="147"/>
      <c r="HQ197" s="147"/>
      <c r="HR197" s="147"/>
      <c r="HS197" s="147"/>
      <c r="HT197" s="147"/>
      <c r="HU197" s="147"/>
      <c r="HV197" s="147"/>
      <c r="HW197" s="147"/>
      <c r="HX197" s="147"/>
      <c r="HY197" s="147"/>
      <c r="HZ197" s="147"/>
      <c r="IA197" s="147"/>
      <c r="IB197" s="147"/>
      <c r="IC197" s="147"/>
      <c r="ID197" s="147"/>
      <c r="IE197" s="147"/>
      <c r="IF197" s="147"/>
      <c r="IG197" s="147"/>
      <c r="IH197" s="147"/>
      <c r="II197" s="147"/>
    </row>
    <row r="198" spans="1:243" x14ac:dyDescent="0.2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  <c r="AO198" s="147"/>
      <c r="AP198" s="147"/>
      <c r="AQ198" s="147"/>
      <c r="AR198" s="147"/>
      <c r="AS198" s="147"/>
      <c r="AT198" s="147"/>
      <c r="AU198" s="147"/>
      <c r="AV198" s="147"/>
      <c r="AW198" s="147"/>
      <c r="AX198" s="147"/>
      <c r="AY198" s="147"/>
      <c r="AZ198" s="147"/>
      <c r="BA198" s="147"/>
      <c r="BB198" s="147"/>
      <c r="BC198" s="147"/>
      <c r="BD198" s="147"/>
      <c r="BE198" s="147"/>
      <c r="BF198" s="147"/>
      <c r="BG198" s="147"/>
      <c r="BH198" s="147"/>
      <c r="BI198" s="147"/>
      <c r="BJ198" s="147"/>
      <c r="BK198" s="147"/>
      <c r="BL198" s="147"/>
      <c r="BM198" s="147"/>
      <c r="BN198" s="147"/>
      <c r="BO198" s="147"/>
      <c r="BP198" s="147"/>
      <c r="BQ198" s="147"/>
      <c r="BR198" s="147"/>
      <c r="BS198" s="147"/>
      <c r="BT198" s="147"/>
      <c r="BU198" s="147"/>
      <c r="BV198" s="147"/>
      <c r="BW198" s="147"/>
      <c r="BX198" s="147"/>
      <c r="BY198" s="147"/>
      <c r="BZ198" s="147"/>
      <c r="CA198" s="147"/>
      <c r="CB198" s="147"/>
      <c r="CC198" s="147"/>
      <c r="CD198" s="147"/>
      <c r="CE198" s="147"/>
      <c r="CF198" s="147"/>
      <c r="CG198" s="147"/>
      <c r="CH198" s="147"/>
      <c r="CJ198" s="147"/>
      <c r="CK198" s="147"/>
      <c r="CL198" s="147"/>
      <c r="CM198" s="147"/>
      <c r="CN198" s="147"/>
      <c r="CO198" s="147"/>
      <c r="CP198" s="147"/>
      <c r="CQ198" s="147"/>
      <c r="CR198" s="147"/>
      <c r="CS198" s="147"/>
      <c r="CT198" s="147"/>
      <c r="CU198" s="147"/>
      <c r="CV198" s="147"/>
      <c r="CW198" s="147"/>
      <c r="CX198" s="147"/>
      <c r="CY198" s="147"/>
      <c r="CZ198" s="147"/>
      <c r="DA198" s="147"/>
      <c r="DB198" s="147"/>
      <c r="DC198" s="147"/>
      <c r="DD198" s="147"/>
      <c r="DE198" s="147"/>
      <c r="DF198" s="147"/>
      <c r="DG198" s="147"/>
      <c r="DH198" s="147"/>
      <c r="DI198" s="147"/>
      <c r="DJ198" s="147"/>
      <c r="DK198" s="147"/>
      <c r="DL198" s="147"/>
      <c r="DM198" s="147"/>
      <c r="DN198" s="147"/>
      <c r="DO198" s="147"/>
      <c r="DP198" s="147"/>
      <c r="DQ198" s="147"/>
      <c r="DR198" s="147"/>
      <c r="DS198" s="147"/>
      <c r="DT198" s="147"/>
      <c r="DU198" s="147"/>
      <c r="DV198" s="147"/>
      <c r="DW198" s="147"/>
      <c r="DX198" s="147"/>
      <c r="DY198" s="147"/>
      <c r="DZ198" s="147"/>
      <c r="EA198" s="147"/>
      <c r="EB198" s="147"/>
      <c r="EC198" s="147"/>
      <c r="ED198" s="147"/>
      <c r="EE198" s="147"/>
      <c r="EF198" s="147"/>
      <c r="EG198" s="147"/>
      <c r="EH198" s="147"/>
      <c r="EI198" s="147"/>
      <c r="EJ198" s="147"/>
      <c r="EK198" s="147"/>
      <c r="EL198" s="147"/>
      <c r="EM198" s="147"/>
      <c r="EN198" s="147"/>
      <c r="EO198" s="147"/>
      <c r="EP198" s="147"/>
      <c r="EQ198" s="147"/>
      <c r="ER198" s="147"/>
      <c r="ES198" s="147"/>
      <c r="ET198" s="147"/>
      <c r="EU198" s="147"/>
      <c r="EV198" s="147"/>
      <c r="EW198" s="147"/>
      <c r="EX198" s="147"/>
      <c r="EY198" s="147"/>
      <c r="EZ198" s="147"/>
      <c r="FA198" s="147"/>
      <c r="FB198" s="147"/>
      <c r="FC198" s="147"/>
      <c r="FD198" s="147"/>
      <c r="FE198" s="147"/>
      <c r="FF198" s="147"/>
      <c r="FG198" s="147"/>
      <c r="FH198" s="147"/>
      <c r="FI198" s="147"/>
      <c r="FJ198" s="147"/>
      <c r="FK198" s="147"/>
      <c r="FL198" s="147"/>
      <c r="FM198" s="147"/>
      <c r="FN198" s="147"/>
      <c r="FO198" s="147"/>
      <c r="FP198" s="147"/>
      <c r="FQ198" s="147"/>
      <c r="FR198" s="147"/>
      <c r="FS198" s="147"/>
      <c r="FT198" s="147"/>
      <c r="FU198" s="147"/>
      <c r="FV198" s="147"/>
      <c r="FW198" s="147"/>
      <c r="FX198" s="147"/>
      <c r="FY198" s="147"/>
      <c r="FZ198" s="147"/>
      <c r="GA198" s="147"/>
      <c r="GB198" s="147"/>
      <c r="GC198" s="147"/>
      <c r="GD198" s="147"/>
      <c r="GE198" s="147"/>
      <c r="GF198" s="147"/>
      <c r="GG198" s="147"/>
      <c r="GH198" s="147"/>
      <c r="GI198" s="147"/>
      <c r="GJ198" s="147"/>
      <c r="GK198" s="147"/>
      <c r="GL198" s="147"/>
      <c r="GM198" s="147"/>
      <c r="GN198" s="147"/>
      <c r="GO198" s="147"/>
      <c r="GP198" s="147"/>
      <c r="GQ198" s="147"/>
      <c r="GR198" s="147"/>
      <c r="GS198" s="147"/>
      <c r="GT198" s="147"/>
      <c r="GU198" s="147"/>
      <c r="GV198" s="147"/>
      <c r="GW198" s="147"/>
      <c r="GX198" s="147"/>
      <c r="GY198" s="147"/>
      <c r="GZ198" s="147"/>
      <c r="HA198" s="147"/>
      <c r="HB198" s="147"/>
      <c r="HC198" s="147"/>
      <c r="HD198" s="147"/>
      <c r="HE198" s="147"/>
      <c r="HF198" s="147"/>
      <c r="HG198" s="147"/>
      <c r="HH198" s="147"/>
      <c r="HI198" s="147"/>
      <c r="HJ198" s="147"/>
      <c r="HK198" s="147"/>
      <c r="HL198" s="147"/>
      <c r="HM198" s="147"/>
      <c r="HN198" s="147"/>
      <c r="HO198" s="147"/>
      <c r="HP198" s="147"/>
      <c r="HQ198" s="147"/>
      <c r="HR198" s="147"/>
      <c r="HS198" s="147"/>
      <c r="HT198" s="147"/>
      <c r="HU198" s="147"/>
      <c r="HV198" s="147"/>
      <c r="HW198" s="147"/>
      <c r="HX198" s="147"/>
      <c r="HY198" s="147"/>
      <c r="HZ198" s="147"/>
      <c r="IA198" s="147"/>
      <c r="IB198" s="147"/>
      <c r="IC198" s="147"/>
      <c r="ID198" s="147"/>
      <c r="IE198" s="147"/>
      <c r="IF198" s="147"/>
      <c r="IG198" s="147"/>
      <c r="IH198" s="147"/>
      <c r="II198" s="147"/>
    </row>
    <row r="199" spans="1:243" x14ac:dyDescent="0.2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  <c r="AO199" s="147"/>
      <c r="AP199" s="147"/>
      <c r="AQ199" s="147"/>
      <c r="AR199" s="147"/>
      <c r="AS199" s="147"/>
      <c r="AT199" s="147"/>
      <c r="AU199" s="147"/>
      <c r="AV199" s="147"/>
      <c r="AW199" s="147"/>
      <c r="AX199" s="147"/>
      <c r="AY199" s="147"/>
      <c r="AZ199" s="147"/>
      <c r="BA199" s="147"/>
      <c r="BB199" s="147"/>
      <c r="BC199" s="147"/>
      <c r="BD199" s="147"/>
      <c r="BE199" s="147"/>
      <c r="BF199" s="147"/>
      <c r="BG199" s="147"/>
      <c r="BH199" s="147"/>
      <c r="BI199" s="147"/>
      <c r="BJ199" s="147"/>
      <c r="BK199" s="147"/>
      <c r="BL199" s="147"/>
      <c r="BM199" s="147"/>
      <c r="BN199" s="147"/>
      <c r="BO199" s="147"/>
      <c r="BP199" s="147"/>
      <c r="BQ199" s="147"/>
      <c r="BR199" s="147"/>
      <c r="BS199" s="147"/>
      <c r="BT199" s="147"/>
      <c r="BU199" s="147"/>
      <c r="BV199" s="147"/>
      <c r="BW199" s="147"/>
      <c r="BX199" s="147"/>
      <c r="BY199" s="147"/>
      <c r="BZ199" s="147"/>
      <c r="CA199" s="147"/>
      <c r="CB199" s="147"/>
      <c r="CC199" s="147"/>
      <c r="CD199" s="147"/>
      <c r="CE199" s="147"/>
      <c r="CF199" s="147"/>
      <c r="CG199" s="147"/>
      <c r="CH199" s="147"/>
      <c r="CJ199" s="147"/>
      <c r="CK199" s="147"/>
      <c r="CL199" s="147"/>
      <c r="CM199" s="147"/>
      <c r="CN199" s="147"/>
      <c r="CO199" s="147"/>
      <c r="CP199" s="147"/>
      <c r="CQ199" s="147"/>
      <c r="CR199" s="147"/>
      <c r="CS199" s="147"/>
      <c r="CT199" s="147"/>
      <c r="CU199" s="147"/>
      <c r="CV199" s="147"/>
      <c r="CW199" s="147"/>
      <c r="CX199" s="147"/>
      <c r="CY199" s="147"/>
      <c r="CZ199" s="147"/>
      <c r="DA199" s="147"/>
      <c r="DB199" s="147"/>
      <c r="DC199" s="147"/>
      <c r="DD199" s="147"/>
      <c r="DE199" s="147"/>
      <c r="DF199" s="147"/>
      <c r="DG199" s="147"/>
      <c r="DH199" s="147"/>
      <c r="DI199" s="147"/>
      <c r="DJ199" s="147"/>
      <c r="DK199" s="147"/>
      <c r="DL199" s="147"/>
      <c r="DM199" s="147"/>
      <c r="DN199" s="147"/>
      <c r="DO199" s="147"/>
      <c r="DP199" s="147"/>
      <c r="DQ199" s="147"/>
      <c r="DR199" s="147"/>
      <c r="DS199" s="147"/>
      <c r="DT199" s="147"/>
      <c r="DU199" s="147"/>
      <c r="DV199" s="147"/>
      <c r="DW199" s="147"/>
      <c r="DX199" s="147"/>
      <c r="DY199" s="147"/>
      <c r="DZ199" s="147"/>
      <c r="EA199" s="147"/>
      <c r="EB199" s="147"/>
      <c r="EC199" s="147"/>
      <c r="ED199" s="147"/>
      <c r="EE199" s="147"/>
      <c r="EF199" s="147"/>
      <c r="EG199" s="147"/>
      <c r="EH199" s="147"/>
      <c r="EI199" s="147"/>
      <c r="EJ199" s="147"/>
      <c r="EK199" s="147"/>
      <c r="EL199" s="147"/>
      <c r="EM199" s="147"/>
      <c r="EN199" s="147"/>
      <c r="EO199" s="147"/>
      <c r="EP199" s="147"/>
      <c r="EQ199" s="147"/>
      <c r="ER199" s="147"/>
      <c r="ES199" s="147"/>
      <c r="ET199" s="147"/>
      <c r="EU199" s="147"/>
      <c r="EV199" s="147"/>
      <c r="EW199" s="147"/>
      <c r="EX199" s="147"/>
      <c r="EY199" s="147"/>
      <c r="EZ199" s="147"/>
      <c r="FA199" s="147"/>
      <c r="FB199" s="147"/>
      <c r="FC199" s="147"/>
      <c r="FD199" s="147"/>
      <c r="FE199" s="147"/>
      <c r="FF199" s="147"/>
      <c r="FG199" s="147"/>
      <c r="FH199" s="147"/>
      <c r="FI199" s="147"/>
      <c r="FJ199" s="147"/>
      <c r="FK199" s="147"/>
      <c r="FL199" s="147"/>
      <c r="FM199" s="147"/>
      <c r="FN199" s="147"/>
      <c r="FO199" s="147"/>
      <c r="FP199" s="147"/>
      <c r="FQ199" s="147"/>
      <c r="FR199" s="147"/>
      <c r="FS199" s="147"/>
      <c r="FT199" s="147"/>
      <c r="FU199" s="147"/>
      <c r="FV199" s="147"/>
      <c r="FW199" s="147"/>
      <c r="FX199" s="147"/>
      <c r="FY199" s="147"/>
      <c r="FZ199" s="147"/>
      <c r="GA199" s="147"/>
      <c r="GB199" s="147"/>
      <c r="GC199" s="147"/>
      <c r="GD199" s="147"/>
      <c r="GE199" s="147"/>
      <c r="GF199" s="147"/>
      <c r="GG199" s="147"/>
      <c r="GH199" s="147"/>
      <c r="GI199" s="147"/>
      <c r="GJ199" s="147"/>
      <c r="GK199" s="147"/>
      <c r="GL199" s="147"/>
      <c r="GM199" s="147"/>
      <c r="GN199" s="147"/>
      <c r="GO199" s="147"/>
      <c r="GP199" s="147"/>
      <c r="GQ199" s="147"/>
      <c r="GR199" s="147"/>
      <c r="GS199" s="147"/>
      <c r="GT199" s="147"/>
      <c r="GU199" s="147"/>
      <c r="GV199" s="147"/>
      <c r="GW199" s="147"/>
      <c r="GX199" s="147"/>
      <c r="GY199" s="147"/>
      <c r="GZ199" s="147"/>
      <c r="HA199" s="147"/>
      <c r="HB199" s="147"/>
      <c r="HC199" s="147"/>
      <c r="HD199" s="147"/>
      <c r="HE199" s="147"/>
      <c r="HF199" s="147"/>
      <c r="HG199" s="147"/>
      <c r="HH199" s="147"/>
      <c r="HI199" s="147"/>
      <c r="HJ199" s="147"/>
      <c r="HK199" s="147"/>
      <c r="HL199" s="147"/>
      <c r="HM199" s="147"/>
      <c r="HN199" s="147"/>
      <c r="HO199" s="147"/>
      <c r="HP199" s="147"/>
      <c r="HQ199" s="147"/>
      <c r="HR199" s="147"/>
      <c r="HS199" s="147"/>
      <c r="HT199" s="147"/>
      <c r="HU199" s="147"/>
      <c r="HV199" s="147"/>
      <c r="HW199" s="147"/>
      <c r="HX199" s="147"/>
      <c r="HY199" s="147"/>
      <c r="HZ199" s="147"/>
      <c r="IA199" s="147"/>
      <c r="IB199" s="147"/>
      <c r="IC199" s="147"/>
      <c r="ID199" s="147"/>
      <c r="IE199" s="147"/>
      <c r="IF199" s="147"/>
      <c r="IG199" s="147"/>
      <c r="IH199" s="147"/>
      <c r="II199" s="147"/>
    </row>
    <row r="200" spans="1:243" x14ac:dyDescent="0.2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  <c r="AO200" s="147"/>
      <c r="AP200" s="147"/>
      <c r="AQ200" s="147"/>
      <c r="AR200" s="147"/>
      <c r="AS200" s="147"/>
      <c r="AT200" s="147"/>
      <c r="AU200" s="147"/>
      <c r="AV200" s="147"/>
      <c r="AW200" s="147"/>
      <c r="AX200" s="147"/>
      <c r="AY200" s="147"/>
      <c r="AZ200" s="147"/>
      <c r="BA200" s="147"/>
      <c r="BB200" s="147"/>
      <c r="BC200" s="147"/>
      <c r="BD200" s="147"/>
      <c r="BE200" s="147"/>
      <c r="BF200" s="147"/>
      <c r="BG200" s="147"/>
      <c r="BH200" s="147"/>
      <c r="BI200" s="147"/>
      <c r="BJ200" s="147"/>
      <c r="BK200" s="147"/>
      <c r="BL200" s="147"/>
      <c r="BM200" s="147"/>
      <c r="BN200" s="147"/>
      <c r="BO200" s="147"/>
      <c r="BP200" s="147"/>
      <c r="BQ200" s="147"/>
      <c r="BR200" s="147"/>
      <c r="BS200" s="147"/>
      <c r="BT200" s="147"/>
      <c r="BU200" s="147"/>
      <c r="BV200" s="147"/>
      <c r="BW200" s="147"/>
      <c r="BX200" s="147"/>
      <c r="BY200" s="147"/>
      <c r="BZ200" s="147"/>
      <c r="CA200" s="147"/>
      <c r="CB200" s="147"/>
      <c r="CC200" s="147"/>
      <c r="CD200" s="147"/>
      <c r="CE200" s="147"/>
      <c r="CF200" s="147"/>
      <c r="CG200" s="147"/>
      <c r="CH200" s="147"/>
      <c r="CJ200" s="147"/>
      <c r="CK200" s="147"/>
      <c r="CL200" s="147"/>
      <c r="CM200" s="147"/>
      <c r="CN200" s="147"/>
      <c r="CO200" s="147"/>
      <c r="CP200" s="147"/>
      <c r="CQ200" s="147"/>
      <c r="CR200" s="147"/>
      <c r="CS200" s="147"/>
      <c r="CT200" s="147"/>
      <c r="CU200" s="147"/>
      <c r="CV200" s="147"/>
      <c r="CW200" s="147"/>
      <c r="CX200" s="147"/>
      <c r="CY200" s="147"/>
      <c r="CZ200" s="147"/>
      <c r="DA200" s="147"/>
      <c r="DB200" s="147"/>
      <c r="DC200" s="147"/>
      <c r="DD200" s="147"/>
      <c r="DE200" s="147"/>
      <c r="DF200" s="147"/>
      <c r="DG200" s="147"/>
      <c r="DH200" s="147"/>
      <c r="DI200" s="147"/>
      <c r="DJ200" s="147"/>
      <c r="DK200" s="147"/>
      <c r="DL200" s="147"/>
      <c r="DM200" s="147"/>
      <c r="DN200" s="147"/>
      <c r="DO200" s="147"/>
      <c r="DP200" s="147"/>
      <c r="DQ200" s="147"/>
      <c r="DR200" s="147"/>
      <c r="DS200" s="147"/>
      <c r="DT200" s="147"/>
      <c r="DU200" s="147"/>
      <c r="DV200" s="147"/>
      <c r="DW200" s="147"/>
      <c r="DX200" s="147"/>
      <c r="DY200" s="147"/>
      <c r="DZ200" s="147"/>
      <c r="EA200" s="147"/>
      <c r="EB200" s="147"/>
      <c r="EC200" s="147"/>
      <c r="ED200" s="147"/>
      <c r="EE200" s="147"/>
      <c r="EF200" s="147"/>
      <c r="EG200" s="147"/>
      <c r="EH200" s="147"/>
      <c r="EI200" s="147"/>
      <c r="EJ200" s="147"/>
      <c r="EK200" s="147"/>
      <c r="EL200" s="147"/>
      <c r="EM200" s="147"/>
      <c r="EN200" s="147"/>
      <c r="EO200" s="147"/>
      <c r="EP200" s="147"/>
      <c r="EQ200" s="147"/>
      <c r="ER200" s="147"/>
      <c r="ES200" s="147"/>
      <c r="ET200" s="147"/>
      <c r="EU200" s="147"/>
      <c r="EV200" s="147"/>
      <c r="EW200" s="147"/>
      <c r="EX200" s="147"/>
      <c r="EY200" s="147"/>
      <c r="EZ200" s="147"/>
      <c r="FA200" s="147"/>
      <c r="FB200" s="147"/>
      <c r="FC200" s="147"/>
      <c r="FD200" s="147"/>
      <c r="FE200" s="147"/>
      <c r="FF200" s="147"/>
      <c r="FG200" s="147"/>
      <c r="FH200" s="147"/>
      <c r="FI200" s="147"/>
      <c r="FJ200" s="147"/>
      <c r="FK200" s="147"/>
      <c r="FL200" s="147"/>
      <c r="FM200" s="147"/>
      <c r="FN200" s="147"/>
      <c r="FO200" s="147"/>
      <c r="FP200" s="147"/>
      <c r="FQ200" s="147"/>
      <c r="FR200" s="147"/>
      <c r="FS200" s="147"/>
      <c r="FT200" s="147"/>
      <c r="FU200" s="147"/>
      <c r="FV200" s="147"/>
      <c r="FW200" s="147"/>
      <c r="FX200" s="147"/>
      <c r="FY200" s="147"/>
      <c r="FZ200" s="147"/>
      <c r="GA200" s="147"/>
      <c r="GB200" s="147"/>
      <c r="GC200" s="147"/>
      <c r="GD200" s="147"/>
      <c r="GE200" s="147"/>
      <c r="GF200" s="147"/>
      <c r="GG200" s="147"/>
      <c r="GH200" s="147"/>
      <c r="GI200" s="147"/>
      <c r="GJ200" s="147"/>
      <c r="GK200" s="147"/>
      <c r="GL200" s="147"/>
      <c r="GM200" s="147"/>
      <c r="GN200" s="147"/>
      <c r="GO200" s="147"/>
      <c r="GP200" s="147"/>
      <c r="GQ200" s="147"/>
      <c r="GR200" s="147"/>
      <c r="GS200" s="147"/>
      <c r="GT200" s="147"/>
      <c r="GU200" s="147"/>
      <c r="GV200" s="147"/>
      <c r="GW200" s="147"/>
      <c r="GX200" s="147"/>
      <c r="GY200" s="147"/>
      <c r="GZ200" s="147"/>
      <c r="HA200" s="147"/>
      <c r="HB200" s="147"/>
      <c r="HC200" s="147"/>
      <c r="HD200" s="147"/>
      <c r="HE200" s="147"/>
      <c r="HF200" s="147"/>
      <c r="HG200" s="147"/>
      <c r="HH200" s="147"/>
      <c r="HI200" s="147"/>
      <c r="HJ200" s="147"/>
      <c r="HK200" s="147"/>
      <c r="HL200" s="147"/>
      <c r="HM200" s="147"/>
      <c r="HN200" s="147"/>
      <c r="HO200" s="147"/>
      <c r="HP200" s="147"/>
      <c r="HQ200" s="147"/>
      <c r="HR200" s="147"/>
      <c r="HS200" s="147"/>
      <c r="HT200" s="147"/>
      <c r="HU200" s="147"/>
      <c r="HV200" s="147"/>
      <c r="HW200" s="147"/>
      <c r="HX200" s="147"/>
      <c r="HY200" s="147"/>
      <c r="HZ200" s="147"/>
      <c r="IA200" s="147"/>
      <c r="IB200" s="147"/>
      <c r="IC200" s="147"/>
      <c r="ID200" s="147"/>
      <c r="IE200" s="147"/>
      <c r="IF200" s="147"/>
      <c r="IG200" s="147"/>
      <c r="IH200" s="147"/>
      <c r="II200" s="147"/>
    </row>
    <row r="201" spans="1:243" x14ac:dyDescent="0.2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  <c r="AO201" s="147"/>
      <c r="AP201" s="147"/>
      <c r="AQ201" s="147"/>
      <c r="AR201" s="147"/>
      <c r="AS201" s="147"/>
      <c r="AT201" s="147"/>
      <c r="AU201" s="147"/>
      <c r="AV201" s="147"/>
      <c r="AW201" s="147"/>
      <c r="AX201" s="147"/>
      <c r="AY201" s="147"/>
      <c r="AZ201" s="147"/>
      <c r="BA201" s="147"/>
      <c r="BB201" s="147"/>
      <c r="BC201" s="147"/>
      <c r="BD201" s="147"/>
      <c r="BE201" s="147"/>
      <c r="BF201" s="147"/>
      <c r="BG201" s="147"/>
      <c r="BH201" s="147"/>
      <c r="BI201" s="147"/>
      <c r="BJ201" s="147"/>
      <c r="BK201" s="147"/>
      <c r="BL201" s="147"/>
      <c r="BM201" s="147"/>
      <c r="BN201" s="147"/>
      <c r="BO201" s="147"/>
      <c r="BP201" s="147"/>
      <c r="BQ201" s="147"/>
      <c r="BR201" s="147"/>
      <c r="BS201" s="147"/>
      <c r="BT201" s="147"/>
      <c r="BU201" s="147"/>
      <c r="BV201" s="147"/>
      <c r="BW201" s="147"/>
      <c r="BX201" s="147"/>
      <c r="BY201" s="147"/>
      <c r="BZ201" s="147"/>
      <c r="CA201" s="147"/>
      <c r="CB201" s="147"/>
      <c r="CC201" s="147"/>
      <c r="CD201" s="147"/>
      <c r="CE201" s="147"/>
      <c r="CF201" s="147"/>
      <c r="CG201" s="147"/>
      <c r="CH201" s="147"/>
      <c r="CJ201" s="147"/>
      <c r="CK201" s="147"/>
      <c r="CL201" s="147"/>
      <c r="CM201" s="147"/>
      <c r="CN201" s="147"/>
      <c r="CO201" s="147"/>
      <c r="CP201" s="147"/>
      <c r="CQ201" s="147"/>
      <c r="CR201" s="147"/>
      <c r="CS201" s="147"/>
      <c r="CT201" s="147"/>
      <c r="CU201" s="147"/>
      <c r="CV201" s="147"/>
      <c r="CW201" s="147"/>
      <c r="CX201" s="147"/>
      <c r="CY201" s="147"/>
      <c r="CZ201" s="147"/>
      <c r="DA201" s="147"/>
      <c r="DB201" s="147"/>
      <c r="DC201" s="147"/>
      <c r="DD201" s="147"/>
      <c r="DE201" s="147"/>
      <c r="DF201" s="147"/>
      <c r="DG201" s="147"/>
      <c r="DH201" s="147"/>
      <c r="DI201" s="147"/>
      <c r="DJ201" s="147"/>
      <c r="DK201" s="147"/>
      <c r="DL201" s="147"/>
      <c r="DM201" s="147"/>
      <c r="DN201" s="147"/>
      <c r="DO201" s="147"/>
      <c r="DP201" s="147"/>
      <c r="DQ201" s="147"/>
      <c r="DR201" s="147"/>
      <c r="DS201" s="147"/>
      <c r="DT201" s="147"/>
      <c r="DU201" s="147"/>
      <c r="DV201" s="147"/>
      <c r="DW201" s="147"/>
      <c r="DX201" s="147"/>
      <c r="DY201" s="147"/>
      <c r="DZ201" s="147"/>
      <c r="EA201" s="147"/>
      <c r="EB201" s="147"/>
      <c r="EC201" s="147"/>
      <c r="ED201" s="147"/>
      <c r="EE201" s="147"/>
      <c r="EF201" s="147"/>
      <c r="EG201" s="147"/>
      <c r="EH201" s="147"/>
      <c r="EI201" s="147"/>
      <c r="EJ201" s="147"/>
      <c r="EK201" s="147"/>
      <c r="EL201" s="147"/>
      <c r="EM201" s="147"/>
      <c r="EN201" s="147"/>
      <c r="EO201" s="147"/>
      <c r="EP201" s="147"/>
      <c r="EQ201" s="147"/>
      <c r="ER201" s="147"/>
      <c r="ES201" s="147"/>
      <c r="ET201" s="147"/>
      <c r="EU201" s="147"/>
      <c r="EV201" s="147"/>
      <c r="EW201" s="147"/>
      <c r="EX201" s="147"/>
      <c r="EY201" s="147"/>
      <c r="EZ201" s="147"/>
      <c r="FA201" s="147"/>
      <c r="FB201" s="147"/>
      <c r="FC201" s="147"/>
      <c r="FD201" s="147"/>
      <c r="FE201" s="147"/>
      <c r="FF201" s="147"/>
      <c r="FG201" s="147"/>
      <c r="FH201" s="147"/>
      <c r="FI201" s="147"/>
      <c r="FJ201" s="147"/>
      <c r="FK201" s="147"/>
      <c r="FL201" s="147"/>
      <c r="FM201" s="147"/>
      <c r="FN201" s="147"/>
      <c r="FO201" s="147"/>
      <c r="FP201" s="147"/>
      <c r="FQ201" s="147"/>
      <c r="FR201" s="147"/>
      <c r="FS201" s="147"/>
      <c r="FT201" s="147"/>
      <c r="FU201" s="147"/>
      <c r="FV201" s="147"/>
      <c r="FW201" s="147"/>
      <c r="FX201" s="147"/>
      <c r="FY201" s="147"/>
      <c r="FZ201" s="147"/>
      <c r="GA201" s="147"/>
      <c r="GB201" s="147"/>
      <c r="GC201" s="147"/>
      <c r="GD201" s="147"/>
      <c r="GE201" s="147"/>
      <c r="GF201" s="147"/>
      <c r="GG201" s="147"/>
      <c r="GH201" s="147"/>
      <c r="GI201" s="147"/>
      <c r="GJ201" s="147"/>
      <c r="GK201" s="147"/>
      <c r="GL201" s="147"/>
      <c r="GM201" s="147"/>
      <c r="GN201" s="147"/>
      <c r="GO201" s="147"/>
      <c r="GP201" s="147"/>
      <c r="GQ201" s="147"/>
      <c r="GR201" s="147"/>
      <c r="GS201" s="147"/>
      <c r="GT201" s="147"/>
      <c r="GU201" s="147"/>
      <c r="GV201" s="147"/>
      <c r="GW201" s="147"/>
      <c r="GX201" s="147"/>
      <c r="GY201" s="147"/>
      <c r="GZ201" s="147"/>
      <c r="HA201" s="147"/>
      <c r="HB201" s="147"/>
      <c r="HC201" s="147"/>
      <c r="HD201" s="147"/>
      <c r="HE201" s="147"/>
      <c r="HF201" s="147"/>
      <c r="HG201" s="147"/>
      <c r="HH201" s="147"/>
      <c r="HI201" s="147"/>
      <c r="HJ201" s="147"/>
      <c r="HK201" s="147"/>
      <c r="HL201" s="147"/>
      <c r="HM201" s="147"/>
      <c r="HN201" s="147"/>
      <c r="HO201" s="147"/>
      <c r="HP201" s="147"/>
      <c r="HQ201" s="147"/>
      <c r="HR201" s="147"/>
      <c r="HS201" s="147"/>
      <c r="HT201" s="147"/>
      <c r="HU201" s="147"/>
      <c r="HV201" s="147"/>
      <c r="HW201" s="147"/>
      <c r="HX201" s="147"/>
      <c r="HY201" s="147"/>
      <c r="HZ201" s="147"/>
      <c r="IA201" s="147"/>
      <c r="IB201" s="147"/>
      <c r="IC201" s="147"/>
      <c r="ID201" s="147"/>
      <c r="IE201" s="147"/>
      <c r="IF201" s="147"/>
      <c r="IG201" s="147"/>
      <c r="IH201" s="147"/>
      <c r="II201" s="147"/>
    </row>
    <row r="202" spans="1:243" x14ac:dyDescent="0.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147"/>
      <c r="AP202" s="147"/>
      <c r="AQ202" s="147"/>
      <c r="AR202" s="147"/>
      <c r="AS202" s="147"/>
      <c r="AT202" s="147"/>
      <c r="AU202" s="147"/>
      <c r="AV202" s="147"/>
      <c r="AW202" s="147"/>
      <c r="AX202" s="147"/>
      <c r="AY202" s="147"/>
      <c r="AZ202" s="147"/>
      <c r="BA202" s="147"/>
      <c r="BB202" s="147"/>
      <c r="BC202" s="147"/>
      <c r="BD202" s="147"/>
      <c r="BE202" s="147"/>
      <c r="BF202" s="147"/>
      <c r="BG202" s="147"/>
      <c r="BH202" s="147"/>
      <c r="BI202" s="147"/>
      <c r="BJ202" s="147"/>
      <c r="BK202" s="147"/>
      <c r="BL202" s="147"/>
      <c r="BM202" s="147"/>
      <c r="BN202" s="147"/>
      <c r="BO202" s="147"/>
      <c r="BP202" s="147"/>
      <c r="BQ202" s="147"/>
      <c r="BR202" s="147"/>
      <c r="BS202" s="147"/>
      <c r="BT202" s="147"/>
      <c r="BU202" s="147"/>
      <c r="BV202" s="147"/>
      <c r="BW202" s="147"/>
      <c r="BX202" s="147"/>
      <c r="BY202" s="147"/>
      <c r="BZ202" s="147"/>
      <c r="CA202" s="147"/>
      <c r="CB202" s="147"/>
      <c r="CC202" s="147"/>
      <c r="CD202" s="147"/>
      <c r="CE202" s="147"/>
      <c r="CF202" s="147"/>
      <c r="CG202" s="147"/>
      <c r="CH202" s="147"/>
      <c r="CJ202" s="147"/>
      <c r="CK202" s="147"/>
      <c r="CL202" s="147"/>
      <c r="CM202" s="147"/>
      <c r="CN202" s="147"/>
      <c r="CO202" s="147"/>
      <c r="CP202" s="147"/>
      <c r="CQ202" s="147"/>
      <c r="CR202" s="147"/>
      <c r="CS202" s="147"/>
      <c r="CT202" s="147"/>
      <c r="CU202" s="147"/>
      <c r="CV202" s="147"/>
      <c r="CW202" s="147"/>
      <c r="CX202" s="147"/>
      <c r="CY202" s="147"/>
      <c r="CZ202" s="147"/>
      <c r="DA202" s="147"/>
      <c r="DB202" s="147"/>
      <c r="DC202" s="147"/>
      <c r="DD202" s="147"/>
      <c r="DE202" s="147"/>
      <c r="DF202" s="147"/>
      <c r="DG202" s="147"/>
      <c r="DH202" s="147"/>
      <c r="DI202" s="147"/>
      <c r="DJ202" s="147"/>
      <c r="DK202" s="147"/>
      <c r="DL202" s="147"/>
      <c r="DM202" s="147"/>
      <c r="DN202" s="147"/>
      <c r="DO202" s="147"/>
      <c r="DP202" s="147"/>
      <c r="DQ202" s="147"/>
      <c r="DR202" s="147"/>
      <c r="DS202" s="147"/>
      <c r="DT202" s="147"/>
      <c r="DU202" s="147"/>
      <c r="DV202" s="147"/>
      <c r="DW202" s="147"/>
      <c r="DX202" s="147"/>
      <c r="DY202" s="147"/>
      <c r="DZ202" s="147"/>
      <c r="EA202" s="147"/>
      <c r="EB202" s="147"/>
      <c r="EC202" s="147"/>
      <c r="ED202" s="147"/>
      <c r="EE202" s="147"/>
      <c r="EF202" s="147"/>
      <c r="EG202" s="147"/>
      <c r="EH202" s="147"/>
      <c r="EI202" s="147"/>
      <c r="EJ202" s="147"/>
      <c r="EK202" s="147"/>
      <c r="EL202" s="147"/>
      <c r="EM202" s="147"/>
      <c r="EN202" s="147"/>
      <c r="EO202" s="147"/>
      <c r="EP202" s="147"/>
      <c r="EQ202" s="147"/>
      <c r="ER202" s="147"/>
      <c r="ES202" s="147"/>
      <c r="ET202" s="147"/>
      <c r="EU202" s="147"/>
      <c r="EV202" s="147"/>
      <c r="EW202" s="147"/>
      <c r="EX202" s="147"/>
      <c r="EY202" s="147"/>
      <c r="EZ202" s="147"/>
      <c r="FA202" s="147"/>
      <c r="FB202" s="147"/>
      <c r="FC202" s="147"/>
      <c r="FD202" s="147"/>
      <c r="FE202" s="147"/>
      <c r="FF202" s="147"/>
      <c r="FG202" s="147"/>
      <c r="FH202" s="147"/>
      <c r="FI202" s="147"/>
      <c r="FJ202" s="147"/>
      <c r="FK202" s="147"/>
      <c r="FL202" s="147"/>
      <c r="FM202" s="147"/>
      <c r="FN202" s="147"/>
      <c r="FO202" s="147"/>
      <c r="FP202" s="147"/>
      <c r="FQ202" s="147"/>
      <c r="FR202" s="147"/>
      <c r="FS202" s="147"/>
      <c r="FT202" s="147"/>
      <c r="FU202" s="147"/>
      <c r="FV202" s="147"/>
      <c r="FW202" s="147"/>
      <c r="FX202" s="147"/>
      <c r="FY202" s="147"/>
      <c r="FZ202" s="147"/>
      <c r="GA202" s="147"/>
      <c r="GB202" s="147"/>
      <c r="GC202" s="147"/>
      <c r="GD202" s="147"/>
      <c r="GE202" s="147"/>
      <c r="GF202" s="147"/>
      <c r="GG202" s="147"/>
      <c r="GH202" s="147"/>
      <c r="GI202" s="147"/>
      <c r="GJ202" s="147"/>
      <c r="GK202" s="147"/>
      <c r="GL202" s="147"/>
      <c r="GM202" s="147"/>
      <c r="GN202" s="147"/>
      <c r="GO202" s="147"/>
      <c r="GP202" s="147"/>
      <c r="GQ202" s="147"/>
      <c r="GR202" s="147"/>
      <c r="GS202" s="147"/>
      <c r="GT202" s="147"/>
      <c r="GU202" s="147"/>
      <c r="GV202" s="147"/>
      <c r="GW202" s="147"/>
      <c r="GX202" s="147"/>
      <c r="GY202" s="147"/>
      <c r="GZ202" s="147"/>
      <c r="HA202" s="147"/>
      <c r="HB202" s="147"/>
      <c r="HC202" s="147"/>
      <c r="HD202" s="147"/>
      <c r="HE202" s="147"/>
      <c r="HF202" s="147"/>
      <c r="HG202" s="147"/>
      <c r="HH202" s="147"/>
      <c r="HI202" s="147"/>
      <c r="HJ202" s="147"/>
      <c r="HK202" s="147"/>
      <c r="HL202" s="147"/>
      <c r="HM202" s="147"/>
      <c r="HN202" s="147"/>
      <c r="HO202" s="147"/>
      <c r="HP202" s="147"/>
      <c r="HQ202" s="147"/>
      <c r="HR202" s="147"/>
      <c r="HS202" s="147"/>
      <c r="HT202" s="147"/>
      <c r="HU202" s="147"/>
      <c r="HV202" s="147"/>
      <c r="HW202" s="147"/>
      <c r="HX202" s="147"/>
      <c r="HY202" s="147"/>
      <c r="HZ202" s="147"/>
      <c r="IA202" s="147"/>
      <c r="IB202" s="147"/>
      <c r="IC202" s="147"/>
      <c r="ID202" s="147"/>
      <c r="IE202" s="147"/>
      <c r="IF202" s="147"/>
      <c r="IG202" s="147"/>
      <c r="IH202" s="147"/>
      <c r="II202" s="147"/>
    </row>
    <row r="203" spans="1:243" x14ac:dyDescent="0.2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147"/>
      <c r="AP203" s="147"/>
      <c r="AQ203" s="147"/>
      <c r="AR203" s="147"/>
      <c r="AS203" s="147"/>
      <c r="AT203" s="147"/>
      <c r="AU203" s="147"/>
      <c r="AV203" s="147"/>
      <c r="AW203" s="147"/>
      <c r="AX203" s="147"/>
      <c r="AY203" s="147"/>
      <c r="AZ203" s="147"/>
      <c r="BA203" s="147"/>
      <c r="BB203" s="147"/>
      <c r="BC203" s="147"/>
      <c r="BD203" s="147"/>
      <c r="BE203" s="147"/>
      <c r="BF203" s="147"/>
      <c r="BG203" s="147"/>
      <c r="BH203" s="147"/>
      <c r="BI203" s="147"/>
      <c r="BJ203" s="147"/>
      <c r="BK203" s="147"/>
      <c r="BL203" s="147"/>
      <c r="BM203" s="147"/>
      <c r="BN203" s="147"/>
      <c r="BO203" s="147"/>
      <c r="BP203" s="147"/>
      <c r="BQ203" s="147"/>
      <c r="BR203" s="147"/>
      <c r="BS203" s="147"/>
      <c r="BT203" s="147"/>
      <c r="BU203" s="147"/>
      <c r="BV203" s="147"/>
      <c r="BW203" s="147"/>
      <c r="BX203" s="147"/>
      <c r="BY203" s="147"/>
      <c r="BZ203" s="147"/>
      <c r="CA203" s="147"/>
      <c r="CB203" s="147"/>
      <c r="CC203" s="147"/>
      <c r="CD203" s="147"/>
      <c r="CE203" s="147"/>
      <c r="CF203" s="147"/>
      <c r="CG203" s="147"/>
      <c r="CH203" s="147"/>
      <c r="CJ203" s="147"/>
      <c r="CK203" s="147"/>
      <c r="CL203" s="147"/>
      <c r="CM203" s="147"/>
      <c r="CN203" s="147"/>
      <c r="CO203" s="147"/>
      <c r="CP203" s="147"/>
      <c r="CQ203" s="147"/>
      <c r="CR203" s="147"/>
      <c r="CS203" s="147"/>
      <c r="CT203" s="147"/>
      <c r="CU203" s="147"/>
      <c r="CV203" s="147"/>
      <c r="CW203" s="147"/>
      <c r="CX203" s="147"/>
      <c r="CY203" s="147"/>
      <c r="CZ203" s="147"/>
      <c r="DA203" s="147"/>
      <c r="DB203" s="147"/>
      <c r="DC203" s="147"/>
      <c r="DD203" s="147"/>
      <c r="DE203" s="147"/>
      <c r="DF203" s="147"/>
      <c r="DG203" s="147"/>
      <c r="DH203" s="147"/>
      <c r="DI203" s="147"/>
      <c r="DJ203" s="147"/>
      <c r="DK203" s="147"/>
      <c r="DL203" s="147"/>
      <c r="DM203" s="147"/>
      <c r="DN203" s="147"/>
      <c r="DO203" s="147"/>
      <c r="DP203" s="147"/>
      <c r="DQ203" s="147"/>
      <c r="DR203" s="147"/>
      <c r="DS203" s="147"/>
      <c r="DT203" s="147"/>
      <c r="DU203" s="147"/>
      <c r="DV203" s="147"/>
      <c r="DW203" s="147"/>
      <c r="DX203" s="147"/>
      <c r="DY203" s="147"/>
      <c r="DZ203" s="147"/>
      <c r="EA203" s="147"/>
      <c r="EB203" s="147"/>
      <c r="EC203" s="147"/>
      <c r="ED203" s="147"/>
      <c r="EE203" s="147"/>
      <c r="EF203" s="147"/>
      <c r="EG203" s="147"/>
      <c r="EH203" s="147"/>
      <c r="EI203" s="147"/>
      <c r="EJ203" s="147"/>
      <c r="EK203" s="147"/>
      <c r="EL203" s="147"/>
      <c r="EM203" s="147"/>
      <c r="EN203" s="147"/>
      <c r="EO203" s="147"/>
      <c r="EP203" s="147"/>
      <c r="EQ203" s="147"/>
      <c r="ER203" s="147"/>
      <c r="ES203" s="147"/>
      <c r="ET203" s="147"/>
      <c r="EU203" s="147"/>
      <c r="EV203" s="147"/>
      <c r="EW203" s="147"/>
      <c r="EX203" s="147"/>
      <c r="EY203" s="147"/>
      <c r="EZ203" s="147"/>
      <c r="FA203" s="147"/>
      <c r="FB203" s="147"/>
      <c r="FC203" s="147"/>
      <c r="FD203" s="147"/>
      <c r="FE203" s="147"/>
      <c r="FF203" s="147"/>
      <c r="FG203" s="147"/>
      <c r="FH203" s="147"/>
      <c r="FI203" s="147"/>
      <c r="FJ203" s="147"/>
      <c r="FK203" s="147"/>
      <c r="FL203" s="147"/>
      <c r="FM203" s="147"/>
      <c r="FN203" s="147"/>
      <c r="FO203" s="147"/>
      <c r="FP203" s="147"/>
      <c r="FQ203" s="147"/>
      <c r="FR203" s="147"/>
      <c r="FS203" s="147"/>
      <c r="FT203" s="147"/>
      <c r="FU203" s="147"/>
      <c r="FV203" s="147"/>
      <c r="FW203" s="147"/>
      <c r="FX203" s="147"/>
      <c r="FY203" s="147"/>
      <c r="FZ203" s="147"/>
      <c r="GA203" s="147"/>
      <c r="GB203" s="147"/>
      <c r="GC203" s="147"/>
      <c r="GD203" s="147"/>
      <c r="GE203" s="147"/>
      <c r="GF203" s="147"/>
      <c r="GG203" s="147"/>
      <c r="GH203" s="147"/>
      <c r="GI203" s="147"/>
      <c r="GJ203" s="147"/>
      <c r="GK203" s="147"/>
      <c r="GL203" s="147"/>
      <c r="GM203" s="147"/>
      <c r="GN203" s="147"/>
      <c r="GO203" s="147"/>
      <c r="GP203" s="147"/>
      <c r="GQ203" s="147"/>
      <c r="GR203" s="147"/>
      <c r="GS203" s="147"/>
      <c r="GT203" s="147"/>
      <c r="GU203" s="147"/>
      <c r="GV203" s="147"/>
      <c r="GW203" s="147"/>
      <c r="GX203" s="147"/>
      <c r="GY203" s="147"/>
      <c r="GZ203" s="147"/>
      <c r="HA203" s="147"/>
      <c r="HB203" s="147"/>
      <c r="HC203" s="147"/>
      <c r="HD203" s="147"/>
      <c r="HE203" s="147"/>
      <c r="HF203" s="147"/>
      <c r="HG203" s="147"/>
      <c r="HH203" s="147"/>
      <c r="HI203" s="147"/>
      <c r="HJ203" s="147"/>
      <c r="HK203" s="147"/>
      <c r="HL203" s="147"/>
      <c r="HM203" s="147"/>
      <c r="HN203" s="147"/>
      <c r="HO203" s="147"/>
      <c r="HP203" s="147"/>
      <c r="HQ203" s="147"/>
      <c r="HR203" s="147"/>
      <c r="HS203" s="147"/>
      <c r="HT203" s="147"/>
      <c r="HU203" s="147"/>
      <c r="HV203" s="147"/>
      <c r="HW203" s="147"/>
      <c r="HX203" s="147"/>
      <c r="HY203" s="147"/>
      <c r="HZ203" s="147"/>
      <c r="IA203" s="147"/>
      <c r="IB203" s="147"/>
      <c r="IC203" s="147"/>
      <c r="ID203" s="147"/>
      <c r="IE203" s="147"/>
      <c r="IF203" s="147"/>
      <c r="IG203" s="147"/>
      <c r="IH203" s="147"/>
      <c r="II203" s="147"/>
    </row>
    <row r="204" spans="1:243" x14ac:dyDescent="0.2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  <c r="AO204" s="147"/>
      <c r="AP204" s="147"/>
      <c r="AQ204" s="147"/>
      <c r="AR204" s="147"/>
      <c r="AS204" s="147"/>
      <c r="AT204" s="147"/>
      <c r="AU204" s="147"/>
      <c r="AV204" s="147"/>
      <c r="AW204" s="147"/>
      <c r="AX204" s="147"/>
      <c r="AY204" s="147"/>
      <c r="AZ204" s="147"/>
      <c r="BA204" s="147"/>
      <c r="BB204" s="147"/>
      <c r="BC204" s="147"/>
      <c r="BD204" s="147"/>
      <c r="BE204" s="147"/>
      <c r="BF204" s="147"/>
      <c r="BG204" s="147"/>
      <c r="BH204" s="147"/>
      <c r="BI204" s="147"/>
      <c r="BJ204" s="147"/>
      <c r="BK204" s="147"/>
      <c r="BL204" s="147"/>
      <c r="BM204" s="147"/>
      <c r="BN204" s="147"/>
      <c r="BO204" s="147"/>
      <c r="BP204" s="147"/>
      <c r="BQ204" s="147"/>
      <c r="BR204" s="147"/>
      <c r="BS204" s="147"/>
      <c r="BT204" s="147"/>
      <c r="BU204" s="147"/>
      <c r="BV204" s="147"/>
      <c r="BW204" s="147"/>
      <c r="BX204" s="147"/>
      <c r="BY204" s="147"/>
      <c r="BZ204" s="147"/>
      <c r="CA204" s="147"/>
      <c r="CB204" s="147"/>
      <c r="CC204" s="147"/>
      <c r="CD204" s="147"/>
      <c r="CE204" s="147"/>
      <c r="CF204" s="147"/>
      <c r="CG204" s="147"/>
      <c r="CH204" s="147"/>
      <c r="CJ204" s="147"/>
      <c r="CK204" s="147"/>
      <c r="CL204" s="147"/>
      <c r="CM204" s="147"/>
      <c r="CN204" s="147"/>
      <c r="CO204" s="147"/>
      <c r="CP204" s="147"/>
      <c r="CQ204" s="147"/>
      <c r="CR204" s="147"/>
      <c r="CS204" s="147"/>
      <c r="CT204" s="147"/>
      <c r="CU204" s="147"/>
      <c r="CV204" s="147"/>
      <c r="CW204" s="147"/>
      <c r="CX204" s="147"/>
      <c r="CY204" s="147"/>
      <c r="CZ204" s="147"/>
      <c r="DA204" s="147"/>
      <c r="DB204" s="147"/>
      <c r="DC204" s="147"/>
      <c r="DD204" s="147"/>
      <c r="DE204" s="147"/>
      <c r="DF204" s="147"/>
      <c r="DG204" s="147"/>
      <c r="DH204" s="147"/>
      <c r="DI204" s="147"/>
      <c r="DJ204" s="147"/>
      <c r="DK204" s="147"/>
      <c r="DL204" s="147"/>
      <c r="DM204" s="147"/>
      <c r="DN204" s="147"/>
      <c r="DO204" s="147"/>
      <c r="DP204" s="147"/>
      <c r="DQ204" s="147"/>
      <c r="DR204" s="147"/>
      <c r="DS204" s="147"/>
      <c r="DT204" s="147"/>
      <c r="DU204" s="147"/>
      <c r="DV204" s="147"/>
      <c r="DW204" s="147"/>
      <c r="DX204" s="147"/>
      <c r="DY204" s="147"/>
      <c r="DZ204" s="147"/>
      <c r="EA204" s="147"/>
      <c r="EB204" s="147"/>
      <c r="EC204" s="147"/>
      <c r="ED204" s="147"/>
      <c r="EE204" s="147"/>
      <c r="EF204" s="147"/>
      <c r="EG204" s="147"/>
      <c r="EH204" s="147"/>
      <c r="EI204" s="147"/>
      <c r="EJ204" s="147"/>
      <c r="EK204" s="147"/>
      <c r="EL204" s="147"/>
      <c r="EM204" s="147"/>
      <c r="EN204" s="147"/>
      <c r="EO204" s="147"/>
      <c r="EP204" s="147"/>
      <c r="EQ204" s="147"/>
      <c r="ER204" s="147"/>
      <c r="ES204" s="147"/>
      <c r="ET204" s="147"/>
      <c r="EU204" s="147"/>
      <c r="EV204" s="147"/>
      <c r="EW204" s="147"/>
      <c r="EX204" s="147"/>
      <c r="EY204" s="147"/>
      <c r="EZ204" s="147"/>
      <c r="FA204" s="147"/>
      <c r="FB204" s="147"/>
      <c r="FC204" s="147"/>
      <c r="FD204" s="147"/>
      <c r="FE204" s="147"/>
      <c r="FF204" s="147"/>
      <c r="FG204" s="147"/>
      <c r="FH204" s="147"/>
      <c r="FI204" s="147"/>
      <c r="FJ204" s="147"/>
      <c r="FK204" s="147"/>
      <c r="FL204" s="147"/>
      <c r="FM204" s="147"/>
      <c r="FN204" s="147"/>
      <c r="FO204" s="147"/>
      <c r="FP204" s="147"/>
      <c r="FQ204" s="147"/>
      <c r="FR204" s="147"/>
      <c r="FS204" s="147"/>
      <c r="FT204" s="147"/>
      <c r="FU204" s="147"/>
      <c r="FV204" s="147"/>
      <c r="FW204" s="147"/>
      <c r="FX204" s="147"/>
      <c r="FY204" s="147"/>
      <c r="FZ204" s="147"/>
      <c r="GA204" s="147"/>
      <c r="GB204" s="147"/>
      <c r="GC204" s="147"/>
      <c r="GD204" s="147"/>
      <c r="GE204" s="147"/>
      <c r="GF204" s="147"/>
      <c r="GG204" s="147"/>
      <c r="GH204" s="147"/>
      <c r="GI204" s="147"/>
      <c r="GJ204" s="147"/>
      <c r="GK204" s="147"/>
      <c r="GL204" s="147"/>
      <c r="GM204" s="147"/>
      <c r="GN204" s="147"/>
      <c r="GO204" s="147"/>
      <c r="GP204" s="147"/>
      <c r="GQ204" s="147"/>
      <c r="GR204" s="147"/>
      <c r="GS204" s="147"/>
      <c r="GT204" s="147"/>
      <c r="GU204" s="147"/>
      <c r="GV204" s="147"/>
      <c r="GW204" s="147"/>
      <c r="GX204" s="147"/>
      <c r="GY204" s="147"/>
      <c r="GZ204" s="147"/>
      <c r="HA204" s="147"/>
      <c r="HB204" s="147"/>
      <c r="HC204" s="147"/>
      <c r="HD204" s="147"/>
      <c r="HE204" s="147"/>
      <c r="HF204" s="147"/>
      <c r="HG204" s="147"/>
      <c r="HH204" s="147"/>
      <c r="HI204" s="147"/>
      <c r="HJ204" s="147"/>
      <c r="HK204" s="147"/>
      <c r="HL204" s="147"/>
      <c r="HM204" s="147"/>
      <c r="HN204" s="147"/>
      <c r="HO204" s="147"/>
      <c r="HP204" s="147"/>
      <c r="HQ204" s="147"/>
      <c r="HR204" s="147"/>
      <c r="HS204" s="147"/>
      <c r="HT204" s="147"/>
      <c r="HU204" s="147"/>
      <c r="HV204" s="147"/>
      <c r="HW204" s="147"/>
      <c r="HX204" s="147"/>
      <c r="HY204" s="147"/>
      <c r="HZ204" s="147"/>
      <c r="IA204" s="147"/>
      <c r="IB204" s="147"/>
      <c r="IC204" s="147"/>
      <c r="ID204" s="147"/>
      <c r="IE204" s="147"/>
      <c r="IF204" s="147"/>
      <c r="IG204" s="147"/>
      <c r="IH204" s="147"/>
      <c r="II204" s="147"/>
    </row>
    <row r="205" spans="1:243" x14ac:dyDescent="0.2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  <c r="AO205" s="147"/>
      <c r="AP205" s="147"/>
      <c r="AQ205" s="147"/>
      <c r="AR205" s="147"/>
      <c r="AS205" s="147"/>
      <c r="AT205" s="147"/>
      <c r="AU205" s="147"/>
      <c r="AV205" s="147"/>
      <c r="AW205" s="147"/>
      <c r="AX205" s="147"/>
      <c r="AY205" s="147"/>
      <c r="AZ205" s="147"/>
      <c r="BA205" s="147"/>
      <c r="BB205" s="147"/>
      <c r="BC205" s="147"/>
      <c r="BD205" s="147"/>
      <c r="BE205" s="147"/>
      <c r="BF205" s="147"/>
      <c r="BG205" s="147"/>
      <c r="BH205" s="147"/>
      <c r="BI205" s="147"/>
      <c r="BJ205" s="147"/>
      <c r="BK205" s="147"/>
      <c r="BL205" s="147"/>
      <c r="BM205" s="147"/>
      <c r="BN205" s="147"/>
      <c r="BO205" s="147"/>
      <c r="BP205" s="147"/>
      <c r="BQ205" s="147"/>
      <c r="BR205" s="147"/>
      <c r="BS205" s="147"/>
      <c r="BT205" s="147"/>
      <c r="BU205" s="147"/>
      <c r="BV205" s="147"/>
      <c r="BW205" s="147"/>
      <c r="BX205" s="147"/>
      <c r="BY205" s="147"/>
      <c r="BZ205" s="147"/>
      <c r="CA205" s="147"/>
      <c r="CB205" s="147"/>
      <c r="CC205" s="147"/>
      <c r="CD205" s="147"/>
      <c r="CE205" s="147"/>
      <c r="CF205" s="147"/>
      <c r="CG205" s="147"/>
      <c r="CH205" s="147"/>
      <c r="CJ205" s="147"/>
      <c r="CK205" s="147"/>
      <c r="CL205" s="147"/>
      <c r="CM205" s="147"/>
      <c r="CN205" s="147"/>
      <c r="CO205" s="147"/>
      <c r="CP205" s="147"/>
      <c r="CQ205" s="147"/>
      <c r="CR205" s="147"/>
      <c r="CS205" s="147"/>
      <c r="CT205" s="147"/>
      <c r="CU205" s="147"/>
      <c r="CV205" s="147"/>
      <c r="CW205" s="147"/>
      <c r="CX205" s="147"/>
      <c r="CY205" s="147"/>
      <c r="CZ205" s="147"/>
      <c r="DA205" s="147"/>
      <c r="DB205" s="147"/>
      <c r="DC205" s="147"/>
      <c r="DD205" s="147"/>
      <c r="DE205" s="147"/>
      <c r="DF205" s="147"/>
      <c r="DG205" s="147"/>
      <c r="DH205" s="147"/>
      <c r="DI205" s="147"/>
      <c r="DJ205" s="147"/>
      <c r="DK205" s="147"/>
      <c r="DL205" s="147"/>
      <c r="DM205" s="147"/>
      <c r="DN205" s="147"/>
      <c r="DO205" s="147"/>
      <c r="DP205" s="147"/>
      <c r="DQ205" s="147"/>
      <c r="DR205" s="147"/>
      <c r="DS205" s="147"/>
      <c r="DT205" s="147"/>
      <c r="DU205" s="147"/>
      <c r="DV205" s="147"/>
      <c r="DW205" s="147"/>
      <c r="DX205" s="147"/>
      <c r="DY205" s="147"/>
      <c r="DZ205" s="147"/>
      <c r="EA205" s="147"/>
      <c r="EB205" s="147"/>
      <c r="EC205" s="147"/>
      <c r="ED205" s="147"/>
      <c r="EE205" s="147"/>
      <c r="EF205" s="147"/>
      <c r="EG205" s="147"/>
      <c r="EH205" s="147"/>
      <c r="EI205" s="147"/>
      <c r="EJ205" s="147"/>
      <c r="EK205" s="147"/>
      <c r="EL205" s="147"/>
      <c r="EM205" s="147"/>
      <c r="EN205" s="147"/>
      <c r="EO205" s="147"/>
      <c r="EP205" s="147"/>
      <c r="EQ205" s="147"/>
      <c r="ER205" s="147"/>
      <c r="ES205" s="147"/>
      <c r="ET205" s="147"/>
      <c r="EU205" s="147"/>
      <c r="EV205" s="147"/>
      <c r="EW205" s="147"/>
      <c r="EX205" s="147"/>
      <c r="EY205" s="147"/>
      <c r="EZ205" s="147"/>
      <c r="FA205" s="147"/>
      <c r="FB205" s="147"/>
      <c r="FC205" s="147"/>
      <c r="FD205" s="147"/>
      <c r="FE205" s="147"/>
      <c r="FF205" s="147"/>
      <c r="FG205" s="147"/>
      <c r="FH205" s="147"/>
      <c r="FI205" s="147"/>
      <c r="FJ205" s="147"/>
      <c r="FK205" s="147"/>
      <c r="FL205" s="147"/>
      <c r="FM205" s="147"/>
      <c r="FN205" s="147"/>
      <c r="FO205" s="147"/>
      <c r="FP205" s="147"/>
      <c r="FQ205" s="147"/>
      <c r="FR205" s="147"/>
      <c r="FS205" s="147"/>
      <c r="FT205" s="147"/>
      <c r="FU205" s="147"/>
      <c r="FV205" s="147"/>
      <c r="FW205" s="147"/>
      <c r="FX205" s="147"/>
      <c r="FY205" s="147"/>
      <c r="FZ205" s="147"/>
      <c r="GA205" s="147"/>
      <c r="GB205" s="147"/>
      <c r="GC205" s="147"/>
      <c r="GD205" s="147"/>
      <c r="GE205" s="147"/>
      <c r="GF205" s="147"/>
      <c r="GG205" s="147"/>
      <c r="GH205" s="147"/>
      <c r="GI205" s="147"/>
      <c r="GJ205" s="147"/>
      <c r="GK205" s="147"/>
      <c r="GL205" s="147"/>
      <c r="GM205" s="147"/>
      <c r="GN205" s="147"/>
      <c r="GO205" s="147"/>
      <c r="GP205" s="147"/>
      <c r="GQ205" s="147"/>
      <c r="GR205" s="147"/>
      <c r="GS205" s="147"/>
      <c r="GT205" s="147"/>
      <c r="GU205" s="147"/>
      <c r="GV205" s="147"/>
      <c r="GW205" s="147"/>
      <c r="GX205" s="147"/>
      <c r="GY205" s="147"/>
      <c r="GZ205" s="147"/>
      <c r="HA205" s="147"/>
      <c r="HB205" s="147"/>
      <c r="HC205" s="147"/>
      <c r="HD205" s="147"/>
      <c r="HE205" s="147"/>
      <c r="HF205" s="147"/>
      <c r="HG205" s="147"/>
      <c r="HH205" s="147"/>
      <c r="HI205" s="147"/>
      <c r="HJ205" s="147"/>
      <c r="HK205" s="147"/>
      <c r="HL205" s="147"/>
      <c r="HM205" s="147"/>
      <c r="HN205" s="147"/>
      <c r="HO205" s="147"/>
      <c r="HP205" s="147"/>
      <c r="HQ205" s="147"/>
      <c r="HR205" s="147"/>
      <c r="HS205" s="147"/>
      <c r="HT205" s="147"/>
      <c r="HU205" s="147"/>
      <c r="HV205" s="147"/>
      <c r="HW205" s="147"/>
      <c r="HX205" s="147"/>
      <c r="HY205" s="147"/>
      <c r="HZ205" s="147"/>
      <c r="IA205" s="147"/>
      <c r="IB205" s="147"/>
      <c r="IC205" s="147"/>
      <c r="ID205" s="147"/>
      <c r="IE205" s="147"/>
      <c r="IF205" s="147"/>
      <c r="IG205" s="147"/>
      <c r="IH205" s="147"/>
      <c r="II205" s="147"/>
    </row>
    <row r="206" spans="1:243" x14ac:dyDescent="0.2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  <c r="AO206" s="147"/>
      <c r="AP206" s="147"/>
      <c r="AQ206" s="147"/>
      <c r="AR206" s="147"/>
      <c r="AS206" s="147"/>
      <c r="AT206" s="147"/>
      <c r="AU206" s="147"/>
      <c r="AV206" s="147"/>
      <c r="AW206" s="147"/>
      <c r="AX206" s="147"/>
      <c r="AY206" s="147"/>
      <c r="AZ206" s="147"/>
      <c r="BA206" s="147"/>
      <c r="BB206" s="147"/>
      <c r="BC206" s="147"/>
      <c r="BD206" s="147"/>
      <c r="BE206" s="147"/>
      <c r="BF206" s="147"/>
      <c r="BG206" s="147"/>
      <c r="BH206" s="147"/>
      <c r="BI206" s="147"/>
      <c r="BJ206" s="147"/>
      <c r="BK206" s="147"/>
      <c r="BL206" s="147"/>
      <c r="BM206" s="147"/>
      <c r="BN206" s="147"/>
      <c r="BO206" s="147"/>
      <c r="BP206" s="147"/>
      <c r="BQ206" s="147"/>
      <c r="BR206" s="147"/>
      <c r="BS206" s="147"/>
      <c r="BT206" s="147"/>
      <c r="BU206" s="147"/>
      <c r="BV206" s="147"/>
      <c r="BW206" s="147"/>
      <c r="BX206" s="147"/>
      <c r="BY206" s="147"/>
      <c r="BZ206" s="147"/>
      <c r="CA206" s="147"/>
      <c r="CB206" s="147"/>
      <c r="CC206" s="147"/>
      <c r="CD206" s="147"/>
      <c r="CE206" s="147"/>
      <c r="CF206" s="147"/>
      <c r="CG206" s="147"/>
      <c r="CH206" s="147"/>
      <c r="CJ206" s="147"/>
      <c r="CK206" s="147"/>
      <c r="CL206" s="147"/>
      <c r="CM206" s="147"/>
      <c r="CN206" s="147"/>
      <c r="CO206" s="147"/>
      <c r="CP206" s="147"/>
      <c r="CQ206" s="147"/>
      <c r="CR206" s="147"/>
      <c r="CS206" s="147"/>
      <c r="CT206" s="147"/>
      <c r="CU206" s="147"/>
      <c r="CV206" s="147"/>
      <c r="CW206" s="147"/>
      <c r="CX206" s="147"/>
      <c r="CY206" s="147"/>
      <c r="CZ206" s="147"/>
      <c r="DA206" s="147"/>
      <c r="DB206" s="147"/>
      <c r="DC206" s="147"/>
      <c r="DD206" s="147"/>
      <c r="DE206" s="147"/>
      <c r="DF206" s="147"/>
      <c r="DG206" s="147"/>
      <c r="DH206" s="147"/>
      <c r="DI206" s="147"/>
      <c r="DJ206" s="147"/>
      <c r="DK206" s="147"/>
      <c r="DL206" s="147"/>
      <c r="DM206" s="147"/>
      <c r="DN206" s="147"/>
      <c r="DO206" s="147"/>
      <c r="DP206" s="147"/>
      <c r="DQ206" s="147"/>
      <c r="DR206" s="147"/>
      <c r="DS206" s="147"/>
      <c r="DT206" s="147"/>
      <c r="DU206" s="147"/>
      <c r="DV206" s="147"/>
      <c r="DW206" s="147"/>
      <c r="DX206" s="147"/>
      <c r="DY206" s="147"/>
      <c r="DZ206" s="147"/>
      <c r="EA206" s="147"/>
      <c r="EB206" s="147"/>
      <c r="EC206" s="147"/>
      <c r="ED206" s="147"/>
      <c r="EE206" s="147"/>
      <c r="EF206" s="147"/>
      <c r="EG206" s="147"/>
      <c r="EH206" s="147"/>
      <c r="EI206" s="147"/>
      <c r="EJ206" s="147"/>
      <c r="EK206" s="147"/>
      <c r="EL206" s="147"/>
      <c r="EM206" s="147"/>
      <c r="EN206" s="147"/>
      <c r="EO206" s="147"/>
      <c r="EP206" s="147"/>
      <c r="EQ206" s="147"/>
      <c r="ER206" s="147"/>
      <c r="ES206" s="147"/>
      <c r="ET206" s="147"/>
      <c r="EU206" s="147"/>
      <c r="EV206" s="147"/>
      <c r="EW206" s="147"/>
      <c r="EX206" s="147"/>
      <c r="EY206" s="147"/>
      <c r="EZ206" s="147"/>
      <c r="FA206" s="147"/>
      <c r="FB206" s="147"/>
      <c r="FC206" s="147"/>
      <c r="FD206" s="147"/>
      <c r="FE206" s="147"/>
      <c r="FF206" s="147"/>
      <c r="FG206" s="147"/>
      <c r="FH206" s="147"/>
      <c r="FI206" s="147"/>
      <c r="FJ206" s="147"/>
      <c r="FK206" s="147"/>
      <c r="FL206" s="147"/>
      <c r="FM206" s="147"/>
      <c r="FN206" s="147"/>
      <c r="FO206" s="147"/>
      <c r="FP206" s="147"/>
      <c r="FQ206" s="147"/>
      <c r="FR206" s="147"/>
      <c r="FS206" s="147"/>
      <c r="FT206" s="147"/>
      <c r="FU206" s="147"/>
      <c r="FV206" s="147"/>
      <c r="FW206" s="147"/>
      <c r="FX206" s="147"/>
      <c r="FY206" s="147"/>
      <c r="FZ206" s="147"/>
      <c r="GA206" s="147"/>
      <c r="GB206" s="147"/>
      <c r="GC206" s="147"/>
      <c r="GD206" s="147"/>
      <c r="GE206" s="147"/>
      <c r="GF206" s="147"/>
      <c r="GG206" s="147"/>
      <c r="GH206" s="147"/>
      <c r="GI206" s="147"/>
      <c r="GJ206" s="147"/>
      <c r="GK206" s="147"/>
      <c r="GL206" s="147"/>
      <c r="GM206" s="147"/>
      <c r="GN206" s="147"/>
      <c r="GO206" s="147"/>
      <c r="GP206" s="147"/>
      <c r="GQ206" s="147"/>
      <c r="GR206" s="147"/>
      <c r="GS206" s="147"/>
      <c r="GT206" s="147"/>
      <c r="GU206" s="147"/>
      <c r="GV206" s="147"/>
      <c r="GW206" s="147"/>
      <c r="GX206" s="147"/>
      <c r="GY206" s="147"/>
      <c r="GZ206" s="147"/>
      <c r="HA206" s="147"/>
      <c r="HB206" s="147"/>
      <c r="HC206" s="147"/>
      <c r="HD206" s="147"/>
      <c r="HE206" s="147"/>
      <c r="HF206" s="147"/>
      <c r="HG206" s="147"/>
      <c r="HH206" s="147"/>
      <c r="HI206" s="147"/>
      <c r="HJ206" s="147"/>
      <c r="HK206" s="147"/>
      <c r="HL206" s="147"/>
      <c r="HM206" s="147"/>
      <c r="HN206" s="147"/>
      <c r="HO206" s="147"/>
      <c r="HP206" s="147"/>
      <c r="HQ206" s="147"/>
      <c r="HR206" s="147"/>
      <c r="HS206" s="147"/>
      <c r="HT206" s="147"/>
      <c r="HU206" s="147"/>
      <c r="HV206" s="147"/>
      <c r="HW206" s="147"/>
      <c r="HX206" s="147"/>
      <c r="HY206" s="147"/>
      <c r="HZ206" s="147"/>
      <c r="IA206" s="147"/>
      <c r="IB206" s="147"/>
      <c r="IC206" s="147"/>
      <c r="ID206" s="147"/>
      <c r="IE206" s="147"/>
      <c r="IF206" s="147"/>
      <c r="IG206" s="147"/>
      <c r="IH206" s="147"/>
      <c r="II206" s="147"/>
    </row>
    <row r="207" spans="1:243" x14ac:dyDescent="0.2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  <c r="AO207" s="147"/>
      <c r="AP207" s="147"/>
      <c r="AQ207" s="147"/>
      <c r="AR207" s="147"/>
      <c r="AS207" s="147"/>
      <c r="AT207" s="147"/>
      <c r="AU207" s="147"/>
      <c r="AV207" s="147"/>
      <c r="AW207" s="147"/>
      <c r="AX207" s="147"/>
      <c r="AY207" s="147"/>
      <c r="AZ207" s="147"/>
      <c r="BA207" s="147"/>
      <c r="BB207" s="147"/>
      <c r="BC207" s="147"/>
      <c r="BD207" s="147"/>
      <c r="BE207" s="147"/>
      <c r="BF207" s="147"/>
      <c r="BG207" s="147"/>
      <c r="BH207" s="147"/>
      <c r="BI207" s="147"/>
      <c r="BJ207" s="147"/>
      <c r="BK207" s="147"/>
      <c r="BL207" s="147"/>
      <c r="BM207" s="147"/>
      <c r="BN207" s="147"/>
      <c r="BO207" s="147"/>
      <c r="BP207" s="147"/>
      <c r="BQ207" s="147"/>
      <c r="BR207" s="147"/>
      <c r="BS207" s="147"/>
      <c r="BT207" s="147"/>
      <c r="BU207" s="147"/>
      <c r="BV207" s="147"/>
      <c r="BW207" s="147"/>
      <c r="BX207" s="147"/>
      <c r="BY207" s="147"/>
      <c r="BZ207" s="147"/>
      <c r="CA207" s="147"/>
      <c r="CB207" s="147"/>
      <c r="CC207" s="147"/>
      <c r="CD207" s="147"/>
      <c r="CE207" s="147"/>
      <c r="CF207" s="147"/>
      <c r="CG207" s="147"/>
      <c r="CH207" s="147"/>
      <c r="CJ207" s="147"/>
      <c r="CK207" s="147"/>
      <c r="CL207" s="147"/>
      <c r="CM207" s="147"/>
      <c r="CN207" s="147"/>
      <c r="CO207" s="147"/>
      <c r="CP207" s="147"/>
      <c r="CQ207" s="147"/>
      <c r="CR207" s="147"/>
      <c r="CS207" s="147"/>
      <c r="CT207" s="147"/>
      <c r="CU207" s="147"/>
      <c r="CV207" s="147"/>
      <c r="CW207" s="147"/>
      <c r="CX207" s="147"/>
      <c r="CY207" s="147"/>
      <c r="CZ207" s="147"/>
      <c r="DA207" s="147"/>
      <c r="DB207" s="147"/>
      <c r="DC207" s="147"/>
      <c r="DD207" s="147"/>
      <c r="DE207" s="147"/>
      <c r="DF207" s="147"/>
      <c r="DG207" s="147"/>
      <c r="DH207" s="147"/>
      <c r="DI207" s="147"/>
      <c r="DJ207" s="147"/>
      <c r="DK207" s="147"/>
      <c r="DL207" s="147"/>
      <c r="DM207" s="147"/>
      <c r="DN207" s="147"/>
      <c r="DO207" s="147"/>
      <c r="DP207" s="147"/>
      <c r="DQ207" s="147"/>
      <c r="DR207" s="147"/>
      <c r="DS207" s="147"/>
      <c r="DT207" s="147"/>
      <c r="DU207" s="147"/>
      <c r="DV207" s="147"/>
      <c r="DW207" s="147"/>
      <c r="DX207" s="147"/>
      <c r="DY207" s="147"/>
      <c r="DZ207" s="147"/>
      <c r="EA207" s="147"/>
      <c r="EB207" s="147"/>
      <c r="EC207" s="147"/>
      <c r="ED207" s="147"/>
      <c r="EE207" s="147"/>
      <c r="EF207" s="147"/>
      <c r="EG207" s="147"/>
      <c r="EH207" s="147"/>
      <c r="EI207" s="147"/>
      <c r="EJ207" s="147"/>
      <c r="EK207" s="147"/>
      <c r="EL207" s="147"/>
      <c r="EM207" s="147"/>
      <c r="EN207" s="147"/>
      <c r="EO207" s="147"/>
      <c r="EP207" s="147"/>
      <c r="EQ207" s="147"/>
      <c r="ER207" s="147"/>
      <c r="ES207" s="147"/>
      <c r="ET207" s="147"/>
      <c r="EU207" s="147"/>
      <c r="EV207" s="147"/>
      <c r="EW207" s="147"/>
      <c r="EX207" s="147"/>
      <c r="EY207" s="147"/>
      <c r="EZ207" s="147"/>
      <c r="FA207" s="147"/>
      <c r="FB207" s="147"/>
      <c r="FC207" s="147"/>
      <c r="FD207" s="147"/>
      <c r="FE207" s="147"/>
      <c r="FF207" s="147"/>
      <c r="FG207" s="147"/>
      <c r="FH207" s="147"/>
      <c r="FI207" s="147"/>
      <c r="FJ207" s="147"/>
      <c r="FK207" s="147"/>
      <c r="FL207" s="147"/>
      <c r="FM207" s="147"/>
      <c r="FN207" s="147"/>
      <c r="FO207" s="147"/>
      <c r="FP207" s="147"/>
      <c r="FQ207" s="147"/>
      <c r="FR207" s="147"/>
      <c r="FS207" s="147"/>
      <c r="FT207" s="147"/>
      <c r="FU207" s="147"/>
      <c r="FV207" s="147"/>
      <c r="FW207" s="147"/>
      <c r="FX207" s="147"/>
      <c r="FY207" s="147"/>
      <c r="FZ207" s="147"/>
      <c r="GA207" s="147"/>
      <c r="GB207" s="147"/>
      <c r="GC207" s="147"/>
      <c r="GD207" s="147"/>
      <c r="GE207" s="147"/>
      <c r="GF207" s="147"/>
      <c r="GG207" s="147"/>
      <c r="GH207" s="147"/>
      <c r="GI207" s="147"/>
      <c r="GJ207" s="147"/>
      <c r="GK207" s="147"/>
      <c r="GL207" s="147"/>
      <c r="GM207" s="147"/>
      <c r="GN207" s="147"/>
      <c r="GO207" s="147"/>
      <c r="GP207" s="147"/>
      <c r="GQ207" s="147"/>
      <c r="GR207" s="147"/>
      <c r="GS207" s="147"/>
      <c r="GT207" s="147"/>
      <c r="GU207" s="147"/>
      <c r="GV207" s="147"/>
      <c r="GW207" s="147"/>
      <c r="GX207" s="147"/>
      <c r="GY207" s="147"/>
      <c r="GZ207" s="147"/>
      <c r="HA207" s="147"/>
      <c r="HB207" s="147"/>
      <c r="HC207" s="147"/>
      <c r="HD207" s="147"/>
      <c r="HE207" s="147"/>
      <c r="HF207" s="147"/>
      <c r="HG207" s="147"/>
      <c r="HH207" s="147"/>
      <c r="HI207" s="147"/>
      <c r="HJ207" s="147"/>
      <c r="HK207" s="147"/>
      <c r="HL207" s="147"/>
      <c r="HM207" s="147"/>
      <c r="HN207" s="147"/>
      <c r="HO207" s="147"/>
      <c r="HP207" s="147"/>
      <c r="HQ207" s="147"/>
      <c r="HR207" s="147"/>
      <c r="HS207" s="147"/>
      <c r="HT207" s="147"/>
      <c r="HU207" s="147"/>
      <c r="HV207" s="147"/>
      <c r="HW207" s="147"/>
      <c r="HX207" s="147"/>
      <c r="HY207" s="147"/>
      <c r="HZ207" s="147"/>
      <c r="IA207" s="147"/>
      <c r="IB207" s="147"/>
      <c r="IC207" s="147"/>
      <c r="ID207" s="147"/>
      <c r="IE207" s="147"/>
      <c r="IF207" s="147"/>
      <c r="IG207" s="147"/>
      <c r="IH207" s="147"/>
      <c r="II207" s="147"/>
    </row>
    <row r="208" spans="1:243" x14ac:dyDescent="0.2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  <c r="AO208" s="147"/>
      <c r="AP208" s="147"/>
      <c r="AQ208" s="147"/>
      <c r="AR208" s="147"/>
      <c r="AS208" s="147"/>
      <c r="AT208" s="147"/>
      <c r="AU208" s="147"/>
      <c r="AV208" s="147"/>
      <c r="AW208" s="147"/>
      <c r="AX208" s="147"/>
      <c r="AY208" s="147"/>
      <c r="AZ208" s="147"/>
      <c r="BA208" s="147"/>
      <c r="BB208" s="147"/>
      <c r="BC208" s="147"/>
      <c r="BD208" s="147"/>
      <c r="BE208" s="147"/>
      <c r="BF208" s="147"/>
      <c r="BG208" s="147"/>
      <c r="BH208" s="147"/>
      <c r="BI208" s="147"/>
      <c r="BJ208" s="147"/>
      <c r="BK208" s="147"/>
      <c r="BL208" s="147"/>
      <c r="BM208" s="147"/>
      <c r="BN208" s="147"/>
      <c r="BO208" s="147"/>
      <c r="BP208" s="147"/>
      <c r="BQ208" s="147"/>
      <c r="BR208" s="147"/>
      <c r="BS208" s="147"/>
      <c r="BT208" s="147"/>
      <c r="BU208" s="147"/>
      <c r="BV208" s="147"/>
      <c r="BW208" s="147"/>
      <c r="BX208" s="147"/>
      <c r="BY208" s="147"/>
      <c r="BZ208" s="147"/>
      <c r="CA208" s="147"/>
      <c r="CB208" s="147"/>
      <c r="CC208" s="147"/>
      <c r="CD208" s="147"/>
      <c r="CE208" s="147"/>
      <c r="CF208" s="147"/>
      <c r="CG208" s="147"/>
      <c r="CH208" s="147"/>
      <c r="CJ208" s="147"/>
      <c r="CK208" s="147"/>
      <c r="CL208" s="147"/>
      <c r="CM208" s="147"/>
      <c r="CN208" s="147"/>
      <c r="CO208" s="147"/>
      <c r="CP208" s="147"/>
      <c r="CQ208" s="147"/>
      <c r="CR208" s="147"/>
      <c r="CS208" s="147"/>
      <c r="CT208" s="147"/>
      <c r="CU208" s="147"/>
      <c r="CV208" s="147"/>
      <c r="CW208" s="147"/>
      <c r="CX208" s="147"/>
      <c r="CY208" s="147"/>
      <c r="CZ208" s="147"/>
      <c r="DA208" s="147"/>
      <c r="DB208" s="147"/>
      <c r="DC208" s="147"/>
      <c r="DD208" s="147"/>
      <c r="DE208" s="147"/>
      <c r="DF208" s="147"/>
      <c r="DG208" s="147"/>
      <c r="DH208" s="147"/>
      <c r="DI208" s="147"/>
      <c r="DJ208" s="147"/>
      <c r="DK208" s="147"/>
      <c r="DL208" s="147"/>
      <c r="DM208" s="147"/>
      <c r="DN208" s="147"/>
      <c r="DO208" s="147"/>
      <c r="DP208" s="147"/>
      <c r="DQ208" s="147"/>
      <c r="DR208" s="147"/>
      <c r="DS208" s="147"/>
      <c r="DT208" s="147"/>
      <c r="DU208" s="147"/>
      <c r="DV208" s="147"/>
      <c r="DW208" s="147"/>
      <c r="DX208" s="147"/>
      <c r="DY208" s="147"/>
      <c r="DZ208" s="147"/>
      <c r="EA208" s="147"/>
      <c r="EB208" s="147"/>
      <c r="EC208" s="147"/>
      <c r="ED208" s="147"/>
      <c r="EE208" s="147"/>
      <c r="EF208" s="147"/>
      <c r="EG208" s="147"/>
      <c r="EH208" s="147"/>
      <c r="EI208" s="147"/>
      <c r="EJ208" s="147"/>
      <c r="EK208" s="147"/>
      <c r="EL208" s="147"/>
      <c r="EM208" s="147"/>
      <c r="EN208" s="147"/>
      <c r="EO208" s="147"/>
      <c r="EP208" s="147"/>
      <c r="EQ208" s="147"/>
      <c r="ER208" s="147"/>
      <c r="ES208" s="147"/>
      <c r="ET208" s="147"/>
      <c r="EU208" s="147"/>
      <c r="EV208" s="147"/>
      <c r="EW208" s="147"/>
      <c r="EX208" s="147"/>
      <c r="EY208" s="147"/>
      <c r="EZ208" s="147"/>
      <c r="FA208" s="147"/>
      <c r="FB208" s="147"/>
      <c r="FC208" s="147"/>
      <c r="FD208" s="147"/>
      <c r="FE208" s="147"/>
      <c r="FF208" s="147"/>
      <c r="FG208" s="147"/>
      <c r="FH208" s="147"/>
      <c r="FI208" s="147"/>
      <c r="FJ208" s="147"/>
      <c r="FK208" s="147"/>
      <c r="FL208" s="147"/>
      <c r="FM208" s="147"/>
      <c r="FN208" s="147"/>
      <c r="FO208" s="147"/>
      <c r="FP208" s="147"/>
      <c r="FQ208" s="147"/>
      <c r="FR208" s="147"/>
      <c r="FS208" s="147"/>
      <c r="FT208" s="147"/>
      <c r="FU208" s="147"/>
      <c r="FV208" s="147"/>
      <c r="FW208" s="147"/>
      <c r="FX208" s="147"/>
      <c r="FY208" s="147"/>
      <c r="FZ208" s="147"/>
      <c r="GA208" s="147"/>
      <c r="GB208" s="147"/>
      <c r="GC208" s="147"/>
      <c r="GD208" s="147"/>
      <c r="GE208" s="147"/>
      <c r="GF208" s="147"/>
      <c r="GG208" s="147"/>
      <c r="GH208" s="147"/>
      <c r="GI208" s="147"/>
      <c r="GJ208" s="147"/>
      <c r="GK208" s="147"/>
      <c r="GL208" s="147"/>
      <c r="GM208" s="147"/>
      <c r="GN208" s="147"/>
      <c r="GO208" s="147"/>
      <c r="GP208" s="147"/>
      <c r="GQ208" s="147"/>
      <c r="GR208" s="147"/>
      <c r="GS208" s="147"/>
      <c r="GT208" s="147"/>
      <c r="GU208" s="147"/>
      <c r="GV208" s="147"/>
      <c r="GW208" s="147"/>
      <c r="GX208" s="147"/>
      <c r="GY208" s="147"/>
      <c r="GZ208" s="147"/>
      <c r="HA208" s="147"/>
      <c r="HB208" s="147"/>
      <c r="HC208" s="147"/>
      <c r="HD208" s="147"/>
      <c r="HE208" s="147"/>
      <c r="HF208" s="147"/>
      <c r="HG208" s="147"/>
      <c r="HH208" s="147"/>
      <c r="HI208" s="147"/>
      <c r="HJ208" s="147"/>
      <c r="HK208" s="147"/>
      <c r="HL208" s="147"/>
      <c r="HM208" s="147"/>
      <c r="HN208" s="147"/>
      <c r="HO208" s="147"/>
      <c r="HP208" s="147"/>
      <c r="HQ208" s="147"/>
      <c r="HR208" s="147"/>
      <c r="HS208" s="147"/>
      <c r="HT208" s="147"/>
      <c r="HU208" s="147"/>
      <c r="HV208" s="147"/>
      <c r="HW208" s="147"/>
      <c r="HX208" s="147"/>
      <c r="HY208" s="147"/>
      <c r="HZ208" s="147"/>
      <c r="IA208" s="147"/>
      <c r="IB208" s="147"/>
      <c r="IC208" s="147"/>
      <c r="ID208" s="147"/>
      <c r="IE208" s="147"/>
      <c r="IF208" s="147"/>
      <c r="IG208" s="147"/>
      <c r="IH208" s="147"/>
      <c r="II208" s="147"/>
    </row>
    <row r="209" spans="1:243" x14ac:dyDescent="0.2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  <c r="AO209" s="147"/>
      <c r="AP209" s="147"/>
      <c r="AQ209" s="147"/>
      <c r="AR209" s="147"/>
      <c r="AS209" s="147"/>
      <c r="AT209" s="147"/>
      <c r="AU209" s="147"/>
      <c r="AV209" s="147"/>
      <c r="AW209" s="147"/>
      <c r="AX209" s="147"/>
      <c r="AY209" s="147"/>
      <c r="AZ209" s="147"/>
      <c r="BA209" s="147"/>
      <c r="BB209" s="147"/>
      <c r="BC209" s="147"/>
      <c r="BD209" s="147"/>
      <c r="BE209" s="147"/>
      <c r="BF209" s="147"/>
      <c r="BG209" s="147"/>
      <c r="BH209" s="147"/>
      <c r="BI209" s="147"/>
      <c r="BJ209" s="147"/>
      <c r="BK209" s="147"/>
      <c r="BL209" s="147"/>
      <c r="BM209" s="147"/>
      <c r="BN209" s="147"/>
      <c r="BO209" s="147"/>
      <c r="BP209" s="147"/>
      <c r="BQ209" s="147"/>
      <c r="BR209" s="147"/>
      <c r="BS209" s="147"/>
      <c r="BT209" s="147"/>
      <c r="BU209" s="147"/>
      <c r="BV209" s="147"/>
      <c r="BW209" s="147"/>
      <c r="BX209" s="147"/>
      <c r="BY209" s="147"/>
      <c r="BZ209" s="147"/>
      <c r="CA209" s="147"/>
      <c r="CB209" s="147"/>
      <c r="CC209" s="147"/>
      <c r="CD209" s="147"/>
      <c r="CE209" s="147"/>
      <c r="CF209" s="147"/>
      <c r="CG209" s="147"/>
      <c r="CH209" s="147"/>
      <c r="CJ209" s="147"/>
      <c r="CK209" s="147"/>
      <c r="CL209" s="147"/>
      <c r="CM209" s="147"/>
      <c r="CN209" s="147"/>
      <c r="CO209" s="147"/>
      <c r="CP209" s="147"/>
      <c r="CQ209" s="147"/>
      <c r="CR209" s="147"/>
      <c r="CS209" s="147"/>
      <c r="CT209" s="147"/>
      <c r="CU209" s="147"/>
      <c r="CV209" s="147"/>
      <c r="CW209" s="147"/>
      <c r="CX209" s="147"/>
      <c r="CY209" s="147"/>
      <c r="CZ209" s="147"/>
      <c r="DA209" s="147"/>
      <c r="DB209" s="147"/>
      <c r="DC209" s="147"/>
      <c r="DD209" s="147"/>
      <c r="DE209" s="147"/>
      <c r="DF209" s="147"/>
      <c r="DG209" s="147"/>
      <c r="DH209" s="147"/>
      <c r="DI209" s="147"/>
      <c r="DJ209" s="147"/>
      <c r="DK209" s="147"/>
      <c r="DL209" s="147"/>
      <c r="DM209" s="147"/>
      <c r="DN209" s="147"/>
      <c r="DO209" s="147"/>
      <c r="DP209" s="147"/>
      <c r="DQ209" s="147"/>
      <c r="DR209" s="147"/>
      <c r="DS209" s="147"/>
      <c r="DT209" s="147"/>
      <c r="DU209" s="147"/>
      <c r="DV209" s="147"/>
      <c r="DW209" s="147"/>
      <c r="DX209" s="147"/>
      <c r="DY209" s="147"/>
      <c r="DZ209" s="147"/>
      <c r="EA209" s="147"/>
      <c r="EB209" s="147"/>
      <c r="EC209" s="147"/>
      <c r="ED209" s="147"/>
      <c r="EE209" s="147"/>
      <c r="EF209" s="147"/>
      <c r="EG209" s="147"/>
      <c r="EH209" s="147"/>
      <c r="EI209" s="147"/>
      <c r="EJ209" s="147"/>
      <c r="EK209" s="147"/>
      <c r="EL209" s="147"/>
      <c r="EM209" s="147"/>
      <c r="EN209" s="147"/>
      <c r="EO209" s="147"/>
      <c r="EP209" s="147"/>
      <c r="EQ209" s="147"/>
      <c r="ER209" s="147"/>
      <c r="ES209" s="147"/>
      <c r="ET209" s="147"/>
      <c r="EU209" s="147"/>
      <c r="EV209" s="147"/>
      <c r="EW209" s="147"/>
      <c r="EX209" s="147"/>
      <c r="EY209" s="147"/>
      <c r="EZ209" s="147"/>
      <c r="FA209" s="147"/>
      <c r="FB209" s="147"/>
      <c r="FC209" s="147"/>
      <c r="FD209" s="147"/>
      <c r="FE209" s="147"/>
      <c r="FF209" s="147"/>
      <c r="FG209" s="147"/>
      <c r="FH209" s="147"/>
      <c r="FI209" s="147"/>
      <c r="FJ209" s="147"/>
      <c r="FK209" s="147"/>
      <c r="FL209" s="147"/>
      <c r="FM209" s="147"/>
      <c r="FN209" s="147"/>
      <c r="FO209" s="147"/>
      <c r="FP209" s="147"/>
      <c r="FQ209" s="147"/>
      <c r="FR209" s="147"/>
      <c r="FS209" s="147"/>
      <c r="FT209" s="147"/>
      <c r="FU209" s="147"/>
      <c r="FV209" s="147"/>
      <c r="FW209" s="147"/>
      <c r="FX209" s="147"/>
      <c r="FY209" s="147"/>
      <c r="FZ209" s="147"/>
      <c r="GA209" s="147"/>
      <c r="GB209" s="147"/>
      <c r="GC209" s="147"/>
      <c r="GD209" s="147"/>
      <c r="GE209" s="147"/>
      <c r="GF209" s="147"/>
      <c r="GG209" s="147"/>
      <c r="GH209" s="147"/>
      <c r="GI209" s="147"/>
      <c r="GJ209" s="147"/>
      <c r="GK209" s="147"/>
      <c r="GL209" s="147"/>
      <c r="GM209" s="147"/>
      <c r="GN209" s="147"/>
      <c r="GO209" s="147"/>
      <c r="GP209" s="147"/>
      <c r="GQ209" s="147"/>
      <c r="GR209" s="147"/>
      <c r="GS209" s="147"/>
      <c r="GT209" s="147"/>
      <c r="GU209" s="147"/>
      <c r="GV209" s="147"/>
      <c r="GW209" s="147"/>
      <c r="GX209" s="147"/>
      <c r="GY209" s="147"/>
      <c r="GZ209" s="147"/>
      <c r="HA209" s="147"/>
      <c r="HB209" s="147"/>
      <c r="HC209" s="147"/>
      <c r="HD209" s="147"/>
      <c r="HE209" s="147"/>
      <c r="HF209" s="147"/>
      <c r="HG209" s="147"/>
      <c r="HH209" s="147"/>
      <c r="HI209" s="147"/>
      <c r="HJ209" s="147"/>
      <c r="HK209" s="147"/>
      <c r="HL209" s="147"/>
      <c r="HM209" s="147"/>
      <c r="HN209" s="147"/>
      <c r="HO209" s="147"/>
      <c r="HP209" s="147"/>
      <c r="HQ209" s="147"/>
      <c r="HR209" s="147"/>
      <c r="HS209" s="147"/>
      <c r="HT209" s="147"/>
      <c r="HU209" s="147"/>
      <c r="HV209" s="147"/>
      <c r="HW209" s="147"/>
      <c r="HX209" s="147"/>
      <c r="HY209" s="147"/>
      <c r="HZ209" s="147"/>
      <c r="IA209" s="147"/>
      <c r="IB209" s="147"/>
      <c r="IC209" s="147"/>
      <c r="ID209" s="147"/>
      <c r="IE209" s="147"/>
      <c r="IF209" s="147"/>
      <c r="IG209" s="147"/>
      <c r="IH209" s="147"/>
      <c r="II209" s="147"/>
    </row>
    <row r="210" spans="1:243" x14ac:dyDescent="0.2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  <c r="AO210" s="147"/>
      <c r="AP210" s="147"/>
      <c r="AQ210" s="147"/>
      <c r="AR210" s="147"/>
      <c r="AS210" s="147"/>
      <c r="AT210" s="147"/>
      <c r="AU210" s="147"/>
      <c r="AV210" s="147"/>
      <c r="AW210" s="147"/>
      <c r="AX210" s="147"/>
      <c r="AY210" s="147"/>
      <c r="AZ210" s="147"/>
      <c r="BA210" s="147"/>
      <c r="BB210" s="147"/>
      <c r="BC210" s="147"/>
      <c r="BD210" s="147"/>
      <c r="BE210" s="147"/>
      <c r="BF210" s="147"/>
      <c r="BG210" s="147"/>
      <c r="BH210" s="147"/>
      <c r="BI210" s="147"/>
      <c r="BJ210" s="147"/>
      <c r="BK210" s="147"/>
      <c r="BL210" s="147"/>
      <c r="BM210" s="147"/>
      <c r="BN210" s="147"/>
      <c r="BO210" s="147"/>
      <c r="BP210" s="147"/>
      <c r="BQ210" s="147"/>
      <c r="BR210" s="147"/>
      <c r="BS210" s="147"/>
      <c r="BT210" s="147"/>
      <c r="BU210" s="147"/>
      <c r="BV210" s="147"/>
      <c r="BW210" s="147"/>
      <c r="BX210" s="147"/>
      <c r="BY210" s="147"/>
      <c r="BZ210" s="147"/>
      <c r="CA210" s="147"/>
      <c r="CB210" s="147"/>
      <c r="CC210" s="147"/>
      <c r="CD210" s="147"/>
      <c r="CE210" s="147"/>
      <c r="CF210" s="147"/>
      <c r="CG210" s="147"/>
      <c r="CH210" s="147"/>
      <c r="CJ210" s="147"/>
      <c r="CK210" s="147"/>
      <c r="CL210" s="147"/>
      <c r="CM210" s="147"/>
      <c r="CN210" s="147"/>
      <c r="CO210" s="147"/>
      <c r="CP210" s="147"/>
      <c r="CQ210" s="147"/>
      <c r="CR210" s="147"/>
      <c r="CS210" s="147"/>
      <c r="CT210" s="147"/>
      <c r="CU210" s="147"/>
      <c r="CV210" s="147"/>
      <c r="CW210" s="147"/>
      <c r="CX210" s="147"/>
      <c r="CY210" s="147"/>
      <c r="CZ210" s="147"/>
      <c r="DA210" s="147"/>
      <c r="DB210" s="147"/>
      <c r="DC210" s="147"/>
      <c r="DD210" s="147"/>
      <c r="DE210" s="147"/>
      <c r="DF210" s="147"/>
      <c r="DG210" s="147"/>
      <c r="DH210" s="147"/>
      <c r="DI210" s="147"/>
      <c r="DJ210" s="147"/>
      <c r="DK210" s="147"/>
      <c r="DL210" s="147"/>
      <c r="DM210" s="147"/>
      <c r="DN210" s="147"/>
      <c r="DO210" s="147"/>
      <c r="DP210" s="147"/>
      <c r="DQ210" s="147"/>
      <c r="DR210" s="147"/>
      <c r="DS210" s="147"/>
      <c r="DT210" s="147"/>
      <c r="DU210" s="147"/>
      <c r="DV210" s="147"/>
      <c r="DW210" s="147"/>
      <c r="DX210" s="147"/>
      <c r="DY210" s="147"/>
      <c r="DZ210" s="147"/>
      <c r="EA210" s="147"/>
      <c r="EB210" s="147"/>
      <c r="EC210" s="147"/>
      <c r="ED210" s="147"/>
      <c r="EE210" s="147"/>
      <c r="EF210" s="147"/>
      <c r="EG210" s="147"/>
      <c r="EH210" s="147"/>
      <c r="EI210" s="147"/>
      <c r="EJ210" s="147"/>
      <c r="EK210" s="147"/>
      <c r="EL210" s="147"/>
      <c r="EM210" s="147"/>
      <c r="EN210" s="147"/>
      <c r="EO210" s="147"/>
      <c r="EP210" s="147"/>
      <c r="EQ210" s="147"/>
      <c r="ER210" s="147"/>
      <c r="ES210" s="147"/>
      <c r="ET210" s="147"/>
      <c r="EU210" s="147"/>
      <c r="EV210" s="147"/>
      <c r="EW210" s="147"/>
      <c r="EX210" s="147"/>
      <c r="EY210" s="147"/>
      <c r="EZ210" s="147"/>
      <c r="FA210" s="147"/>
      <c r="FB210" s="147"/>
      <c r="FC210" s="147"/>
      <c r="FD210" s="147"/>
      <c r="FE210" s="147"/>
      <c r="FF210" s="147"/>
      <c r="FG210" s="147"/>
      <c r="FH210" s="147"/>
      <c r="FI210" s="147"/>
      <c r="FJ210" s="147"/>
      <c r="FK210" s="147"/>
      <c r="FL210" s="147"/>
      <c r="FM210" s="147"/>
      <c r="FN210" s="147"/>
      <c r="FO210" s="147"/>
      <c r="FP210" s="147"/>
      <c r="FQ210" s="147"/>
      <c r="FR210" s="147"/>
      <c r="FS210" s="147"/>
      <c r="FT210" s="147"/>
      <c r="FU210" s="147"/>
      <c r="FV210" s="147"/>
      <c r="FW210" s="147"/>
      <c r="FX210" s="147"/>
      <c r="FY210" s="147"/>
      <c r="FZ210" s="147"/>
      <c r="GA210" s="147"/>
      <c r="GB210" s="147"/>
      <c r="GC210" s="147"/>
      <c r="GD210" s="147"/>
      <c r="GE210" s="147"/>
      <c r="GF210" s="147"/>
      <c r="GG210" s="147"/>
      <c r="GH210" s="147"/>
      <c r="GI210" s="147"/>
      <c r="GJ210" s="147"/>
      <c r="GK210" s="147"/>
      <c r="GL210" s="147"/>
      <c r="GM210" s="147"/>
      <c r="GN210" s="147"/>
      <c r="GO210" s="147"/>
      <c r="GP210" s="147"/>
      <c r="GQ210" s="147"/>
      <c r="GR210" s="147"/>
      <c r="GS210" s="147"/>
      <c r="GT210" s="147"/>
      <c r="GU210" s="147"/>
      <c r="GV210" s="147"/>
      <c r="GW210" s="147"/>
      <c r="GX210" s="147"/>
      <c r="GY210" s="147"/>
      <c r="GZ210" s="147"/>
      <c r="HA210" s="147"/>
      <c r="HB210" s="147"/>
      <c r="HC210" s="147"/>
      <c r="HD210" s="147"/>
      <c r="HE210" s="147"/>
      <c r="HF210" s="147"/>
      <c r="HG210" s="147"/>
      <c r="HH210" s="147"/>
      <c r="HI210" s="147"/>
      <c r="HJ210" s="147"/>
      <c r="HK210" s="147"/>
      <c r="HL210" s="147"/>
      <c r="HM210" s="147"/>
      <c r="HN210" s="147"/>
      <c r="HO210" s="147"/>
      <c r="HP210" s="147"/>
      <c r="HQ210" s="147"/>
      <c r="HR210" s="147"/>
      <c r="HS210" s="147"/>
      <c r="HT210" s="147"/>
      <c r="HU210" s="147"/>
      <c r="HV210" s="147"/>
      <c r="HW210" s="147"/>
      <c r="HX210" s="147"/>
      <c r="HY210" s="147"/>
      <c r="HZ210" s="147"/>
      <c r="IA210" s="147"/>
      <c r="IB210" s="147"/>
      <c r="IC210" s="147"/>
      <c r="ID210" s="147"/>
      <c r="IE210" s="147"/>
      <c r="IF210" s="147"/>
      <c r="IG210" s="147"/>
      <c r="IH210" s="147"/>
      <c r="II210" s="147"/>
    </row>
    <row r="211" spans="1:243" x14ac:dyDescent="0.2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  <c r="AO211" s="147"/>
      <c r="AP211" s="147"/>
      <c r="AQ211" s="147"/>
      <c r="AR211" s="147"/>
      <c r="AS211" s="147"/>
      <c r="AT211" s="147"/>
      <c r="AU211" s="147"/>
      <c r="AV211" s="147"/>
      <c r="AW211" s="147"/>
      <c r="AX211" s="147"/>
      <c r="AY211" s="147"/>
      <c r="AZ211" s="147"/>
      <c r="BA211" s="147"/>
      <c r="BB211" s="147"/>
      <c r="BC211" s="147"/>
      <c r="BD211" s="147"/>
      <c r="BE211" s="147"/>
      <c r="BF211" s="147"/>
      <c r="BG211" s="147"/>
      <c r="BH211" s="147"/>
      <c r="BI211" s="147"/>
      <c r="BJ211" s="147"/>
      <c r="BK211" s="147"/>
      <c r="BL211" s="147"/>
      <c r="BM211" s="147"/>
      <c r="BN211" s="147"/>
      <c r="BO211" s="147"/>
      <c r="BP211" s="147"/>
      <c r="BQ211" s="147"/>
      <c r="BR211" s="147"/>
      <c r="BS211" s="147"/>
      <c r="BT211" s="147"/>
      <c r="BU211" s="147"/>
      <c r="BV211" s="147"/>
      <c r="BW211" s="147"/>
      <c r="BX211" s="147"/>
      <c r="BY211" s="147"/>
      <c r="BZ211" s="147"/>
      <c r="CA211" s="147"/>
      <c r="CB211" s="147"/>
      <c r="CC211" s="147"/>
      <c r="CD211" s="147"/>
      <c r="CE211" s="147"/>
      <c r="CF211" s="147"/>
      <c r="CG211" s="147"/>
      <c r="CH211" s="147"/>
      <c r="CJ211" s="147"/>
      <c r="CK211" s="147"/>
      <c r="CL211" s="147"/>
      <c r="CM211" s="147"/>
      <c r="CN211" s="147"/>
      <c r="CO211" s="147"/>
      <c r="CP211" s="147"/>
      <c r="CQ211" s="147"/>
      <c r="CR211" s="147"/>
      <c r="CS211" s="147"/>
      <c r="CT211" s="147"/>
      <c r="CU211" s="147"/>
      <c r="CV211" s="147"/>
      <c r="CW211" s="147"/>
      <c r="CX211" s="147"/>
      <c r="CY211" s="147"/>
      <c r="CZ211" s="147"/>
      <c r="DA211" s="147"/>
      <c r="DB211" s="147"/>
      <c r="DC211" s="147"/>
      <c r="DD211" s="147"/>
      <c r="DE211" s="147"/>
      <c r="DF211" s="147"/>
      <c r="DG211" s="147"/>
      <c r="DH211" s="147"/>
      <c r="DI211" s="147"/>
      <c r="DJ211" s="147"/>
      <c r="DK211" s="147"/>
      <c r="DL211" s="147"/>
      <c r="DM211" s="147"/>
      <c r="DN211" s="147"/>
      <c r="DO211" s="147"/>
      <c r="DP211" s="147"/>
      <c r="DQ211" s="147"/>
      <c r="DR211" s="147"/>
      <c r="DS211" s="147"/>
      <c r="DT211" s="147"/>
      <c r="DU211" s="147"/>
      <c r="DV211" s="147"/>
      <c r="DW211" s="147"/>
      <c r="DX211" s="147"/>
      <c r="DY211" s="147"/>
      <c r="DZ211" s="147"/>
      <c r="EA211" s="147"/>
      <c r="EB211" s="147"/>
      <c r="EC211" s="147"/>
      <c r="ED211" s="147"/>
      <c r="EE211" s="147"/>
      <c r="EF211" s="147"/>
      <c r="EG211" s="147"/>
      <c r="EH211" s="147"/>
      <c r="EI211" s="147"/>
      <c r="EJ211" s="147"/>
      <c r="EK211" s="147"/>
      <c r="EL211" s="147"/>
      <c r="EM211" s="147"/>
      <c r="EN211" s="147"/>
      <c r="EO211" s="147"/>
      <c r="EP211" s="147"/>
      <c r="EQ211" s="147"/>
      <c r="ER211" s="147"/>
      <c r="ES211" s="147"/>
      <c r="ET211" s="147"/>
      <c r="EU211" s="147"/>
      <c r="EV211" s="147"/>
      <c r="EW211" s="147"/>
      <c r="EX211" s="147"/>
      <c r="EY211" s="147"/>
      <c r="EZ211" s="147"/>
      <c r="FA211" s="147"/>
      <c r="FB211" s="147"/>
      <c r="FC211" s="147"/>
      <c r="FD211" s="147"/>
      <c r="FE211" s="147"/>
      <c r="FF211" s="147"/>
      <c r="FG211" s="147"/>
      <c r="FH211" s="147"/>
      <c r="FI211" s="147"/>
      <c r="FJ211" s="147"/>
      <c r="FK211" s="147"/>
      <c r="FL211" s="147"/>
      <c r="FM211" s="147"/>
      <c r="FN211" s="147"/>
      <c r="FO211" s="147"/>
      <c r="FP211" s="147"/>
      <c r="FQ211" s="147"/>
      <c r="FR211" s="147"/>
      <c r="FS211" s="147"/>
      <c r="FT211" s="147"/>
      <c r="FU211" s="147"/>
      <c r="FV211" s="147"/>
      <c r="FW211" s="147"/>
      <c r="FX211" s="147"/>
      <c r="FY211" s="147"/>
      <c r="FZ211" s="147"/>
      <c r="GA211" s="147"/>
      <c r="GB211" s="147"/>
      <c r="GC211" s="147"/>
      <c r="GD211" s="147"/>
      <c r="GE211" s="147"/>
      <c r="GF211" s="147"/>
      <c r="GG211" s="147"/>
      <c r="GH211" s="147"/>
      <c r="GI211" s="147"/>
      <c r="GJ211" s="147"/>
      <c r="GK211" s="147"/>
      <c r="GL211" s="147"/>
      <c r="GM211" s="147"/>
      <c r="GN211" s="147"/>
      <c r="GO211" s="147"/>
      <c r="GP211" s="147"/>
      <c r="GQ211" s="147"/>
      <c r="GR211" s="147"/>
      <c r="GS211" s="147"/>
      <c r="GT211" s="147"/>
      <c r="GU211" s="147"/>
      <c r="GV211" s="147"/>
      <c r="GW211" s="147"/>
      <c r="GX211" s="147"/>
      <c r="GY211" s="147"/>
      <c r="GZ211" s="147"/>
      <c r="HA211" s="147"/>
      <c r="HB211" s="147"/>
      <c r="HC211" s="147"/>
      <c r="HD211" s="147"/>
      <c r="HE211" s="147"/>
      <c r="HF211" s="147"/>
      <c r="HG211" s="147"/>
      <c r="HH211" s="147"/>
      <c r="HI211" s="147"/>
      <c r="HJ211" s="147"/>
      <c r="HK211" s="147"/>
      <c r="HL211" s="147"/>
      <c r="HM211" s="147"/>
      <c r="HN211" s="147"/>
      <c r="HO211" s="147"/>
      <c r="HP211" s="147"/>
      <c r="HQ211" s="147"/>
      <c r="HR211" s="147"/>
      <c r="HS211" s="147"/>
      <c r="HT211" s="147"/>
      <c r="HU211" s="147"/>
      <c r="HV211" s="147"/>
      <c r="HW211" s="147"/>
      <c r="HX211" s="147"/>
      <c r="HY211" s="147"/>
      <c r="HZ211" s="147"/>
      <c r="IA211" s="147"/>
      <c r="IB211" s="147"/>
      <c r="IC211" s="147"/>
      <c r="ID211" s="147"/>
      <c r="IE211" s="147"/>
      <c r="IF211" s="147"/>
      <c r="IG211" s="147"/>
      <c r="IH211" s="147"/>
      <c r="II211" s="147"/>
    </row>
    <row r="212" spans="1:243" x14ac:dyDescent="0.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  <c r="AO212" s="147"/>
      <c r="AP212" s="147"/>
      <c r="AQ212" s="147"/>
      <c r="AR212" s="147"/>
      <c r="AS212" s="147"/>
      <c r="AT212" s="147"/>
      <c r="AU212" s="147"/>
      <c r="AV212" s="147"/>
      <c r="AW212" s="147"/>
      <c r="AX212" s="147"/>
      <c r="AY212" s="147"/>
      <c r="AZ212" s="147"/>
      <c r="BA212" s="147"/>
      <c r="BB212" s="147"/>
      <c r="BC212" s="147"/>
      <c r="BD212" s="147"/>
      <c r="BE212" s="147"/>
      <c r="BF212" s="147"/>
      <c r="BG212" s="147"/>
      <c r="BH212" s="147"/>
      <c r="BI212" s="147"/>
      <c r="BJ212" s="147"/>
      <c r="BK212" s="147"/>
      <c r="BL212" s="147"/>
      <c r="BM212" s="147"/>
      <c r="BN212" s="147"/>
      <c r="BO212" s="147"/>
      <c r="BP212" s="147"/>
      <c r="BQ212" s="147"/>
      <c r="BR212" s="147"/>
      <c r="BS212" s="147"/>
      <c r="BT212" s="147"/>
      <c r="BU212" s="147"/>
      <c r="BV212" s="147"/>
      <c r="BW212" s="147"/>
      <c r="BX212" s="147"/>
      <c r="BY212" s="147"/>
      <c r="BZ212" s="147"/>
      <c r="CA212" s="147"/>
      <c r="CB212" s="147"/>
      <c r="CC212" s="147"/>
      <c r="CD212" s="147"/>
      <c r="CE212" s="147"/>
      <c r="CF212" s="147"/>
      <c r="CG212" s="147"/>
      <c r="CH212" s="147"/>
      <c r="CJ212" s="147"/>
      <c r="CK212" s="147"/>
      <c r="CL212" s="147"/>
      <c r="CM212" s="147"/>
      <c r="CN212" s="147"/>
      <c r="CO212" s="147"/>
      <c r="CP212" s="147"/>
      <c r="CQ212" s="147"/>
      <c r="CR212" s="147"/>
      <c r="CS212" s="147"/>
      <c r="CT212" s="147"/>
      <c r="CU212" s="147"/>
      <c r="CV212" s="147"/>
      <c r="CW212" s="147"/>
      <c r="CX212" s="147"/>
      <c r="CY212" s="147"/>
      <c r="CZ212" s="147"/>
      <c r="DA212" s="147"/>
      <c r="DB212" s="147"/>
      <c r="DC212" s="147"/>
      <c r="DD212" s="147"/>
      <c r="DE212" s="147"/>
      <c r="DF212" s="147"/>
      <c r="DG212" s="147"/>
      <c r="DH212" s="147"/>
      <c r="DI212" s="147"/>
      <c r="DJ212" s="147"/>
      <c r="DK212" s="147"/>
      <c r="DL212" s="147"/>
      <c r="DM212" s="147"/>
      <c r="DN212" s="147"/>
      <c r="DO212" s="147"/>
      <c r="DP212" s="147"/>
      <c r="DQ212" s="147"/>
      <c r="DR212" s="147"/>
      <c r="DS212" s="147"/>
      <c r="DT212" s="147"/>
      <c r="DU212" s="147"/>
      <c r="DV212" s="147"/>
      <c r="DW212" s="147"/>
      <c r="DX212" s="147"/>
      <c r="DY212" s="147"/>
      <c r="DZ212" s="147"/>
      <c r="EA212" s="147"/>
      <c r="EB212" s="147"/>
      <c r="EC212" s="147"/>
      <c r="ED212" s="147"/>
      <c r="EE212" s="147"/>
      <c r="EF212" s="147"/>
      <c r="EG212" s="147"/>
      <c r="EH212" s="147"/>
      <c r="EI212" s="147"/>
      <c r="EJ212" s="147"/>
      <c r="EK212" s="147"/>
      <c r="EL212" s="147"/>
      <c r="EM212" s="147"/>
      <c r="EN212" s="147"/>
      <c r="EO212" s="147"/>
      <c r="EP212" s="147"/>
      <c r="EQ212" s="147"/>
      <c r="ER212" s="147"/>
      <c r="ES212" s="147"/>
      <c r="ET212" s="147"/>
      <c r="EU212" s="147"/>
      <c r="EV212" s="147"/>
      <c r="EW212" s="147"/>
      <c r="EX212" s="147"/>
      <c r="EY212" s="147"/>
      <c r="EZ212" s="147"/>
      <c r="FA212" s="147"/>
      <c r="FB212" s="147"/>
      <c r="FC212" s="147"/>
      <c r="FD212" s="147"/>
      <c r="FE212" s="147"/>
      <c r="FF212" s="147"/>
      <c r="FG212" s="147"/>
      <c r="FH212" s="147"/>
      <c r="FI212" s="147"/>
      <c r="FJ212" s="147"/>
      <c r="FK212" s="147"/>
      <c r="FL212" s="147"/>
      <c r="FM212" s="147"/>
      <c r="FN212" s="147"/>
      <c r="FO212" s="147"/>
      <c r="FP212" s="147"/>
      <c r="FQ212" s="147"/>
      <c r="FR212" s="147"/>
      <c r="FS212" s="147"/>
      <c r="FT212" s="147"/>
      <c r="FU212" s="147"/>
      <c r="FV212" s="147"/>
      <c r="FW212" s="147"/>
      <c r="FX212" s="147"/>
      <c r="FY212" s="147"/>
      <c r="FZ212" s="147"/>
      <c r="GA212" s="147"/>
      <c r="GB212" s="147"/>
      <c r="GC212" s="147"/>
      <c r="GD212" s="147"/>
      <c r="GE212" s="147"/>
      <c r="GF212" s="147"/>
      <c r="GG212" s="147"/>
      <c r="GH212" s="147"/>
      <c r="GI212" s="147"/>
      <c r="GJ212" s="147"/>
      <c r="GK212" s="147"/>
      <c r="GL212" s="147"/>
      <c r="GM212" s="147"/>
      <c r="GN212" s="147"/>
      <c r="GO212" s="147"/>
      <c r="GP212" s="147"/>
      <c r="GQ212" s="147"/>
      <c r="GR212" s="147"/>
      <c r="GS212" s="147"/>
      <c r="GT212" s="147"/>
      <c r="GU212" s="147"/>
      <c r="GV212" s="147"/>
      <c r="GW212" s="147"/>
      <c r="GX212" s="147"/>
      <c r="GY212" s="147"/>
      <c r="GZ212" s="147"/>
      <c r="HA212" s="147"/>
      <c r="HB212" s="147"/>
      <c r="HC212" s="147"/>
      <c r="HD212" s="147"/>
      <c r="HE212" s="147"/>
      <c r="HF212" s="147"/>
      <c r="HG212" s="147"/>
      <c r="HH212" s="147"/>
      <c r="HI212" s="147"/>
      <c r="HJ212" s="147"/>
      <c r="HK212" s="147"/>
      <c r="HL212" s="147"/>
      <c r="HM212" s="147"/>
      <c r="HN212" s="147"/>
      <c r="HO212" s="147"/>
      <c r="HP212" s="147"/>
      <c r="HQ212" s="147"/>
      <c r="HR212" s="147"/>
      <c r="HS212" s="147"/>
      <c r="HT212" s="147"/>
      <c r="HU212" s="147"/>
      <c r="HV212" s="147"/>
      <c r="HW212" s="147"/>
      <c r="HX212" s="147"/>
      <c r="HY212" s="147"/>
      <c r="HZ212" s="147"/>
      <c r="IA212" s="147"/>
      <c r="IB212" s="147"/>
      <c r="IC212" s="147"/>
      <c r="ID212" s="147"/>
      <c r="IE212" s="147"/>
      <c r="IF212" s="147"/>
      <c r="IG212" s="147"/>
      <c r="IH212" s="147"/>
      <c r="II212" s="147"/>
    </row>
    <row r="213" spans="1:243" x14ac:dyDescent="0.2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  <c r="AO213" s="147"/>
      <c r="AP213" s="147"/>
      <c r="AQ213" s="147"/>
      <c r="AR213" s="147"/>
      <c r="AS213" s="147"/>
      <c r="AT213" s="147"/>
      <c r="AU213" s="147"/>
      <c r="AV213" s="147"/>
      <c r="AW213" s="147"/>
      <c r="AX213" s="147"/>
      <c r="AY213" s="147"/>
      <c r="AZ213" s="147"/>
      <c r="BA213" s="147"/>
      <c r="BB213" s="147"/>
      <c r="BC213" s="147"/>
      <c r="BD213" s="147"/>
      <c r="BE213" s="147"/>
      <c r="BF213" s="147"/>
      <c r="BG213" s="147"/>
      <c r="BH213" s="147"/>
      <c r="BI213" s="147"/>
      <c r="BJ213" s="147"/>
      <c r="BK213" s="147"/>
      <c r="BL213" s="147"/>
      <c r="BM213" s="147"/>
      <c r="BN213" s="147"/>
      <c r="BO213" s="147"/>
      <c r="BP213" s="147"/>
      <c r="BQ213" s="147"/>
      <c r="BR213" s="147"/>
      <c r="BS213" s="147"/>
      <c r="BT213" s="147"/>
      <c r="BU213" s="147"/>
      <c r="BV213" s="147"/>
      <c r="BW213" s="147"/>
      <c r="BX213" s="147"/>
      <c r="BY213" s="147"/>
      <c r="BZ213" s="147"/>
      <c r="CA213" s="147"/>
      <c r="CB213" s="147"/>
      <c r="CC213" s="147"/>
      <c r="CD213" s="147"/>
      <c r="CE213" s="147"/>
      <c r="CF213" s="147"/>
      <c r="CG213" s="147"/>
      <c r="CH213" s="147"/>
      <c r="CJ213" s="147"/>
      <c r="CK213" s="147"/>
      <c r="CL213" s="147"/>
      <c r="CM213" s="147"/>
      <c r="CN213" s="147"/>
      <c r="CO213" s="147"/>
      <c r="CP213" s="147"/>
      <c r="CQ213" s="147"/>
      <c r="CR213" s="147"/>
      <c r="CS213" s="147"/>
      <c r="CT213" s="147"/>
      <c r="CU213" s="147"/>
      <c r="CV213" s="147"/>
      <c r="CW213" s="147"/>
      <c r="CX213" s="147"/>
      <c r="CY213" s="147"/>
      <c r="CZ213" s="147"/>
      <c r="DA213" s="147"/>
      <c r="DB213" s="147"/>
      <c r="DC213" s="147"/>
      <c r="DD213" s="147"/>
      <c r="DE213" s="147"/>
      <c r="DF213" s="147"/>
      <c r="DG213" s="147"/>
      <c r="DH213" s="147"/>
      <c r="DI213" s="147"/>
      <c r="DJ213" s="147"/>
      <c r="DK213" s="147"/>
      <c r="DL213" s="147"/>
      <c r="DM213" s="147"/>
      <c r="DN213" s="147"/>
      <c r="DO213" s="147"/>
      <c r="DP213" s="147"/>
      <c r="DQ213" s="147"/>
      <c r="DR213" s="147"/>
      <c r="DS213" s="147"/>
      <c r="DT213" s="147"/>
      <c r="DU213" s="147"/>
      <c r="DV213" s="147"/>
      <c r="DW213" s="147"/>
      <c r="DX213" s="147"/>
      <c r="DY213" s="147"/>
      <c r="DZ213" s="147"/>
      <c r="EA213" s="147"/>
      <c r="EB213" s="147"/>
      <c r="EC213" s="147"/>
      <c r="ED213" s="147"/>
      <c r="EE213" s="147"/>
      <c r="EF213" s="147"/>
      <c r="EG213" s="147"/>
      <c r="EH213" s="147"/>
      <c r="EI213" s="147"/>
      <c r="EJ213" s="147"/>
      <c r="EK213" s="147"/>
      <c r="EL213" s="147"/>
      <c r="EM213" s="147"/>
      <c r="EN213" s="147"/>
      <c r="EO213" s="147"/>
      <c r="EP213" s="147"/>
      <c r="EQ213" s="147"/>
      <c r="ER213" s="147"/>
      <c r="ES213" s="147"/>
      <c r="ET213" s="147"/>
      <c r="EU213" s="147"/>
      <c r="EV213" s="147"/>
      <c r="EW213" s="147"/>
      <c r="EX213" s="147"/>
      <c r="EY213" s="147"/>
      <c r="EZ213" s="147"/>
      <c r="FA213" s="147"/>
      <c r="FB213" s="147"/>
      <c r="FC213" s="147"/>
      <c r="FD213" s="147"/>
      <c r="FE213" s="147"/>
      <c r="FF213" s="147"/>
      <c r="FG213" s="147"/>
      <c r="FH213" s="147"/>
      <c r="FI213" s="147"/>
      <c r="FJ213" s="147"/>
      <c r="FK213" s="147"/>
      <c r="FL213" s="147"/>
      <c r="FM213" s="147"/>
      <c r="FN213" s="147"/>
      <c r="FO213" s="147"/>
      <c r="FP213" s="147"/>
      <c r="FQ213" s="147"/>
      <c r="FR213" s="147"/>
      <c r="FS213" s="147"/>
      <c r="FT213" s="147"/>
      <c r="FU213" s="147"/>
      <c r="FV213" s="147"/>
      <c r="FW213" s="147"/>
      <c r="FX213" s="147"/>
      <c r="FY213" s="147"/>
      <c r="FZ213" s="147"/>
      <c r="GA213" s="147"/>
      <c r="GB213" s="147"/>
      <c r="GC213" s="147"/>
      <c r="GD213" s="147"/>
      <c r="GE213" s="147"/>
      <c r="GF213" s="147"/>
      <c r="GG213" s="147"/>
      <c r="GH213" s="147"/>
      <c r="GI213" s="147"/>
      <c r="GJ213" s="147"/>
      <c r="GK213" s="147"/>
      <c r="GL213" s="147"/>
      <c r="GM213" s="147"/>
      <c r="GN213" s="147"/>
      <c r="GO213" s="147"/>
      <c r="GP213" s="147"/>
      <c r="GQ213" s="147"/>
      <c r="GR213" s="147"/>
      <c r="GS213" s="147"/>
      <c r="GT213" s="147"/>
      <c r="GU213" s="147"/>
      <c r="GV213" s="147"/>
      <c r="GW213" s="147"/>
      <c r="GX213" s="147"/>
      <c r="GY213" s="147"/>
      <c r="GZ213" s="147"/>
      <c r="HA213" s="147"/>
      <c r="HB213" s="147"/>
      <c r="HC213" s="147"/>
      <c r="HD213" s="147"/>
      <c r="HE213" s="147"/>
      <c r="HF213" s="147"/>
      <c r="HG213" s="147"/>
      <c r="HH213" s="147"/>
      <c r="HI213" s="147"/>
      <c r="HJ213" s="147"/>
      <c r="HK213" s="147"/>
      <c r="HL213" s="147"/>
      <c r="HM213" s="147"/>
      <c r="HN213" s="147"/>
      <c r="HO213" s="147"/>
      <c r="HP213" s="147"/>
      <c r="HQ213" s="147"/>
      <c r="HR213" s="147"/>
      <c r="HS213" s="147"/>
      <c r="HT213" s="147"/>
      <c r="HU213" s="147"/>
      <c r="HV213" s="147"/>
      <c r="HW213" s="147"/>
      <c r="HX213" s="147"/>
      <c r="HY213" s="147"/>
      <c r="HZ213" s="147"/>
      <c r="IA213" s="147"/>
      <c r="IB213" s="147"/>
      <c r="IC213" s="147"/>
      <c r="ID213" s="147"/>
      <c r="IE213" s="147"/>
      <c r="IF213" s="147"/>
      <c r="IG213" s="147"/>
      <c r="IH213" s="147"/>
      <c r="II213" s="147"/>
    </row>
    <row r="214" spans="1:243" x14ac:dyDescent="0.2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  <c r="AO214" s="147"/>
      <c r="AP214" s="147"/>
      <c r="AQ214" s="147"/>
      <c r="AR214" s="147"/>
      <c r="AS214" s="147"/>
      <c r="AT214" s="147"/>
      <c r="AU214" s="147"/>
      <c r="AV214" s="147"/>
      <c r="AW214" s="147"/>
      <c r="AX214" s="147"/>
      <c r="AY214" s="147"/>
      <c r="AZ214" s="147"/>
      <c r="BA214" s="147"/>
      <c r="BB214" s="147"/>
      <c r="BC214" s="147"/>
      <c r="BD214" s="147"/>
      <c r="BE214" s="147"/>
      <c r="BF214" s="147"/>
      <c r="BG214" s="147"/>
      <c r="BH214" s="147"/>
      <c r="BI214" s="147"/>
      <c r="BJ214" s="147"/>
      <c r="BK214" s="147"/>
      <c r="BL214" s="147"/>
      <c r="BM214" s="147"/>
      <c r="BN214" s="147"/>
      <c r="BO214" s="147"/>
      <c r="BP214" s="147"/>
      <c r="BQ214" s="147"/>
      <c r="BR214" s="147"/>
      <c r="BS214" s="147"/>
      <c r="BT214" s="147"/>
      <c r="BU214" s="147"/>
      <c r="BV214" s="147"/>
      <c r="BW214" s="147"/>
      <c r="BX214" s="147"/>
      <c r="BY214" s="147"/>
      <c r="BZ214" s="147"/>
      <c r="CA214" s="147"/>
      <c r="CB214" s="147"/>
      <c r="CC214" s="147"/>
      <c r="CD214" s="147"/>
      <c r="CE214" s="147"/>
      <c r="CF214" s="147"/>
      <c r="CG214" s="147"/>
      <c r="CH214" s="147"/>
      <c r="CJ214" s="147"/>
      <c r="CK214" s="147"/>
      <c r="CL214" s="147"/>
      <c r="CM214" s="147"/>
      <c r="CN214" s="147"/>
      <c r="CO214" s="147"/>
      <c r="CP214" s="147"/>
      <c r="CQ214" s="147"/>
      <c r="CR214" s="147"/>
      <c r="CS214" s="147"/>
      <c r="CT214" s="147"/>
      <c r="CU214" s="147"/>
      <c r="CV214" s="147"/>
      <c r="CW214" s="147"/>
      <c r="CX214" s="147"/>
      <c r="CY214" s="147"/>
      <c r="CZ214" s="147"/>
      <c r="DA214" s="147"/>
      <c r="DB214" s="147"/>
      <c r="DC214" s="147"/>
      <c r="DD214" s="147"/>
      <c r="DE214" s="147"/>
      <c r="DF214" s="147"/>
      <c r="DG214" s="147"/>
      <c r="DH214" s="147"/>
      <c r="DI214" s="147"/>
      <c r="DJ214" s="147"/>
      <c r="DK214" s="147"/>
      <c r="DL214" s="147"/>
      <c r="DM214" s="147"/>
      <c r="DN214" s="147"/>
      <c r="DO214" s="147"/>
      <c r="DP214" s="147"/>
      <c r="DQ214" s="147"/>
      <c r="DR214" s="147"/>
      <c r="DS214" s="147"/>
      <c r="DT214" s="147"/>
      <c r="DU214" s="147"/>
      <c r="DV214" s="147"/>
      <c r="DW214" s="147"/>
      <c r="DX214" s="147"/>
      <c r="DY214" s="147"/>
      <c r="DZ214" s="147"/>
      <c r="EA214" s="147"/>
      <c r="EB214" s="147"/>
      <c r="EC214" s="147"/>
      <c r="ED214" s="147"/>
      <c r="EE214" s="147"/>
      <c r="EF214" s="147"/>
      <c r="EG214" s="147"/>
      <c r="EH214" s="147"/>
      <c r="EI214" s="147"/>
      <c r="EJ214" s="147"/>
      <c r="EK214" s="147"/>
      <c r="EL214" s="147"/>
      <c r="EM214" s="147"/>
      <c r="EN214" s="147"/>
      <c r="EO214" s="147"/>
      <c r="EP214" s="147"/>
      <c r="EQ214" s="147"/>
      <c r="ER214" s="147"/>
      <c r="ES214" s="147"/>
      <c r="ET214" s="147"/>
      <c r="EU214" s="147"/>
      <c r="EV214" s="147"/>
      <c r="EW214" s="147"/>
      <c r="EX214" s="147"/>
      <c r="EY214" s="147"/>
      <c r="EZ214" s="147"/>
      <c r="FA214" s="147"/>
      <c r="FB214" s="147"/>
      <c r="FC214" s="147"/>
      <c r="FD214" s="147"/>
      <c r="FE214" s="147"/>
      <c r="FF214" s="147"/>
      <c r="FG214" s="147"/>
      <c r="FH214" s="147"/>
      <c r="FI214" s="147"/>
      <c r="FJ214" s="147"/>
      <c r="FK214" s="147"/>
      <c r="FL214" s="147"/>
      <c r="FM214" s="147"/>
      <c r="FN214" s="147"/>
      <c r="FO214" s="147"/>
      <c r="FP214" s="147"/>
      <c r="FQ214" s="147"/>
      <c r="FR214" s="147"/>
      <c r="FS214" s="147"/>
      <c r="FT214" s="147"/>
      <c r="FU214" s="147"/>
      <c r="FV214" s="147"/>
      <c r="FW214" s="147"/>
      <c r="FX214" s="147"/>
      <c r="FY214" s="147"/>
      <c r="FZ214" s="147"/>
      <c r="GA214" s="147"/>
      <c r="GB214" s="147"/>
      <c r="GC214" s="147"/>
      <c r="GD214" s="147"/>
      <c r="GE214" s="147"/>
      <c r="GF214" s="147"/>
      <c r="GG214" s="147"/>
      <c r="GH214" s="147"/>
      <c r="GI214" s="147"/>
      <c r="GJ214" s="147"/>
      <c r="GK214" s="147"/>
      <c r="GL214" s="147"/>
      <c r="GM214" s="147"/>
      <c r="GN214" s="147"/>
      <c r="GO214" s="147"/>
      <c r="GP214" s="147"/>
      <c r="GQ214" s="147"/>
      <c r="GR214" s="147"/>
      <c r="GS214" s="147"/>
      <c r="GT214" s="147"/>
      <c r="GU214" s="147"/>
      <c r="GV214" s="147"/>
      <c r="GW214" s="147"/>
      <c r="GX214" s="147"/>
      <c r="GY214" s="147"/>
      <c r="GZ214" s="147"/>
      <c r="HA214" s="147"/>
      <c r="HB214" s="147"/>
      <c r="HC214" s="147"/>
      <c r="HD214" s="147"/>
      <c r="HE214" s="147"/>
      <c r="HF214" s="147"/>
      <c r="HG214" s="147"/>
      <c r="HH214" s="147"/>
      <c r="HI214" s="147"/>
      <c r="HJ214" s="147"/>
      <c r="HK214" s="147"/>
      <c r="HL214" s="147"/>
      <c r="HM214" s="147"/>
      <c r="HN214" s="147"/>
      <c r="HO214" s="147"/>
      <c r="HP214" s="147"/>
      <c r="HQ214" s="147"/>
      <c r="HR214" s="147"/>
      <c r="HS214" s="147"/>
      <c r="HT214" s="147"/>
      <c r="HU214" s="147"/>
      <c r="HV214" s="147"/>
      <c r="HW214" s="147"/>
      <c r="HX214" s="147"/>
      <c r="HY214" s="147"/>
      <c r="HZ214" s="147"/>
      <c r="IA214" s="147"/>
      <c r="IB214" s="147"/>
      <c r="IC214" s="147"/>
      <c r="ID214" s="147"/>
      <c r="IE214" s="147"/>
      <c r="IF214" s="147"/>
      <c r="IG214" s="147"/>
      <c r="IH214" s="147"/>
      <c r="II214" s="147"/>
    </row>
    <row r="215" spans="1:243" x14ac:dyDescent="0.2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  <c r="AO215" s="147"/>
      <c r="AP215" s="147"/>
      <c r="AQ215" s="147"/>
      <c r="AR215" s="147"/>
      <c r="AS215" s="147"/>
      <c r="AT215" s="147"/>
      <c r="AU215" s="147"/>
      <c r="AV215" s="147"/>
      <c r="AW215" s="147"/>
      <c r="AX215" s="147"/>
      <c r="AY215" s="147"/>
      <c r="AZ215" s="147"/>
      <c r="BA215" s="147"/>
      <c r="BB215" s="147"/>
      <c r="BC215" s="147"/>
      <c r="BD215" s="147"/>
      <c r="BE215" s="147"/>
      <c r="BF215" s="147"/>
      <c r="BG215" s="147"/>
      <c r="BH215" s="147"/>
      <c r="BI215" s="147"/>
      <c r="BJ215" s="147"/>
      <c r="BK215" s="147"/>
      <c r="BL215" s="147"/>
      <c r="BM215" s="147"/>
      <c r="BN215" s="147"/>
      <c r="BO215" s="147"/>
      <c r="BP215" s="147"/>
      <c r="BQ215" s="147"/>
      <c r="BR215" s="147"/>
      <c r="BS215" s="147"/>
      <c r="BT215" s="147"/>
      <c r="BU215" s="147"/>
      <c r="BV215" s="147"/>
      <c r="BW215" s="147"/>
      <c r="BX215" s="147"/>
      <c r="BY215" s="147"/>
      <c r="BZ215" s="147"/>
      <c r="CA215" s="147"/>
      <c r="CB215" s="147"/>
      <c r="CC215" s="147"/>
      <c r="CD215" s="147"/>
      <c r="CE215" s="147"/>
      <c r="CF215" s="147"/>
      <c r="CG215" s="147"/>
      <c r="CH215" s="147"/>
      <c r="CJ215" s="147"/>
      <c r="CK215" s="147"/>
      <c r="CL215" s="147"/>
      <c r="CM215" s="147"/>
      <c r="CN215" s="147"/>
      <c r="CO215" s="147"/>
      <c r="CP215" s="147"/>
      <c r="CQ215" s="147"/>
      <c r="CR215" s="147"/>
      <c r="CS215" s="147"/>
      <c r="CT215" s="147"/>
      <c r="CU215" s="147"/>
      <c r="CV215" s="147"/>
      <c r="CW215" s="147"/>
      <c r="CX215" s="147"/>
      <c r="CY215" s="147"/>
      <c r="CZ215" s="147"/>
      <c r="DA215" s="147"/>
      <c r="DB215" s="147"/>
      <c r="DC215" s="147"/>
      <c r="DD215" s="147"/>
      <c r="DE215" s="147"/>
      <c r="DF215" s="147"/>
      <c r="DG215" s="147"/>
      <c r="DH215" s="147"/>
      <c r="DI215" s="147"/>
      <c r="DJ215" s="147"/>
      <c r="DK215" s="147"/>
      <c r="DL215" s="147"/>
      <c r="DM215" s="147"/>
      <c r="DN215" s="147"/>
      <c r="DO215" s="147"/>
      <c r="DP215" s="147"/>
      <c r="DQ215" s="147"/>
      <c r="DR215" s="147"/>
      <c r="DS215" s="147"/>
      <c r="DT215" s="147"/>
      <c r="DU215" s="147"/>
      <c r="DV215" s="147"/>
      <c r="DW215" s="147"/>
      <c r="DX215" s="147"/>
      <c r="DY215" s="147"/>
      <c r="DZ215" s="147"/>
      <c r="EA215" s="147"/>
      <c r="EB215" s="147"/>
      <c r="EC215" s="147"/>
      <c r="ED215" s="147"/>
      <c r="EE215" s="147"/>
      <c r="EF215" s="147"/>
      <c r="EG215" s="147"/>
      <c r="EH215" s="147"/>
      <c r="EI215" s="147"/>
      <c r="EJ215" s="147"/>
      <c r="EK215" s="147"/>
      <c r="EL215" s="147"/>
      <c r="EM215" s="147"/>
      <c r="EN215" s="147"/>
      <c r="EO215" s="147"/>
      <c r="EP215" s="147"/>
      <c r="EQ215" s="147"/>
      <c r="ER215" s="147"/>
      <c r="ES215" s="147"/>
      <c r="ET215" s="147"/>
      <c r="EU215" s="147"/>
      <c r="EV215" s="147"/>
      <c r="EW215" s="147"/>
      <c r="EX215" s="147"/>
      <c r="EY215" s="147"/>
      <c r="EZ215" s="147"/>
      <c r="FA215" s="147"/>
      <c r="FB215" s="147"/>
      <c r="FC215" s="147"/>
      <c r="FD215" s="147"/>
      <c r="FE215" s="147"/>
      <c r="FF215" s="147"/>
      <c r="FG215" s="147"/>
      <c r="FH215" s="147"/>
      <c r="FI215" s="147"/>
      <c r="FJ215" s="147"/>
      <c r="FK215" s="147"/>
      <c r="FL215" s="147"/>
      <c r="FM215" s="147"/>
      <c r="FN215" s="147"/>
      <c r="FO215" s="147"/>
      <c r="FP215" s="147"/>
      <c r="FQ215" s="147"/>
      <c r="FR215" s="147"/>
      <c r="FS215" s="147"/>
      <c r="FT215" s="147"/>
      <c r="FU215" s="147"/>
      <c r="FV215" s="147"/>
      <c r="FW215" s="147"/>
      <c r="FX215" s="147"/>
      <c r="FY215" s="147"/>
      <c r="FZ215" s="147"/>
      <c r="GA215" s="147"/>
      <c r="GB215" s="147"/>
      <c r="GC215" s="147"/>
      <c r="GD215" s="147"/>
      <c r="GE215" s="147"/>
      <c r="GF215" s="147"/>
      <c r="GG215" s="147"/>
      <c r="GH215" s="147"/>
      <c r="GI215" s="147"/>
      <c r="GJ215" s="147"/>
      <c r="GK215" s="147"/>
      <c r="GL215" s="147"/>
      <c r="GM215" s="147"/>
      <c r="GN215" s="147"/>
      <c r="GO215" s="147"/>
      <c r="GP215" s="147"/>
      <c r="GQ215" s="147"/>
      <c r="GR215" s="147"/>
      <c r="GS215" s="147"/>
      <c r="GT215" s="147"/>
      <c r="GU215" s="147"/>
      <c r="GV215" s="147"/>
      <c r="GW215" s="147"/>
      <c r="GX215" s="147"/>
      <c r="GY215" s="147"/>
      <c r="GZ215" s="147"/>
      <c r="HA215" s="147"/>
      <c r="HB215" s="147"/>
      <c r="HC215" s="147"/>
      <c r="HD215" s="147"/>
      <c r="HE215" s="147"/>
      <c r="HF215" s="147"/>
      <c r="HG215" s="147"/>
      <c r="HH215" s="147"/>
      <c r="HI215" s="147"/>
      <c r="HJ215" s="147"/>
      <c r="HK215" s="147"/>
      <c r="HL215" s="147"/>
      <c r="HM215" s="147"/>
      <c r="HN215" s="147"/>
      <c r="HO215" s="147"/>
      <c r="HP215" s="147"/>
      <c r="HQ215" s="147"/>
      <c r="HR215" s="147"/>
      <c r="HS215" s="147"/>
      <c r="HT215" s="147"/>
      <c r="HU215" s="147"/>
      <c r="HV215" s="147"/>
      <c r="HW215" s="147"/>
      <c r="HX215" s="147"/>
      <c r="HY215" s="147"/>
      <c r="HZ215" s="147"/>
      <c r="IA215" s="147"/>
      <c r="IB215" s="147"/>
      <c r="IC215" s="147"/>
      <c r="ID215" s="147"/>
      <c r="IE215" s="147"/>
      <c r="IF215" s="147"/>
      <c r="IG215" s="147"/>
      <c r="IH215" s="147"/>
      <c r="II215" s="147"/>
    </row>
    <row r="216" spans="1:243" x14ac:dyDescent="0.2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  <c r="AO216" s="147"/>
      <c r="AP216" s="147"/>
      <c r="AQ216" s="147"/>
      <c r="AR216" s="147"/>
      <c r="AS216" s="147"/>
      <c r="AT216" s="147"/>
      <c r="AU216" s="147"/>
      <c r="AV216" s="147"/>
      <c r="AW216" s="147"/>
      <c r="AX216" s="147"/>
      <c r="AY216" s="147"/>
      <c r="AZ216" s="147"/>
      <c r="BA216" s="147"/>
      <c r="BB216" s="147"/>
      <c r="BC216" s="147"/>
      <c r="BD216" s="147"/>
      <c r="BE216" s="147"/>
      <c r="BF216" s="147"/>
      <c r="BG216" s="147"/>
      <c r="BH216" s="147"/>
      <c r="BI216" s="147"/>
      <c r="BJ216" s="147"/>
      <c r="BK216" s="147"/>
      <c r="BL216" s="147"/>
      <c r="BM216" s="147"/>
      <c r="BN216" s="147"/>
      <c r="BO216" s="147"/>
      <c r="BP216" s="147"/>
      <c r="BQ216" s="147"/>
      <c r="BR216" s="147"/>
      <c r="BS216" s="147"/>
      <c r="BT216" s="147"/>
      <c r="BU216" s="147"/>
      <c r="BV216" s="147"/>
      <c r="BW216" s="147"/>
      <c r="BX216" s="147"/>
      <c r="BY216" s="147"/>
      <c r="BZ216" s="147"/>
      <c r="CA216" s="147"/>
      <c r="CB216" s="147"/>
      <c r="CC216" s="147"/>
      <c r="CD216" s="147"/>
      <c r="CE216" s="147"/>
      <c r="CF216" s="147"/>
      <c r="CG216" s="147"/>
      <c r="CH216" s="147"/>
      <c r="CJ216" s="147"/>
      <c r="CK216" s="147"/>
      <c r="CL216" s="147"/>
      <c r="CM216" s="147"/>
      <c r="CN216" s="147"/>
      <c r="CO216" s="147"/>
      <c r="CP216" s="147"/>
      <c r="CQ216" s="147"/>
      <c r="CR216" s="147"/>
      <c r="CS216" s="147"/>
      <c r="CT216" s="147"/>
      <c r="CU216" s="147"/>
      <c r="CV216" s="147"/>
      <c r="CW216" s="147"/>
      <c r="CX216" s="147"/>
      <c r="CY216" s="147"/>
      <c r="CZ216" s="147"/>
      <c r="DA216" s="147"/>
      <c r="DB216" s="147"/>
      <c r="DC216" s="147"/>
      <c r="DD216" s="147"/>
      <c r="DE216" s="147"/>
      <c r="DF216" s="147"/>
      <c r="DG216" s="147"/>
      <c r="DH216" s="147"/>
      <c r="DI216" s="147"/>
      <c r="DJ216" s="147"/>
      <c r="DK216" s="147"/>
      <c r="DL216" s="147"/>
      <c r="DM216" s="147"/>
      <c r="DN216" s="147"/>
      <c r="DO216" s="147"/>
      <c r="DP216" s="147"/>
      <c r="DQ216" s="147"/>
      <c r="DR216" s="147"/>
      <c r="DS216" s="147"/>
      <c r="DT216" s="147"/>
      <c r="DU216" s="147"/>
      <c r="DV216" s="147"/>
      <c r="DW216" s="147"/>
      <c r="DX216" s="147"/>
      <c r="DY216" s="147"/>
      <c r="DZ216" s="147"/>
      <c r="EA216" s="147"/>
      <c r="EB216" s="147"/>
      <c r="EC216" s="147"/>
      <c r="ED216" s="147"/>
      <c r="EE216" s="147"/>
      <c r="EF216" s="147"/>
      <c r="EG216" s="147"/>
      <c r="EH216" s="147"/>
      <c r="EI216" s="147"/>
      <c r="EJ216" s="147"/>
      <c r="EK216" s="147"/>
      <c r="EL216" s="147"/>
      <c r="EM216" s="147"/>
      <c r="EN216" s="147"/>
      <c r="EO216" s="147"/>
      <c r="EP216" s="147"/>
      <c r="EQ216" s="147"/>
      <c r="ER216" s="147"/>
      <c r="ES216" s="147"/>
      <c r="ET216" s="147"/>
      <c r="EU216" s="147"/>
      <c r="EV216" s="147"/>
      <c r="EW216" s="147"/>
      <c r="EX216" s="147"/>
      <c r="EY216" s="147"/>
      <c r="EZ216" s="147"/>
      <c r="FA216" s="147"/>
      <c r="FB216" s="147"/>
      <c r="FC216" s="147"/>
      <c r="FD216" s="147"/>
      <c r="FE216" s="147"/>
      <c r="FF216" s="147"/>
      <c r="FG216" s="147"/>
      <c r="FH216" s="147"/>
      <c r="FI216" s="147"/>
      <c r="FJ216" s="147"/>
      <c r="FK216" s="147"/>
      <c r="FL216" s="147"/>
      <c r="FM216" s="147"/>
      <c r="FN216" s="147"/>
      <c r="FO216" s="147"/>
      <c r="FP216" s="147"/>
      <c r="FQ216" s="147"/>
      <c r="FR216" s="147"/>
      <c r="FS216" s="147"/>
      <c r="FT216" s="147"/>
      <c r="FU216" s="147"/>
      <c r="FV216" s="147"/>
      <c r="FW216" s="147"/>
      <c r="FX216" s="147"/>
      <c r="FY216" s="147"/>
      <c r="FZ216" s="147"/>
      <c r="GA216" s="147"/>
      <c r="GB216" s="147"/>
      <c r="GC216" s="147"/>
      <c r="GD216" s="147"/>
      <c r="GE216" s="147"/>
      <c r="GF216" s="147"/>
      <c r="GG216" s="147"/>
      <c r="GH216" s="147"/>
      <c r="GI216" s="147"/>
      <c r="GJ216" s="147"/>
      <c r="GK216" s="147"/>
      <c r="GL216" s="147"/>
      <c r="GM216" s="147"/>
      <c r="GN216" s="147"/>
      <c r="GO216" s="147"/>
      <c r="GP216" s="147"/>
      <c r="GQ216" s="147"/>
      <c r="GR216" s="147"/>
      <c r="GS216" s="147"/>
      <c r="GT216" s="147"/>
      <c r="GU216" s="147"/>
      <c r="GV216" s="147"/>
      <c r="GW216" s="147"/>
      <c r="GX216" s="147"/>
      <c r="GY216" s="147"/>
      <c r="GZ216" s="147"/>
      <c r="HA216" s="147"/>
      <c r="HB216" s="147"/>
      <c r="HC216" s="147"/>
      <c r="HD216" s="147"/>
      <c r="HE216" s="147"/>
      <c r="HF216" s="147"/>
      <c r="HG216" s="147"/>
      <c r="HH216" s="147"/>
      <c r="HI216" s="147"/>
      <c r="HJ216" s="147"/>
      <c r="HK216" s="147"/>
      <c r="HL216" s="147"/>
      <c r="HM216" s="147"/>
      <c r="HN216" s="147"/>
      <c r="HO216" s="147"/>
      <c r="HP216" s="147"/>
      <c r="HQ216" s="147"/>
      <c r="HR216" s="147"/>
      <c r="HS216" s="147"/>
      <c r="HT216" s="147"/>
      <c r="HU216" s="147"/>
      <c r="HV216" s="147"/>
      <c r="HW216" s="147"/>
      <c r="HX216" s="147"/>
      <c r="HY216" s="147"/>
      <c r="HZ216" s="147"/>
      <c r="IA216" s="147"/>
      <c r="IB216" s="147"/>
      <c r="IC216" s="147"/>
      <c r="ID216" s="147"/>
      <c r="IE216" s="147"/>
      <c r="IF216" s="147"/>
      <c r="IG216" s="147"/>
      <c r="IH216" s="147"/>
      <c r="II216" s="147"/>
    </row>
    <row r="217" spans="1:243" x14ac:dyDescent="0.2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  <c r="AO217" s="147"/>
      <c r="AP217" s="147"/>
      <c r="AQ217" s="147"/>
      <c r="AR217" s="147"/>
      <c r="AS217" s="147"/>
      <c r="AT217" s="147"/>
      <c r="AU217" s="147"/>
      <c r="AV217" s="147"/>
      <c r="AW217" s="147"/>
      <c r="AX217" s="147"/>
      <c r="AY217" s="147"/>
      <c r="AZ217" s="147"/>
      <c r="BA217" s="147"/>
      <c r="BB217" s="147"/>
      <c r="BC217" s="147"/>
      <c r="BD217" s="147"/>
      <c r="BE217" s="147"/>
      <c r="BF217" s="147"/>
      <c r="BG217" s="147"/>
      <c r="BH217" s="147"/>
      <c r="BI217" s="147"/>
      <c r="BJ217" s="147"/>
      <c r="BK217" s="147"/>
      <c r="BL217" s="147"/>
      <c r="BM217" s="147"/>
      <c r="BN217" s="147"/>
      <c r="BO217" s="147"/>
      <c r="BP217" s="147"/>
      <c r="BQ217" s="147"/>
      <c r="BR217" s="147"/>
      <c r="BS217" s="147"/>
      <c r="BT217" s="147"/>
      <c r="BU217" s="147"/>
      <c r="BV217" s="147"/>
      <c r="BW217" s="147"/>
      <c r="BX217" s="147"/>
      <c r="BY217" s="147"/>
      <c r="BZ217" s="147"/>
      <c r="CA217" s="147"/>
      <c r="CB217" s="147"/>
      <c r="CC217" s="147"/>
      <c r="CD217" s="147"/>
      <c r="CE217" s="147"/>
      <c r="CF217" s="147"/>
      <c r="CG217" s="147"/>
      <c r="CH217" s="147"/>
      <c r="CJ217" s="147"/>
      <c r="CK217" s="147"/>
      <c r="CL217" s="147"/>
      <c r="CM217" s="147"/>
      <c r="CN217" s="147"/>
      <c r="CO217" s="147"/>
      <c r="CP217" s="147"/>
      <c r="CQ217" s="147"/>
      <c r="CR217" s="147"/>
      <c r="CS217" s="147"/>
      <c r="CT217" s="147"/>
      <c r="CU217" s="147"/>
      <c r="CV217" s="147"/>
      <c r="CW217" s="147"/>
      <c r="CX217" s="147"/>
      <c r="CY217" s="147"/>
      <c r="CZ217" s="147"/>
      <c r="DA217" s="147"/>
      <c r="DB217" s="147"/>
      <c r="DC217" s="147"/>
      <c r="DD217" s="147"/>
      <c r="DE217" s="147"/>
      <c r="DF217" s="147"/>
      <c r="DG217" s="147"/>
      <c r="DH217" s="147"/>
      <c r="DI217" s="147"/>
      <c r="DJ217" s="147"/>
      <c r="DK217" s="147"/>
      <c r="DL217" s="147"/>
      <c r="DM217" s="147"/>
      <c r="DN217" s="147"/>
      <c r="DO217" s="147"/>
      <c r="DP217" s="147"/>
      <c r="DQ217" s="147"/>
      <c r="DR217" s="147"/>
      <c r="DS217" s="147"/>
      <c r="DT217" s="147"/>
      <c r="DU217" s="147"/>
      <c r="DV217" s="147"/>
      <c r="DW217" s="147"/>
      <c r="DX217" s="147"/>
      <c r="DY217" s="147"/>
      <c r="DZ217" s="147"/>
      <c r="EA217" s="147"/>
      <c r="EB217" s="147"/>
      <c r="EC217" s="147"/>
      <c r="ED217" s="147"/>
      <c r="EE217" s="147"/>
      <c r="EF217" s="147"/>
      <c r="EG217" s="147"/>
      <c r="EH217" s="147"/>
      <c r="EI217" s="147"/>
      <c r="EJ217" s="147"/>
      <c r="EK217" s="147"/>
      <c r="EL217" s="147"/>
      <c r="EM217" s="147"/>
      <c r="EN217" s="147"/>
      <c r="EO217" s="147"/>
      <c r="EP217" s="147"/>
      <c r="EQ217" s="147"/>
      <c r="ER217" s="147"/>
      <c r="ES217" s="147"/>
      <c r="ET217" s="147"/>
      <c r="EU217" s="147"/>
      <c r="EV217" s="147"/>
      <c r="EW217" s="147"/>
      <c r="EX217" s="147"/>
      <c r="EY217" s="147"/>
      <c r="EZ217" s="147"/>
      <c r="FA217" s="147"/>
      <c r="FB217" s="147"/>
      <c r="FC217" s="147"/>
      <c r="FD217" s="147"/>
      <c r="FE217" s="147"/>
      <c r="FF217" s="147"/>
      <c r="FG217" s="147"/>
      <c r="FH217" s="147"/>
      <c r="FI217" s="147"/>
      <c r="FJ217" s="147"/>
      <c r="FK217" s="147"/>
      <c r="FL217" s="147"/>
      <c r="FM217" s="147"/>
      <c r="FN217" s="147"/>
      <c r="FO217" s="147"/>
      <c r="FP217" s="147"/>
      <c r="FQ217" s="147"/>
      <c r="FR217" s="147"/>
      <c r="FS217" s="147"/>
      <c r="FT217" s="147"/>
      <c r="FU217" s="147"/>
      <c r="FV217" s="147"/>
      <c r="FW217" s="147"/>
      <c r="FX217" s="147"/>
      <c r="FY217" s="147"/>
      <c r="FZ217" s="147"/>
      <c r="GA217" s="147"/>
      <c r="GB217" s="147"/>
      <c r="GC217" s="147"/>
      <c r="GD217" s="147"/>
      <c r="GE217" s="147"/>
      <c r="GF217" s="147"/>
      <c r="GG217" s="147"/>
      <c r="GH217" s="147"/>
      <c r="GI217" s="147"/>
      <c r="GJ217" s="147"/>
      <c r="GK217" s="147"/>
      <c r="GL217" s="147"/>
      <c r="GM217" s="147"/>
      <c r="GN217" s="147"/>
      <c r="GO217" s="147"/>
      <c r="GP217" s="147"/>
      <c r="GQ217" s="147"/>
      <c r="GR217" s="147"/>
      <c r="GS217" s="147"/>
      <c r="GT217" s="147"/>
      <c r="GU217" s="147"/>
      <c r="GV217" s="147"/>
      <c r="GW217" s="147"/>
      <c r="GX217" s="147"/>
      <c r="GY217" s="147"/>
      <c r="GZ217" s="147"/>
      <c r="HA217" s="147"/>
      <c r="HB217" s="147"/>
      <c r="HC217" s="147"/>
      <c r="HD217" s="147"/>
      <c r="HE217" s="147"/>
      <c r="HF217" s="147"/>
      <c r="HG217" s="147"/>
      <c r="HH217" s="147"/>
      <c r="HI217" s="147"/>
      <c r="HJ217" s="147"/>
      <c r="HK217" s="147"/>
      <c r="HL217" s="147"/>
      <c r="HM217" s="147"/>
      <c r="HN217" s="147"/>
      <c r="HO217" s="147"/>
      <c r="HP217" s="147"/>
      <c r="HQ217" s="147"/>
      <c r="HR217" s="147"/>
      <c r="HS217" s="147"/>
      <c r="HT217" s="147"/>
      <c r="HU217" s="147"/>
      <c r="HV217" s="147"/>
      <c r="HW217" s="147"/>
      <c r="HX217" s="147"/>
      <c r="HY217" s="147"/>
      <c r="HZ217" s="147"/>
      <c r="IA217" s="147"/>
      <c r="IB217" s="147"/>
      <c r="IC217" s="147"/>
      <c r="ID217" s="147"/>
      <c r="IE217" s="147"/>
      <c r="IF217" s="147"/>
      <c r="IG217" s="147"/>
      <c r="IH217" s="147"/>
      <c r="II217" s="147"/>
    </row>
    <row r="218" spans="1:243" x14ac:dyDescent="0.2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  <c r="AO218" s="147"/>
      <c r="AP218" s="147"/>
      <c r="AQ218" s="147"/>
      <c r="AR218" s="147"/>
      <c r="AS218" s="147"/>
      <c r="AT218" s="147"/>
      <c r="AU218" s="147"/>
      <c r="AV218" s="147"/>
      <c r="AW218" s="147"/>
      <c r="AX218" s="147"/>
      <c r="AY218" s="147"/>
      <c r="AZ218" s="147"/>
      <c r="BA218" s="147"/>
      <c r="BB218" s="147"/>
      <c r="BC218" s="147"/>
      <c r="BD218" s="147"/>
      <c r="BE218" s="147"/>
      <c r="BF218" s="147"/>
      <c r="BG218" s="147"/>
      <c r="BH218" s="147"/>
      <c r="BI218" s="147"/>
      <c r="BJ218" s="147"/>
      <c r="BK218" s="147"/>
      <c r="BL218" s="147"/>
      <c r="BM218" s="147"/>
      <c r="BN218" s="147"/>
      <c r="BO218" s="147"/>
      <c r="BP218" s="147"/>
      <c r="BQ218" s="147"/>
      <c r="BR218" s="147"/>
      <c r="BS218" s="147"/>
      <c r="BT218" s="147"/>
      <c r="BU218" s="147"/>
      <c r="BV218" s="147"/>
      <c r="BW218" s="147"/>
      <c r="BX218" s="147"/>
      <c r="BY218" s="147"/>
      <c r="BZ218" s="147"/>
      <c r="CA218" s="147"/>
      <c r="CB218" s="147"/>
      <c r="CC218" s="147"/>
      <c r="CD218" s="147"/>
      <c r="CE218" s="147"/>
      <c r="CF218" s="147"/>
      <c r="CG218" s="147"/>
      <c r="CH218" s="147"/>
      <c r="CJ218" s="147"/>
      <c r="CK218" s="147"/>
      <c r="CL218" s="147"/>
      <c r="CM218" s="147"/>
      <c r="CN218" s="147"/>
      <c r="CO218" s="147"/>
      <c r="CP218" s="147"/>
      <c r="CQ218" s="147"/>
      <c r="CR218" s="147"/>
      <c r="CS218" s="147"/>
      <c r="CT218" s="147"/>
      <c r="CU218" s="147"/>
      <c r="CV218" s="147"/>
      <c r="CW218" s="147"/>
      <c r="CX218" s="147"/>
      <c r="CY218" s="147"/>
      <c r="CZ218" s="147"/>
      <c r="DA218" s="147"/>
      <c r="DB218" s="147"/>
      <c r="DC218" s="147"/>
      <c r="DD218" s="147"/>
      <c r="DE218" s="147"/>
      <c r="DF218" s="147"/>
      <c r="DG218" s="147"/>
      <c r="DH218" s="147"/>
      <c r="DI218" s="147"/>
      <c r="DJ218" s="147"/>
      <c r="DK218" s="147"/>
      <c r="DL218" s="147"/>
      <c r="DM218" s="147"/>
      <c r="DN218" s="147"/>
      <c r="DO218" s="147"/>
      <c r="DP218" s="147"/>
      <c r="DQ218" s="147"/>
      <c r="DR218" s="147"/>
      <c r="DS218" s="147"/>
      <c r="DT218" s="147"/>
      <c r="DU218" s="147"/>
      <c r="DV218" s="147"/>
      <c r="DW218" s="147"/>
      <c r="DX218" s="147"/>
      <c r="DY218" s="147"/>
      <c r="DZ218" s="147"/>
      <c r="EA218" s="147"/>
      <c r="EB218" s="147"/>
      <c r="EC218" s="147"/>
      <c r="ED218" s="147"/>
      <c r="EE218" s="147"/>
      <c r="EF218" s="147"/>
      <c r="EG218" s="147"/>
      <c r="EH218" s="147"/>
      <c r="EI218" s="147"/>
      <c r="EJ218" s="147"/>
      <c r="EK218" s="147"/>
      <c r="EL218" s="147"/>
      <c r="EM218" s="147"/>
      <c r="EN218" s="147"/>
      <c r="EO218" s="147"/>
      <c r="EP218" s="147"/>
      <c r="EQ218" s="147"/>
      <c r="ER218" s="147"/>
      <c r="ES218" s="147"/>
      <c r="ET218" s="147"/>
      <c r="EU218" s="147"/>
      <c r="EV218" s="147"/>
      <c r="EW218" s="147"/>
      <c r="EX218" s="147"/>
      <c r="EY218" s="147"/>
      <c r="EZ218" s="147"/>
      <c r="FA218" s="147"/>
      <c r="FB218" s="147"/>
      <c r="FC218" s="147"/>
      <c r="FD218" s="147"/>
      <c r="FE218" s="147"/>
      <c r="FF218" s="147"/>
      <c r="FG218" s="147"/>
      <c r="FH218" s="147"/>
      <c r="FI218" s="147"/>
      <c r="FJ218" s="147"/>
      <c r="FK218" s="147"/>
      <c r="FL218" s="147"/>
      <c r="FM218" s="147"/>
      <c r="FN218" s="147"/>
      <c r="FO218" s="147"/>
      <c r="FP218" s="147"/>
      <c r="FQ218" s="147"/>
      <c r="FR218" s="147"/>
      <c r="FS218" s="147"/>
      <c r="FT218" s="147"/>
      <c r="FU218" s="147"/>
      <c r="FV218" s="147"/>
      <c r="FW218" s="147"/>
      <c r="FX218" s="147"/>
      <c r="FY218" s="147"/>
      <c r="FZ218" s="147"/>
      <c r="GA218" s="147"/>
      <c r="GB218" s="147"/>
      <c r="GC218" s="147"/>
      <c r="GD218" s="147"/>
      <c r="GE218" s="147"/>
      <c r="GF218" s="147"/>
      <c r="GG218" s="147"/>
      <c r="GH218" s="147"/>
      <c r="GI218" s="147"/>
      <c r="GJ218" s="147"/>
      <c r="GK218" s="147"/>
      <c r="GL218" s="147"/>
      <c r="GM218" s="147"/>
      <c r="GN218" s="147"/>
      <c r="GO218" s="147"/>
      <c r="GP218" s="147"/>
      <c r="GQ218" s="147"/>
      <c r="GR218" s="147"/>
      <c r="GS218" s="147"/>
      <c r="GT218" s="147"/>
      <c r="GU218" s="147"/>
      <c r="GV218" s="147"/>
      <c r="GW218" s="147"/>
      <c r="GX218" s="147"/>
      <c r="GY218" s="147"/>
      <c r="GZ218" s="147"/>
      <c r="HA218" s="147"/>
      <c r="HB218" s="147"/>
      <c r="HC218" s="147"/>
      <c r="HD218" s="147"/>
      <c r="HE218" s="147"/>
      <c r="HF218" s="147"/>
      <c r="HG218" s="147"/>
      <c r="HH218" s="147"/>
      <c r="HI218" s="147"/>
      <c r="HJ218" s="147"/>
      <c r="HK218" s="147"/>
      <c r="HL218" s="147"/>
      <c r="HM218" s="147"/>
      <c r="HN218" s="147"/>
      <c r="HO218" s="147"/>
      <c r="HP218" s="147"/>
      <c r="HQ218" s="147"/>
      <c r="HR218" s="147"/>
      <c r="HS218" s="147"/>
      <c r="HT218" s="147"/>
      <c r="HU218" s="147"/>
      <c r="HV218" s="147"/>
      <c r="HW218" s="147"/>
      <c r="HX218" s="147"/>
      <c r="HY218" s="147"/>
      <c r="HZ218" s="147"/>
      <c r="IA218" s="147"/>
      <c r="IB218" s="147"/>
      <c r="IC218" s="147"/>
      <c r="ID218" s="147"/>
      <c r="IE218" s="147"/>
      <c r="IF218" s="147"/>
      <c r="IG218" s="147"/>
      <c r="IH218" s="147"/>
      <c r="II218" s="147"/>
    </row>
    <row r="219" spans="1:243" x14ac:dyDescent="0.2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  <c r="AO219" s="147"/>
      <c r="AP219" s="147"/>
      <c r="AQ219" s="147"/>
      <c r="AR219" s="147"/>
      <c r="AS219" s="147"/>
      <c r="AT219" s="147"/>
      <c r="AU219" s="147"/>
      <c r="AV219" s="147"/>
      <c r="AW219" s="147"/>
      <c r="AX219" s="147"/>
      <c r="AY219" s="147"/>
      <c r="AZ219" s="147"/>
      <c r="BA219" s="147"/>
      <c r="BB219" s="147"/>
      <c r="BC219" s="147"/>
      <c r="BD219" s="147"/>
      <c r="BE219" s="147"/>
      <c r="BF219" s="147"/>
      <c r="BG219" s="147"/>
      <c r="BH219" s="147"/>
      <c r="BI219" s="147"/>
      <c r="BJ219" s="147"/>
      <c r="BK219" s="147"/>
      <c r="BL219" s="147"/>
      <c r="BM219" s="147"/>
      <c r="BN219" s="147"/>
      <c r="BO219" s="147"/>
      <c r="BP219" s="147"/>
      <c r="BQ219" s="147"/>
      <c r="BR219" s="147"/>
      <c r="BS219" s="147"/>
      <c r="BT219" s="147"/>
      <c r="BU219" s="147"/>
      <c r="BV219" s="147"/>
      <c r="BW219" s="147"/>
      <c r="BX219" s="147"/>
      <c r="BY219" s="147"/>
      <c r="BZ219" s="147"/>
      <c r="CA219" s="147"/>
      <c r="CB219" s="147"/>
      <c r="CC219" s="147"/>
      <c r="CD219" s="147"/>
      <c r="CE219" s="147"/>
      <c r="CF219" s="147"/>
      <c r="CG219" s="147"/>
      <c r="CH219" s="147"/>
      <c r="CJ219" s="147"/>
      <c r="CK219" s="147"/>
      <c r="CL219" s="147"/>
      <c r="CM219" s="147"/>
      <c r="CN219" s="147"/>
      <c r="CO219" s="147"/>
      <c r="CP219" s="147"/>
      <c r="CQ219" s="147"/>
      <c r="CR219" s="147"/>
      <c r="CS219" s="147"/>
      <c r="CT219" s="147"/>
      <c r="CU219" s="147"/>
      <c r="CV219" s="147"/>
      <c r="CW219" s="147"/>
      <c r="CX219" s="147"/>
      <c r="CY219" s="147"/>
      <c r="CZ219" s="147"/>
      <c r="DA219" s="147"/>
      <c r="DB219" s="147"/>
      <c r="DC219" s="147"/>
      <c r="DD219" s="147"/>
      <c r="DE219" s="147"/>
      <c r="DF219" s="147"/>
      <c r="DG219" s="147"/>
      <c r="DH219" s="147"/>
      <c r="DI219" s="147"/>
      <c r="DJ219" s="147"/>
      <c r="DK219" s="147"/>
      <c r="DL219" s="147"/>
      <c r="DM219" s="147"/>
      <c r="DN219" s="147"/>
      <c r="DO219" s="147"/>
      <c r="DP219" s="147"/>
      <c r="DQ219" s="147"/>
      <c r="DR219" s="147"/>
      <c r="DS219" s="147"/>
      <c r="DT219" s="147"/>
      <c r="DU219" s="147"/>
      <c r="DV219" s="147"/>
      <c r="DW219" s="147"/>
      <c r="DX219" s="147"/>
      <c r="DY219" s="147"/>
      <c r="DZ219" s="147"/>
      <c r="EA219" s="147"/>
      <c r="EB219" s="147"/>
      <c r="EC219" s="147"/>
      <c r="ED219" s="147"/>
      <c r="EE219" s="147"/>
      <c r="EF219" s="147"/>
      <c r="EG219" s="147"/>
      <c r="EH219" s="147"/>
      <c r="EI219" s="147"/>
      <c r="EJ219" s="147"/>
      <c r="EK219" s="147"/>
      <c r="EL219" s="147"/>
      <c r="EM219" s="147"/>
      <c r="EN219" s="147"/>
      <c r="EO219" s="147"/>
      <c r="EP219" s="147"/>
      <c r="EQ219" s="147"/>
      <c r="ER219" s="147"/>
      <c r="ES219" s="147"/>
      <c r="ET219" s="147"/>
      <c r="EU219" s="147"/>
      <c r="EV219" s="147"/>
      <c r="EW219" s="147"/>
      <c r="EX219" s="147"/>
      <c r="EY219" s="147"/>
      <c r="EZ219" s="147"/>
      <c r="FA219" s="147"/>
      <c r="FB219" s="147"/>
      <c r="FC219" s="147"/>
      <c r="FD219" s="147"/>
      <c r="FE219" s="147"/>
      <c r="FF219" s="147"/>
      <c r="FG219" s="147"/>
      <c r="FH219" s="147"/>
      <c r="FI219" s="147"/>
      <c r="FJ219" s="147"/>
      <c r="FK219" s="147"/>
      <c r="FL219" s="147"/>
      <c r="FM219" s="147"/>
      <c r="FN219" s="147"/>
      <c r="FO219" s="147"/>
      <c r="FP219" s="147"/>
      <c r="FQ219" s="147"/>
      <c r="FR219" s="147"/>
      <c r="FS219" s="147"/>
      <c r="FT219" s="147"/>
      <c r="FU219" s="147"/>
      <c r="FV219" s="147"/>
      <c r="FW219" s="147"/>
      <c r="FX219" s="147"/>
      <c r="FY219" s="147"/>
      <c r="FZ219" s="147"/>
      <c r="GA219" s="147"/>
      <c r="GB219" s="147"/>
      <c r="GC219" s="147"/>
      <c r="GD219" s="147"/>
      <c r="GE219" s="147"/>
      <c r="GF219" s="147"/>
      <c r="GG219" s="147"/>
      <c r="GH219" s="147"/>
      <c r="GI219" s="147"/>
      <c r="GJ219" s="147"/>
      <c r="GK219" s="147"/>
      <c r="GL219" s="147"/>
      <c r="GM219" s="147"/>
      <c r="GN219" s="147"/>
      <c r="GO219" s="147"/>
      <c r="GP219" s="147"/>
      <c r="GQ219" s="147"/>
      <c r="GR219" s="147"/>
      <c r="GS219" s="147"/>
      <c r="GT219" s="147"/>
      <c r="GU219" s="147"/>
      <c r="GV219" s="147"/>
      <c r="GW219" s="147"/>
      <c r="GX219" s="147"/>
      <c r="GY219" s="147"/>
      <c r="GZ219" s="147"/>
      <c r="HA219" s="147"/>
      <c r="HB219" s="147"/>
      <c r="HC219" s="147"/>
      <c r="HD219" s="147"/>
      <c r="HE219" s="147"/>
      <c r="HF219" s="147"/>
      <c r="HG219" s="147"/>
      <c r="HH219" s="147"/>
      <c r="HI219" s="147"/>
      <c r="HJ219" s="147"/>
      <c r="HK219" s="147"/>
      <c r="HL219" s="147"/>
      <c r="HM219" s="147"/>
      <c r="HN219" s="147"/>
      <c r="HO219" s="147"/>
      <c r="HP219" s="147"/>
      <c r="HQ219" s="147"/>
      <c r="HR219" s="147"/>
      <c r="HS219" s="147"/>
      <c r="HT219" s="147"/>
      <c r="HU219" s="147"/>
      <c r="HV219" s="147"/>
      <c r="HW219" s="147"/>
      <c r="HX219" s="147"/>
      <c r="HY219" s="147"/>
      <c r="HZ219" s="147"/>
      <c r="IA219" s="147"/>
      <c r="IB219" s="147"/>
      <c r="IC219" s="147"/>
      <c r="ID219" s="147"/>
      <c r="IE219" s="147"/>
      <c r="IF219" s="147"/>
      <c r="IG219" s="147"/>
      <c r="IH219" s="147"/>
      <c r="II219" s="147"/>
    </row>
    <row r="220" spans="1:243" x14ac:dyDescent="0.2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  <c r="AO220" s="147"/>
      <c r="AP220" s="147"/>
      <c r="AQ220" s="147"/>
      <c r="AR220" s="147"/>
      <c r="AS220" s="147"/>
      <c r="AT220" s="147"/>
      <c r="AU220" s="147"/>
      <c r="AV220" s="147"/>
      <c r="AW220" s="147"/>
      <c r="AX220" s="147"/>
      <c r="AY220" s="147"/>
      <c r="AZ220" s="147"/>
      <c r="BA220" s="147"/>
      <c r="BB220" s="147"/>
      <c r="BC220" s="147"/>
      <c r="BD220" s="147"/>
      <c r="BE220" s="147"/>
      <c r="BF220" s="147"/>
      <c r="BG220" s="147"/>
      <c r="BH220" s="147"/>
      <c r="BI220" s="147"/>
      <c r="BJ220" s="147"/>
      <c r="BK220" s="147"/>
      <c r="BL220" s="147"/>
      <c r="BM220" s="147"/>
      <c r="BN220" s="147"/>
      <c r="BO220" s="147"/>
      <c r="BP220" s="147"/>
      <c r="BQ220" s="147"/>
      <c r="BR220" s="147"/>
      <c r="BS220" s="147"/>
      <c r="BT220" s="147"/>
      <c r="BU220" s="147"/>
      <c r="BV220" s="147"/>
      <c r="BW220" s="147"/>
      <c r="BX220" s="147"/>
      <c r="BY220" s="147"/>
      <c r="BZ220" s="147"/>
      <c r="CA220" s="147"/>
      <c r="CB220" s="147"/>
      <c r="CC220" s="147"/>
      <c r="CD220" s="147"/>
      <c r="CE220" s="147"/>
      <c r="CF220" s="147"/>
      <c r="CG220" s="147"/>
      <c r="CH220" s="147"/>
      <c r="CJ220" s="147"/>
      <c r="CK220" s="147"/>
      <c r="CL220" s="147"/>
      <c r="CM220" s="147"/>
      <c r="CN220" s="147"/>
      <c r="CO220" s="147"/>
      <c r="CP220" s="147"/>
      <c r="CQ220" s="147"/>
      <c r="CR220" s="147"/>
      <c r="CS220" s="147"/>
      <c r="CT220" s="147"/>
      <c r="CU220" s="147"/>
      <c r="CV220" s="147"/>
      <c r="CW220" s="147"/>
      <c r="CX220" s="147"/>
      <c r="CY220" s="147"/>
      <c r="CZ220" s="147"/>
      <c r="DA220" s="147"/>
      <c r="DB220" s="147"/>
      <c r="DC220" s="147"/>
      <c r="DD220" s="147"/>
      <c r="DE220" s="147"/>
      <c r="DF220" s="147"/>
      <c r="DG220" s="147"/>
      <c r="DH220" s="147"/>
      <c r="DI220" s="147"/>
      <c r="DJ220" s="147"/>
      <c r="DK220" s="147"/>
      <c r="DL220" s="147"/>
      <c r="DM220" s="147"/>
      <c r="DN220" s="147"/>
      <c r="DO220" s="147"/>
      <c r="DP220" s="147"/>
      <c r="DQ220" s="147"/>
      <c r="DR220" s="147"/>
      <c r="DS220" s="147"/>
      <c r="DT220" s="147"/>
      <c r="DU220" s="147"/>
      <c r="DV220" s="147"/>
      <c r="DW220" s="147"/>
      <c r="DX220" s="147"/>
      <c r="DY220" s="147"/>
      <c r="DZ220" s="147"/>
      <c r="EA220" s="147"/>
      <c r="EB220" s="147"/>
      <c r="EC220" s="147"/>
      <c r="ED220" s="147"/>
      <c r="EE220" s="147"/>
      <c r="EF220" s="147"/>
      <c r="EG220" s="147"/>
      <c r="EH220" s="147"/>
      <c r="EI220" s="147"/>
      <c r="EJ220" s="147"/>
      <c r="EK220" s="147"/>
      <c r="EL220" s="147"/>
      <c r="EM220" s="147"/>
      <c r="EN220" s="147"/>
      <c r="EO220" s="147"/>
      <c r="EP220" s="147"/>
      <c r="EQ220" s="147"/>
      <c r="ER220" s="147"/>
      <c r="ES220" s="147"/>
      <c r="ET220" s="147"/>
      <c r="EU220" s="147"/>
      <c r="EV220" s="147"/>
      <c r="EW220" s="147"/>
      <c r="EX220" s="147"/>
      <c r="EY220" s="147"/>
      <c r="EZ220" s="147"/>
      <c r="FA220" s="147"/>
      <c r="FB220" s="147"/>
      <c r="FC220" s="147"/>
      <c r="FD220" s="147"/>
      <c r="FE220" s="147"/>
      <c r="FF220" s="147"/>
      <c r="FG220" s="147"/>
      <c r="FH220" s="147"/>
      <c r="FI220" s="147"/>
      <c r="FJ220" s="147"/>
      <c r="FK220" s="147"/>
      <c r="FL220" s="147"/>
      <c r="FM220" s="147"/>
      <c r="FN220" s="147"/>
      <c r="FO220" s="147"/>
      <c r="FP220" s="147"/>
      <c r="FQ220" s="147"/>
      <c r="FR220" s="147"/>
      <c r="FS220" s="147"/>
      <c r="FT220" s="147"/>
      <c r="FU220" s="147"/>
      <c r="FV220" s="147"/>
      <c r="FW220" s="147"/>
      <c r="FX220" s="147"/>
      <c r="FY220" s="147"/>
      <c r="FZ220" s="147"/>
      <c r="GA220" s="147"/>
      <c r="GB220" s="147"/>
      <c r="GC220" s="147"/>
      <c r="GD220" s="147"/>
      <c r="GE220" s="147"/>
      <c r="GF220" s="147"/>
      <c r="GG220" s="147"/>
      <c r="GH220" s="147"/>
      <c r="GI220" s="147"/>
      <c r="GJ220" s="147"/>
      <c r="GK220" s="147"/>
      <c r="GL220" s="147"/>
      <c r="GM220" s="147"/>
      <c r="GN220" s="147"/>
      <c r="GO220" s="147"/>
      <c r="GP220" s="147"/>
      <c r="GQ220" s="147"/>
      <c r="GR220" s="147"/>
      <c r="GS220" s="147"/>
      <c r="GT220" s="147"/>
      <c r="GU220" s="147"/>
      <c r="GV220" s="147"/>
      <c r="GW220" s="147"/>
      <c r="GX220" s="147"/>
      <c r="GY220" s="147"/>
      <c r="GZ220" s="147"/>
      <c r="HA220" s="147"/>
      <c r="HB220" s="147"/>
      <c r="HC220" s="147"/>
      <c r="HD220" s="147"/>
      <c r="HE220" s="147"/>
      <c r="HF220" s="147"/>
      <c r="HG220" s="147"/>
      <c r="HH220" s="147"/>
      <c r="HI220" s="147"/>
      <c r="HJ220" s="147"/>
      <c r="HK220" s="147"/>
      <c r="HL220" s="147"/>
      <c r="HM220" s="147"/>
      <c r="HN220" s="147"/>
      <c r="HO220" s="147"/>
      <c r="HP220" s="147"/>
      <c r="HQ220" s="147"/>
      <c r="HR220" s="147"/>
      <c r="HS220" s="147"/>
      <c r="HT220" s="147"/>
      <c r="HU220" s="147"/>
      <c r="HV220" s="147"/>
      <c r="HW220" s="147"/>
      <c r="HX220" s="147"/>
      <c r="HY220" s="147"/>
      <c r="HZ220" s="147"/>
      <c r="IA220" s="147"/>
      <c r="IB220" s="147"/>
      <c r="IC220" s="147"/>
      <c r="ID220" s="147"/>
      <c r="IE220" s="147"/>
      <c r="IF220" s="147"/>
      <c r="IG220" s="147"/>
      <c r="IH220" s="147"/>
      <c r="II220" s="147"/>
    </row>
    <row r="221" spans="1:243" x14ac:dyDescent="0.2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  <c r="AO221" s="147"/>
      <c r="AP221" s="147"/>
      <c r="AQ221" s="147"/>
      <c r="AR221" s="147"/>
      <c r="AS221" s="147"/>
      <c r="AT221" s="147"/>
      <c r="AU221" s="147"/>
      <c r="AV221" s="147"/>
      <c r="AW221" s="147"/>
      <c r="AX221" s="147"/>
      <c r="AY221" s="147"/>
      <c r="AZ221" s="147"/>
      <c r="BA221" s="147"/>
      <c r="BB221" s="147"/>
      <c r="BC221" s="147"/>
      <c r="BD221" s="147"/>
      <c r="BE221" s="147"/>
      <c r="BF221" s="147"/>
      <c r="BG221" s="147"/>
      <c r="BH221" s="147"/>
      <c r="BI221" s="147"/>
      <c r="BJ221" s="147"/>
      <c r="BK221" s="147"/>
      <c r="BL221" s="147"/>
      <c r="BM221" s="147"/>
      <c r="BN221" s="147"/>
      <c r="BO221" s="147"/>
      <c r="BP221" s="147"/>
      <c r="BQ221" s="147"/>
      <c r="BR221" s="147"/>
      <c r="BS221" s="147"/>
      <c r="BT221" s="147"/>
      <c r="BU221" s="147"/>
      <c r="BV221" s="147"/>
      <c r="BW221" s="147"/>
      <c r="BX221" s="147"/>
      <c r="BY221" s="147"/>
      <c r="BZ221" s="147"/>
      <c r="CA221" s="147"/>
      <c r="CB221" s="147"/>
      <c r="CC221" s="147"/>
      <c r="CD221" s="147"/>
      <c r="CE221" s="147"/>
      <c r="CF221" s="147"/>
      <c r="CG221" s="147"/>
      <c r="CH221" s="147"/>
      <c r="CJ221" s="147"/>
      <c r="CK221" s="147"/>
      <c r="CL221" s="147"/>
      <c r="CM221" s="147"/>
      <c r="CN221" s="147"/>
      <c r="CO221" s="147"/>
      <c r="CP221" s="147"/>
      <c r="CQ221" s="147"/>
      <c r="CR221" s="147"/>
      <c r="CS221" s="147"/>
      <c r="CT221" s="147"/>
      <c r="CU221" s="147"/>
      <c r="CV221" s="147"/>
      <c r="CW221" s="147"/>
      <c r="CX221" s="147"/>
      <c r="CY221" s="147"/>
      <c r="CZ221" s="147"/>
      <c r="DA221" s="147"/>
      <c r="DB221" s="147"/>
      <c r="DC221" s="147"/>
      <c r="DD221" s="147"/>
      <c r="DE221" s="147"/>
      <c r="DF221" s="147"/>
      <c r="DG221" s="147"/>
      <c r="DH221" s="147"/>
      <c r="DI221" s="147"/>
      <c r="DJ221" s="147"/>
      <c r="DK221" s="147"/>
      <c r="DL221" s="147"/>
      <c r="DM221" s="147"/>
      <c r="DN221" s="147"/>
      <c r="DO221" s="147"/>
      <c r="DP221" s="147"/>
      <c r="DQ221" s="147"/>
      <c r="DR221" s="147"/>
      <c r="DS221" s="147"/>
      <c r="DT221" s="147"/>
      <c r="DU221" s="147"/>
      <c r="DV221" s="147"/>
      <c r="DW221" s="147"/>
      <c r="DX221" s="147"/>
      <c r="DY221" s="147"/>
      <c r="DZ221" s="147"/>
      <c r="EA221" s="147"/>
      <c r="EB221" s="147"/>
      <c r="EC221" s="147"/>
      <c r="ED221" s="147"/>
      <c r="EE221" s="147"/>
      <c r="EF221" s="147"/>
      <c r="EG221" s="147"/>
      <c r="EH221" s="147"/>
      <c r="EI221" s="147"/>
      <c r="EJ221" s="147"/>
      <c r="EK221" s="147"/>
      <c r="EL221" s="147"/>
      <c r="EM221" s="147"/>
      <c r="EN221" s="147"/>
      <c r="EO221" s="147"/>
      <c r="EP221" s="147"/>
      <c r="EQ221" s="147"/>
      <c r="ER221" s="147"/>
      <c r="ES221" s="147"/>
      <c r="ET221" s="147"/>
      <c r="EU221" s="147"/>
      <c r="EV221" s="147"/>
      <c r="EW221" s="147"/>
      <c r="EX221" s="147"/>
      <c r="EY221" s="147"/>
      <c r="EZ221" s="147"/>
      <c r="FA221" s="147"/>
      <c r="FB221" s="147"/>
      <c r="FC221" s="147"/>
      <c r="FD221" s="147"/>
      <c r="FE221" s="147"/>
      <c r="FF221" s="147"/>
      <c r="FG221" s="147"/>
      <c r="FH221" s="147"/>
      <c r="FI221" s="147"/>
      <c r="FJ221" s="147"/>
      <c r="FK221" s="147"/>
      <c r="FL221" s="147"/>
      <c r="FM221" s="147"/>
      <c r="FN221" s="147"/>
      <c r="FO221" s="147"/>
      <c r="FP221" s="147"/>
      <c r="FQ221" s="147"/>
      <c r="FR221" s="147"/>
      <c r="FS221" s="147"/>
      <c r="FT221" s="147"/>
      <c r="FU221" s="147"/>
      <c r="FV221" s="147"/>
      <c r="FW221" s="147"/>
      <c r="FX221" s="147"/>
      <c r="FY221" s="147"/>
      <c r="FZ221" s="147"/>
      <c r="GA221" s="147"/>
      <c r="GB221" s="147"/>
      <c r="GC221" s="147"/>
      <c r="GD221" s="147"/>
      <c r="GE221" s="147"/>
      <c r="GF221" s="147"/>
      <c r="GG221" s="147"/>
      <c r="GH221" s="147"/>
      <c r="GI221" s="147"/>
      <c r="GJ221" s="147"/>
      <c r="GK221" s="147"/>
      <c r="GL221" s="147"/>
      <c r="GM221" s="147"/>
      <c r="GN221" s="147"/>
      <c r="GO221" s="147"/>
      <c r="GP221" s="147"/>
      <c r="GQ221" s="147"/>
      <c r="GR221" s="147"/>
      <c r="GS221" s="147"/>
      <c r="GT221" s="147"/>
      <c r="GU221" s="147"/>
      <c r="GV221" s="147"/>
      <c r="GW221" s="147"/>
      <c r="GX221" s="147"/>
      <c r="GY221" s="147"/>
      <c r="GZ221" s="147"/>
      <c r="HA221" s="147"/>
      <c r="HB221" s="147"/>
      <c r="HC221" s="147"/>
      <c r="HD221" s="147"/>
      <c r="HE221" s="147"/>
      <c r="HF221" s="147"/>
      <c r="HG221" s="147"/>
      <c r="HH221" s="147"/>
      <c r="HI221" s="147"/>
      <c r="HJ221" s="147"/>
      <c r="HK221" s="147"/>
      <c r="HL221" s="147"/>
      <c r="HM221" s="147"/>
      <c r="HN221" s="147"/>
      <c r="HO221" s="147"/>
      <c r="HP221" s="147"/>
      <c r="HQ221" s="147"/>
      <c r="HR221" s="147"/>
      <c r="HS221" s="147"/>
      <c r="HT221" s="147"/>
      <c r="HU221" s="147"/>
      <c r="HV221" s="147"/>
      <c r="HW221" s="147"/>
      <c r="HX221" s="147"/>
      <c r="HY221" s="147"/>
      <c r="HZ221" s="147"/>
      <c r="IA221" s="147"/>
      <c r="IB221" s="147"/>
      <c r="IC221" s="147"/>
      <c r="ID221" s="147"/>
      <c r="IE221" s="147"/>
      <c r="IF221" s="147"/>
      <c r="IG221" s="147"/>
      <c r="IH221" s="147"/>
      <c r="II221" s="147"/>
    </row>
    <row r="222" spans="1:243" x14ac:dyDescent="0.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  <c r="AO222" s="147"/>
      <c r="AP222" s="147"/>
      <c r="AQ222" s="147"/>
      <c r="AR222" s="147"/>
      <c r="AS222" s="147"/>
      <c r="AT222" s="147"/>
      <c r="AU222" s="147"/>
      <c r="AV222" s="147"/>
      <c r="AW222" s="147"/>
      <c r="AX222" s="147"/>
      <c r="AY222" s="147"/>
      <c r="AZ222" s="147"/>
      <c r="BA222" s="147"/>
      <c r="BB222" s="147"/>
      <c r="BC222" s="147"/>
      <c r="BD222" s="147"/>
      <c r="BE222" s="147"/>
      <c r="BF222" s="147"/>
      <c r="BG222" s="147"/>
      <c r="BH222" s="147"/>
      <c r="BI222" s="147"/>
      <c r="BJ222" s="147"/>
      <c r="BK222" s="147"/>
      <c r="BL222" s="147"/>
      <c r="BM222" s="147"/>
      <c r="BN222" s="147"/>
      <c r="BO222" s="147"/>
      <c r="BP222" s="147"/>
      <c r="BQ222" s="147"/>
      <c r="BR222" s="147"/>
      <c r="BS222" s="147"/>
      <c r="BT222" s="147"/>
      <c r="BU222" s="147"/>
      <c r="BV222" s="147"/>
      <c r="BW222" s="147"/>
      <c r="BX222" s="147"/>
      <c r="BY222" s="147"/>
      <c r="BZ222" s="147"/>
      <c r="CA222" s="147"/>
      <c r="CB222" s="147"/>
      <c r="CC222" s="147"/>
      <c r="CD222" s="147"/>
      <c r="CE222" s="147"/>
      <c r="CF222" s="147"/>
      <c r="CG222" s="147"/>
      <c r="CH222" s="147"/>
      <c r="CJ222" s="147"/>
      <c r="CK222" s="147"/>
      <c r="CL222" s="147"/>
      <c r="CM222" s="147"/>
      <c r="CN222" s="147"/>
      <c r="CO222" s="147"/>
      <c r="CP222" s="147"/>
      <c r="CQ222" s="147"/>
      <c r="CR222" s="147"/>
      <c r="CS222" s="147"/>
      <c r="CT222" s="147"/>
      <c r="CU222" s="147"/>
      <c r="CV222" s="147"/>
      <c r="CW222" s="147"/>
      <c r="CX222" s="147"/>
      <c r="CY222" s="147"/>
      <c r="CZ222" s="147"/>
      <c r="DA222" s="147"/>
      <c r="DB222" s="147"/>
      <c r="DC222" s="147"/>
      <c r="DD222" s="147"/>
      <c r="DE222" s="147"/>
      <c r="DF222" s="147"/>
      <c r="DG222" s="147"/>
      <c r="DH222" s="147"/>
      <c r="DI222" s="147"/>
      <c r="DJ222" s="147"/>
      <c r="DK222" s="147"/>
      <c r="DL222" s="147"/>
      <c r="DM222" s="147"/>
      <c r="DN222" s="147"/>
      <c r="DO222" s="147"/>
      <c r="DP222" s="147"/>
      <c r="DQ222" s="147"/>
      <c r="DR222" s="147"/>
      <c r="DS222" s="147"/>
      <c r="DT222" s="147"/>
      <c r="DU222" s="147"/>
      <c r="DV222" s="147"/>
      <c r="DW222" s="147"/>
      <c r="DX222" s="147"/>
      <c r="DY222" s="147"/>
      <c r="DZ222" s="147"/>
      <c r="EA222" s="147"/>
      <c r="EB222" s="147"/>
      <c r="EC222" s="147"/>
      <c r="ED222" s="147"/>
      <c r="EE222" s="147"/>
      <c r="EF222" s="147"/>
      <c r="EG222" s="147"/>
      <c r="EH222" s="147"/>
      <c r="EI222" s="147"/>
      <c r="EJ222" s="147"/>
      <c r="EK222" s="147"/>
      <c r="EL222" s="147"/>
      <c r="EM222" s="147"/>
      <c r="EN222" s="147"/>
      <c r="EO222" s="147"/>
      <c r="EP222" s="147"/>
      <c r="EQ222" s="147"/>
      <c r="ER222" s="147"/>
      <c r="ES222" s="147"/>
      <c r="ET222" s="147"/>
      <c r="EU222" s="147"/>
      <c r="EV222" s="147"/>
      <c r="EW222" s="147"/>
      <c r="EX222" s="147"/>
      <c r="EY222" s="147"/>
      <c r="EZ222" s="147"/>
      <c r="FA222" s="147"/>
      <c r="FB222" s="147"/>
      <c r="FC222" s="147"/>
      <c r="FD222" s="147"/>
      <c r="FE222" s="147"/>
      <c r="FF222" s="147"/>
      <c r="FG222" s="147"/>
      <c r="FH222" s="147"/>
      <c r="FI222" s="147"/>
      <c r="FJ222" s="147"/>
      <c r="FK222" s="147"/>
      <c r="FL222" s="147"/>
      <c r="FM222" s="147"/>
      <c r="FN222" s="147"/>
      <c r="FO222" s="147"/>
      <c r="FP222" s="147"/>
      <c r="FQ222" s="147"/>
      <c r="FR222" s="147"/>
      <c r="FS222" s="147"/>
      <c r="FT222" s="147"/>
      <c r="FU222" s="147"/>
      <c r="FV222" s="147"/>
      <c r="FW222" s="147"/>
      <c r="FX222" s="147"/>
      <c r="FY222" s="147"/>
      <c r="FZ222" s="147"/>
      <c r="GA222" s="147"/>
      <c r="GB222" s="147"/>
      <c r="GC222" s="147"/>
      <c r="GD222" s="147"/>
      <c r="GE222" s="147"/>
      <c r="GF222" s="147"/>
      <c r="GG222" s="147"/>
      <c r="GH222" s="147"/>
      <c r="GI222" s="147"/>
      <c r="GJ222" s="147"/>
      <c r="GK222" s="147"/>
      <c r="GL222" s="147"/>
      <c r="GM222" s="147"/>
      <c r="GN222" s="147"/>
      <c r="GO222" s="147"/>
      <c r="GP222" s="147"/>
      <c r="GQ222" s="147"/>
      <c r="GR222" s="147"/>
      <c r="GS222" s="147"/>
      <c r="GT222" s="147"/>
      <c r="GU222" s="147"/>
      <c r="GV222" s="147"/>
      <c r="GW222" s="147"/>
      <c r="GX222" s="147"/>
      <c r="GY222" s="147"/>
      <c r="GZ222" s="147"/>
      <c r="HA222" s="147"/>
      <c r="HB222" s="147"/>
      <c r="HC222" s="147"/>
      <c r="HD222" s="147"/>
      <c r="HE222" s="147"/>
      <c r="HF222" s="147"/>
      <c r="HG222" s="147"/>
      <c r="HH222" s="147"/>
      <c r="HI222" s="147"/>
      <c r="HJ222" s="147"/>
      <c r="HK222" s="147"/>
      <c r="HL222" s="147"/>
      <c r="HM222" s="147"/>
      <c r="HN222" s="147"/>
      <c r="HO222" s="147"/>
      <c r="HP222" s="147"/>
      <c r="HQ222" s="147"/>
      <c r="HR222" s="147"/>
      <c r="HS222" s="147"/>
      <c r="HT222" s="147"/>
      <c r="HU222" s="147"/>
      <c r="HV222" s="147"/>
      <c r="HW222" s="147"/>
      <c r="HX222" s="147"/>
      <c r="HY222" s="147"/>
      <c r="HZ222" s="147"/>
      <c r="IA222" s="147"/>
      <c r="IB222" s="147"/>
      <c r="IC222" s="147"/>
      <c r="ID222" s="147"/>
      <c r="IE222" s="147"/>
      <c r="IF222" s="147"/>
      <c r="IG222" s="147"/>
      <c r="IH222" s="147"/>
      <c r="II222" s="147"/>
    </row>
    <row r="223" spans="1:243" x14ac:dyDescent="0.2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  <c r="AO223" s="147"/>
      <c r="AP223" s="147"/>
      <c r="AQ223" s="147"/>
      <c r="AR223" s="147"/>
      <c r="AS223" s="147"/>
      <c r="AT223" s="147"/>
      <c r="AU223" s="147"/>
      <c r="AV223" s="147"/>
      <c r="AW223" s="147"/>
      <c r="AX223" s="147"/>
      <c r="AY223" s="147"/>
      <c r="AZ223" s="147"/>
      <c r="BA223" s="147"/>
      <c r="BB223" s="147"/>
      <c r="BC223" s="147"/>
      <c r="BD223" s="147"/>
      <c r="BE223" s="147"/>
      <c r="BF223" s="147"/>
      <c r="BG223" s="147"/>
      <c r="BH223" s="147"/>
      <c r="BI223" s="147"/>
      <c r="BJ223" s="147"/>
      <c r="BK223" s="147"/>
      <c r="BL223" s="147"/>
      <c r="BM223" s="147"/>
      <c r="BN223" s="147"/>
      <c r="BO223" s="147"/>
      <c r="BP223" s="147"/>
      <c r="BQ223" s="147"/>
      <c r="BR223" s="147"/>
      <c r="BS223" s="147"/>
      <c r="BT223" s="147"/>
      <c r="BU223" s="147"/>
      <c r="BV223" s="147"/>
      <c r="BW223" s="147"/>
      <c r="BX223" s="147"/>
      <c r="BY223" s="147"/>
      <c r="BZ223" s="147"/>
      <c r="CA223" s="147"/>
      <c r="CB223" s="147"/>
      <c r="CC223" s="147"/>
      <c r="CD223" s="147"/>
      <c r="CE223" s="147"/>
      <c r="CF223" s="147"/>
      <c r="CG223" s="147"/>
      <c r="CH223" s="147"/>
      <c r="CJ223" s="147"/>
      <c r="CK223" s="147"/>
      <c r="CL223" s="147"/>
      <c r="CM223" s="147"/>
      <c r="CN223" s="147"/>
      <c r="CO223" s="147"/>
      <c r="CP223" s="147"/>
      <c r="CQ223" s="147"/>
      <c r="CR223" s="147"/>
      <c r="CS223" s="147"/>
      <c r="CT223" s="147"/>
      <c r="CU223" s="147"/>
      <c r="CV223" s="147"/>
      <c r="CW223" s="147"/>
      <c r="CX223" s="147"/>
      <c r="CY223" s="147"/>
      <c r="CZ223" s="147"/>
      <c r="DA223" s="147"/>
      <c r="DB223" s="147"/>
      <c r="DC223" s="147"/>
      <c r="DD223" s="147"/>
      <c r="DE223" s="147"/>
      <c r="DF223" s="147"/>
      <c r="DG223" s="147"/>
      <c r="DH223" s="147"/>
      <c r="DI223" s="147"/>
      <c r="DJ223" s="147"/>
      <c r="DK223" s="147"/>
      <c r="DL223" s="147"/>
      <c r="DM223" s="147"/>
      <c r="DN223" s="147"/>
      <c r="DO223" s="147"/>
      <c r="DP223" s="147"/>
      <c r="DQ223" s="147"/>
      <c r="DR223" s="147"/>
      <c r="DS223" s="147"/>
      <c r="DT223" s="147"/>
      <c r="DU223" s="147"/>
      <c r="DV223" s="147"/>
      <c r="DW223" s="147"/>
      <c r="DX223" s="147"/>
      <c r="DY223" s="147"/>
      <c r="DZ223" s="147"/>
      <c r="EA223" s="147"/>
      <c r="EB223" s="147"/>
      <c r="EC223" s="147"/>
      <c r="ED223" s="147"/>
      <c r="EE223" s="147"/>
      <c r="EF223" s="147"/>
      <c r="EG223" s="147"/>
      <c r="EH223" s="147"/>
      <c r="EI223" s="147"/>
      <c r="EJ223" s="147"/>
      <c r="EK223" s="147"/>
      <c r="EL223" s="147"/>
      <c r="EM223" s="147"/>
      <c r="EN223" s="147"/>
      <c r="EO223" s="147"/>
      <c r="EP223" s="147"/>
      <c r="EQ223" s="147"/>
      <c r="ER223" s="147"/>
      <c r="ES223" s="147"/>
      <c r="ET223" s="147"/>
      <c r="EU223" s="147"/>
      <c r="EV223" s="147"/>
      <c r="EW223" s="147"/>
      <c r="EX223" s="147"/>
      <c r="EY223" s="147"/>
      <c r="EZ223" s="147"/>
      <c r="FA223" s="147"/>
      <c r="FB223" s="147"/>
      <c r="FC223" s="147"/>
      <c r="FD223" s="147"/>
      <c r="FE223" s="147"/>
      <c r="FF223" s="147"/>
      <c r="FG223" s="147"/>
      <c r="FH223" s="147"/>
      <c r="FI223" s="147"/>
      <c r="FJ223" s="147"/>
      <c r="FK223" s="147"/>
      <c r="FL223" s="147"/>
      <c r="FM223" s="147"/>
      <c r="FN223" s="147"/>
      <c r="FO223" s="147"/>
      <c r="FP223" s="147"/>
      <c r="FQ223" s="147"/>
      <c r="FR223" s="147"/>
      <c r="FS223" s="147"/>
      <c r="FT223" s="147"/>
      <c r="FU223" s="147"/>
      <c r="FV223" s="147"/>
      <c r="FW223" s="147"/>
      <c r="FX223" s="147"/>
      <c r="FY223" s="147"/>
      <c r="FZ223" s="147"/>
      <c r="GA223" s="147"/>
      <c r="GB223" s="147"/>
      <c r="GC223" s="147"/>
      <c r="GD223" s="147"/>
      <c r="GE223" s="147"/>
      <c r="GF223" s="147"/>
      <c r="GG223" s="147"/>
      <c r="GH223" s="147"/>
      <c r="GI223" s="147"/>
      <c r="GJ223" s="147"/>
      <c r="GK223" s="147"/>
      <c r="GL223" s="147"/>
      <c r="GM223" s="147"/>
      <c r="GN223" s="147"/>
      <c r="GO223" s="147"/>
      <c r="GP223" s="147"/>
      <c r="GQ223" s="147"/>
      <c r="GR223" s="147"/>
      <c r="GS223" s="147"/>
      <c r="GT223" s="147"/>
      <c r="GU223" s="147"/>
      <c r="GV223" s="147"/>
      <c r="GW223" s="147"/>
      <c r="GX223" s="147"/>
      <c r="GY223" s="147"/>
      <c r="GZ223" s="147"/>
      <c r="HA223" s="147"/>
      <c r="HB223" s="147"/>
      <c r="HC223" s="147"/>
      <c r="HD223" s="147"/>
      <c r="HE223" s="147"/>
      <c r="HF223" s="147"/>
      <c r="HG223" s="147"/>
      <c r="HH223" s="147"/>
      <c r="HI223" s="147"/>
      <c r="HJ223" s="147"/>
      <c r="HK223" s="147"/>
      <c r="HL223" s="147"/>
      <c r="HM223" s="147"/>
      <c r="HN223" s="147"/>
      <c r="HO223" s="147"/>
      <c r="HP223" s="147"/>
      <c r="HQ223" s="147"/>
      <c r="HR223" s="147"/>
      <c r="HS223" s="147"/>
      <c r="HT223" s="147"/>
      <c r="HU223" s="147"/>
      <c r="HV223" s="147"/>
      <c r="HW223" s="147"/>
      <c r="HX223" s="147"/>
      <c r="HY223" s="147"/>
      <c r="HZ223" s="147"/>
      <c r="IA223" s="147"/>
      <c r="IB223" s="147"/>
      <c r="IC223" s="147"/>
      <c r="ID223" s="147"/>
      <c r="IE223" s="147"/>
      <c r="IF223" s="147"/>
      <c r="IG223" s="147"/>
      <c r="IH223" s="147"/>
      <c r="II223" s="147"/>
    </row>
    <row r="224" spans="1:243" x14ac:dyDescent="0.2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  <c r="AO224" s="147"/>
      <c r="AP224" s="147"/>
      <c r="AQ224" s="147"/>
      <c r="AR224" s="147"/>
      <c r="AS224" s="147"/>
      <c r="AT224" s="147"/>
      <c r="AU224" s="147"/>
      <c r="AV224" s="147"/>
      <c r="AW224" s="147"/>
      <c r="AX224" s="147"/>
      <c r="AY224" s="147"/>
      <c r="AZ224" s="147"/>
      <c r="BA224" s="147"/>
      <c r="BB224" s="147"/>
      <c r="BC224" s="147"/>
      <c r="BD224" s="147"/>
      <c r="BE224" s="147"/>
      <c r="BF224" s="147"/>
      <c r="BG224" s="147"/>
      <c r="BH224" s="147"/>
      <c r="BI224" s="147"/>
      <c r="BJ224" s="147"/>
      <c r="BK224" s="147"/>
      <c r="BL224" s="147"/>
      <c r="BM224" s="147"/>
      <c r="BN224" s="147"/>
      <c r="BO224" s="147"/>
      <c r="BP224" s="147"/>
      <c r="BQ224" s="147"/>
      <c r="BR224" s="147"/>
      <c r="BS224" s="147"/>
      <c r="BT224" s="147"/>
      <c r="BU224" s="147"/>
      <c r="BV224" s="147"/>
      <c r="BW224" s="147"/>
      <c r="BX224" s="147"/>
      <c r="BY224" s="147"/>
      <c r="BZ224" s="147"/>
      <c r="CA224" s="147"/>
      <c r="CB224" s="147"/>
      <c r="CC224" s="147"/>
      <c r="CD224" s="147"/>
      <c r="CE224" s="147"/>
      <c r="CF224" s="147"/>
      <c r="CG224" s="147"/>
      <c r="CH224" s="147"/>
      <c r="CJ224" s="147"/>
      <c r="CK224" s="147"/>
      <c r="CL224" s="147"/>
      <c r="CM224" s="147"/>
      <c r="CN224" s="147"/>
      <c r="CO224" s="147"/>
      <c r="CP224" s="147"/>
      <c r="CQ224" s="147"/>
      <c r="CR224" s="147"/>
      <c r="CS224" s="147"/>
      <c r="CT224" s="147"/>
      <c r="CU224" s="147"/>
      <c r="CV224" s="147"/>
      <c r="CW224" s="147"/>
      <c r="CX224" s="147"/>
      <c r="CY224" s="147"/>
      <c r="CZ224" s="147"/>
      <c r="DA224" s="147"/>
      <c r="DB224" s="147"/>
      <c r="DC224" s="147"/>
      <c r="DD224" s="147"/>
      <c r="DE224" s="147"/>
      <c r="DF224" s="147"/>
      <c r="DG224" s="147"/>
      <c r="DH224" s="147"/>
      <c r="DI224" s="147"/>
      <c r="DJ224" s="147"/>
      <c r="DK224" s="147"/>
      <c r="DL224" s="147"/>
      <c r="DM224" s="147"/>
      <c r="DN224" s="147"/>
      <c r="DO224" s="147"/>
      <c r="DP224" s="147"/>
      <c r="DQ224" s="147"/>
      <c r="DR224" s="147"/>
      <c r="DS224" s="147"/>
      <c r="DT224" s="147"/>
      <c r="DU224" s="147"/>
      <c r="DV224" s="147"/>
      <c r="DW224" s="147"/>
      <c r="DX224" s="147"/>
      <c r="DY224" s="147"/>
      <c r="DZ224" s="147"/>
      <c r="EA224" s="147"/>
      <c r="EB224" s="147"/>
      <c r="EC224" s="147"/>
      <c r="ED224" s="147"/>
      <c r="EE224" s="147"/>
      <c r="EF224" s="147"/>
      <c r="EG224" s="147"/>
      <c r="EH224" s="147"/>
      <c r="EI224" s="147"/>
      <c r="EJ224" s="147"/>
      <c r="EK224" s="147"/>
      <c r="EL224" s="147"/>
      <c r="EM224" s="147"/>
      <c r="EN224" s="147"/>
      <c r="EO224" s="147"/>
      <c r="EP224" s="147"/>
      <c r="EQ224" s="147"/>
      <c r="ER224" s="147"/>
      <c r="ES224" s="147"/>
      <c r="ET224" s="147"/>
      <c r="EU224" s="147"/>
      <c r="EV224" s="147"/>
      <c r="EW224" s="147"/>
      <c r="EX224" s="147"/>
      <c r="EY224" s="147"/>
      <c r="EZ224" s="147"/>
      <c r="FA224" s="147"/>
      <c r="FB224" s="147"/>
      <c r="FC224" s="147"/>
      <c r="FD224" s="147"/>
      <c r="FE224" s="147"/>
      <c r="FF224" s="147"/>
      <c r="FG224" s="147"/>
      <c r="FH224" s="147"/>
      <c r="FI224" s="147"/>
      <c r="FJ224" s="147"/>
      <c r="FK224" s="147"/>
      <c r="FL224" s="147"/>
      <c r="FM224" s="147"/>
      <c r="FN224" s="147"/>
      <c r="FO224" s="147"/>
      <c r="FP224" s="147"/>
      <c r="FQ224" s="147"/>
      <c r="FR224" s="147"/>
      <c r="FS224" s="147"/>
      <c r="FT224" s="147"/>
      <c r="FU224" s="147"/>
      <c r="FV224" s="147"/>
      <c r="FW224" s="147"/>
      <c r="FX224" s="147"/>
      <c r="FY224" s="147"/>
      <c r="FZ224" s="147"/>
      <c r="GA224" s="147"/>
      <c r="GB224" s="147"/>
      <c r="GC224" s="147"/>
      <c r="GD224" s="147"/>
      <c r="GE224" s="147"/>
      <c r="GF224" s="147"/>
      <c r="GG224" s="147"/>
      <c r="GH224" s="147"/>
      <c r="GI224" s="147"/>
      <c r="GJ224" s="147"/>
      <c r="GK224" s="147"/>
      <c r="GL224" s="147"/>
      <c r="GM224" s="147"/>
      <c r="GN224" s="147"/>
      <c r="GO224" s="147"/>
      <c r="GP224" s="147"/>
      <c r="GQ224" s="147"/>
      <c r="GR224" s="147"/>
      <c r="GS224" s="147"/>
      <c r="GT224" s="147"/>
      <c r="GU224" s="147"/>
      <c r="GV224" s="147"/>
      <c r="GW224" s="147"/>
      <c r="GX224" s="147"/>
      <c r="GY224" s="147"/>
      <c r="GZ224" s="147"/>
      <c r="HA224" s="147"/>
      <c r="HB224" s="147"/>
      <c r="HC224" s="147"/>
      <c r="HD224" s="147"/>
      <c r="HE224" s="147"/>
      <c r="HF224" s="147"/>
      <c r="HG224" s="147"/>
      <c r="HH224" s="147"/>
      <c r="HI224" s="147"/>
      <c r="HJ224" s="147"/>
      <c r="HK224" s="147"/>
      <c r="HL224" s="147"/>
      <c r="HM224" s="147"/>
      <c r="HN224" s="147"/>
      <c r="HO224" s="147"/>
      <c r="HP224" s="147"/>
      <c r="HQ224" s="147"/>
      <c r="HR224" s="147"/>
      <c r="HS224" s="147"/>
      <c r="HT224" s="147"/>
      <c r="HU224" s="147"/>
      <c r="HV224" s="147"/>
      <c r="HW224" s="147"/>
      <c r="HX224" s="147"/>
      <c r="HY224" s="147"/>
      <c r="HZ224" s="147"/>
      <c r="IA224" s="147"/>
      <c r="IB224" s="147"/>
      <c r="IC224" s="147"/>
      <c r="ID224" s="147"/>
      <c r="IE224" s="147"/>
      <c r="IF224" s="147"/>
      <c r="IG224" s="147"/>
      <c r="IH224" s="147"/>
      <c r="II224" s="147"/>
    </row>
    <row r="225" spans="1:243" x14ac:dyDescent="0.2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  <c r="AO225" s="147"/>
      <c r="AP225" s="147"/>
      <c r="AQ225" s="147"/>
      <c r="AR225" s="147"/>
      <c r="AS225" s="147"/>
      <c r="AT225" s="147"/>
      <c r="AU225" s="147"/>
      <c r="AV225" s="147"/>
      <c r="AW225" s="147"/>
      <c r="AX225" s="147"/>
      <c r="AY225" s="147"/>
      <c r="AZ225" s="147"/>
      <c r="BA225" s="147"/>
      <c r="BB225" s="147"/>
      <c r="BC225" s="147"/>
      <c r="BD225" s="147"/>
      <c r="BE225" s="147"/>
      <c r="BF225" s="147"/>
      <c r="BG225" s="147"/>
      <c r="BH225" s="147"/>
      <c r="BI225" s="147"/>
      <c r="BJ225" s="147"/>
      <c r="BK225" s="147"/>
      <c r="BL225" s="147"/>
      <c r="BM225" s="147"/>
      <c r="BN225" s="147"/>
      <c r="BO225" s="147"/>
      <c r="BP225" s="147"/>
      <c r="BQ225" s="147"/>
      <c r="BR225" s="147"/>
      <c r="BS225" s="147"/>
      <c r="BT225" s="147"/>
      <c r="BU225" s="147"/>
      <c r="BV225" s="147"/>
      <c r="BW225" s="147"/>
      <c r="BX225" s="147"/>
      <c r="BY225" s="147"/>
      <c r="BZ225" s="147"/>
      <c r="CA225" s="147"/>
      <c r="CB225" s="147"/>
      <c r="CC225" s="147"/>
      <c r="CD225" s="147"/>
      <c r="CE225" s="147"/>
      <c r="CF225" s="147"/>
      <c r="CG225" s="147"/>
      <c r="CH225" s="147"/>
      <c r="CJ225" s="147"/>
      <c r="CK225" s="147"/>
      <c r="CL225" s="147"/>
      <c r="CM225" s="147"/>
      <c r="CN225" s="147"/>
      <c r="CO225" s="147"/>
      <c r="CP225" s="147"/>
      <c r="CQ225" s="147"/>
      <c r="CR225" s="147"/>
      <c r="CS225" s="147"/>
      <c r="CT225" s="147"/>
      <c r="CU225" s="147"/>
      <c r="CV225" s="147"/>
      <c r="CW225" s="147"/>
      <c r="CX225" s="147"/>
      <c r="CY225" s="147"/>
      <c r="CZ225" s="147"/>
      <c r="DA225" s="147"/>
      <c r="DB225" s="147"/>
      <c r="DC225" s="147"/>
      <c r="DD225" s="147"/>
      <c r="DE225" s="147"/>
      <c r="DF225" s="147"/>
      <c r="DG225" s="147"/>
      <c r="DH225" s="147"/>
      <c r="DI225" s="147"/>
      <c r="DJ225" s="147"/>
      <c r="DK225" s="147"/>
      <c r="DL225" s="147"/>
      <c r="DM225" s="147"/>
      <c r="DN225" s="147"/>
      <c r="DO225" s="147"/>
      <c r="DP225" s="147"/>
      <c r="DQ225" s="147"/>
      <c r="DR225" s="147"/>
      <c r="DS225" s="147"/>
      <c r="DT225" s="147"/>
      <c r="DU225" s="147"/>
      <c r="DV225" s="147"/>
      <c r="DW225" s="147"/>
      <c r="DX225" s="147"/>
      <c r="DY225" s="147"/>
      <c r="DZ225" s="147"/>
      <c r="EA225" s="147"/>
      <c r="EB225" s="147"/>
      <c r="EC225" s="147"/>
      <c r="ED225" s="147"/>
      <c r="EE225" s="147"/>
      <c r="EF225" s="147"/>
      <c r="EG225" s="147"/>
      <c r="EH225" s="147"/>
      <c r="EI225" s="147"/>
      <c r="EJ225" s="147"/>
      <c r="EK225" s="147"/>
      <c r="EL225" s="147"/>
      <c r="EM225" s="147"/>
      <c r="EN225" s="147"/>
      <c r="EO225" s="147"/>
      <c r="EP225" s="147"/>
      <c r="EQ225" s="147"/>
      <c r="ER225" s="147"/>
      <c r="ES225" s="147"/>
      <c r="ET225" s="147"/>
      <c r="EU225" s="147"/>
      <c r="EV225" s="147"/>
      <c r="EW225" s="147"/>
      <c r="EX225" s="147"/>
      <c r="EY225" s="147"/>
      <c r="EZ225" s="147"/>
      <c r="FA225" s="147"/>
      <c r="FB225" s="147"/>
      <c r="FC225" s="147"/>
      <c r="FD225" s="147"/>
      <c r="FE225" s="147"/>
      <c r="FF225" s="147"/>
      <c r="FG225" s="147"/>
      <c r="FH225" s="147"/>
      <c r="FI225" s="147"/>
      <c r="FJ225" s="147"/>
      <c r="FK225" s="147"/>
      <c r="FL225" s="147"/>
      <c r="FM225" s="147"/>
      <c r="FN225" s="147"/>
      <c r="FO225" s="147"/>
      <c r="FP225" s="147"/>
      <c r="FQ225" s="147"/>
      <c r="FR225" s="147"/>
      <c r="FS225" s="147"/>
      <c r="FT225" s="147"/>
      <c r="FU225" s="147"/>
      <c r="FV225" s="147"/>
      <c r="FW225" s="147"/>
      <c r="FX225" s="147"/>
      <c r="FY225" s="147"/>
      <c r="FZ225" s="147"/>
      <c r="GA225" s="147"/>
      <c r="GB225" s="147"/>
      <c r="GC225" s="147"/>
      <c r="GD225" s="147"/>
      <c r="GE225" s="147"/>
      <c r="GF225" s="147"/>
      <c r="GG225" s="147"/>
      <c r="GH225" s="147"/>
      <c r="GI225" s="147"/>
      <c r="GJ225" s="147"/>
      <c r="GK225" s="147"/>
      <c r="GL225" s="147"/>
      <c r="GM225" s="147"/>
      <c r="GN225" s="147"/>
      <c r="GO225" s="147"/>
      <c r="GP225" s="147"/>
      <c r="GQ225" s="147"/>
      <c r="GR225" s="147"/>
      <c r="GS225" s="147"/>
      <c r="GT225" s="147"/>
      <c r="GU225" s="147"/>
      <c r="GV225" s="147"/>
      <c r="GW225" s="147"/>
      <c r="GX225" s="147"/>
      <c r="GY225" s="147"/>
      <c r="GZ225" s="147"/>
      <c r="HA225" s="147"/>
      <c r="HB225" s="147"/>
      <c r="HC225" s="147"/>
      <c r="HD225" s="147"/>
      <c r="HE225" s="147"/>
      <c r="HF225" s="147"/>
      <c r="HG225" s="147"/>
      <c r="HH225" s="147"/>
      <c r="HI225" s="147"/>
      <c r="HJ225" s="147"/>
      <c r="HK225" s="147"/>
      <c r="HL225" s="147"/>
      <c r="HM225" s="147"/>
      <c r="HN225" s="147"/>
      <c r="HO225" s="147"/>
      <c r="HP225" s="147"/>
      <c r="HQ225" s="147"/>
      <c r="HR225" s="147"/>
      <c r="HS225" s="147"/>
      <c r="HT225" s="147"/>
      <c r="HU225" s="147"/>
      <c r="HV225" s="147"/>
      <c r="HW225" s="147"/>
      <c r="HX225" s="147"/>
      <c r="HY225" s="147"/>
      <c r="HZ225" s="147"/>
      <c r="IA225" s="147"/>
      <c r="IB225" s="147"/>
      <c r="IC225" s="147"/>
      <c r="ID225" s="147"/>
      <c r="IE225" s="147"/>
      <c r="IF225" s="147"/>
      <c r="IG225" s="147"/>
      <c r="IH225" s="147"/>
      <c r="II225" s="147"/>
    </row>
    <row r="226" spans="1:243" x14ac:dyDescent="0.2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  <c r="AO226" s="147"/>
      <c r="AP226" s="147"/>
      <c r="AQ226" s="147"/>
      <c r="AR226" s="147"/>
      <c r="AS226" s="147"/>
      <c r="AT226" s="147"/>
      <c r="AU226" s="147"/>
      <c r="AV226" s="147"/>
      <c r="AW226" s="147"/>
      <c r="AX226" s="147"/>
      <c r="AY226" s="147"/>
      <c r="AZ226" s="147"/>
      <c r="BA226" s="147"/>
      <c r="BB226" s="147"/>
      <c r="BC226" s="147"/>
      <c r="BD226" s="147"/>
      <c r="BE226" s="147"/>
      <c r="BF226" s="147"/>
      <c r="BG226" s="147"/>
      <c r="BH226" s="147"/>
      <c r="BI226" s="147"/>
      <c r="BJ226" s="147"/>
      <c r="BK226" s="147"/>
      <c r="BL226" s="147"/>
      <c r="BM226" s="147"/>
      <c r="BN226" s="147"/>
      <c r="BO226" s="147"/>
      <c r="BP226" s="147"/>
      <c r="BQ226" s="147"/>
      <c r="BR226" s="147"/>
      <c r="BS226" s="147"/>
      <c r="BT226" s="147"/>
      <c r="BU226" s="147"/>
      <c r="BV226" s="147"/>
      <c r="BW226" s="147"/>
      <c r="BX226" s="147"/>
      <c r="BY226" s="147"/>
      <c r="BZ226" s="147"/>
      <c r="CA226" s="147"/>
      <c r="CB226" s="147"/>
      <c r="CC226" s="147"/>
      <c r="CD226" s="147"/>
      <c r="CE226" s="147"/>
      <c r="CF226" s="147"/>
      <c r="CG226" s="147"/>
      <c r="CH226" s="147"/>
      <c r="CJ226" s="147"/>
      <c r="CK226" s="147"/>
      <c r="CL226" s="147"/>
      <c r="CM226" s="147"/>
      <c r="CN226" s="147"/>
      <c r="CO226" s="147"/>
      <c r="CP226" s="147"/>
      <c r="CQ226" s="147"/>
      <c r="CR226" s="147"/>
      <c r="CS226" s="147"/>
      <c r="CT226" s="147"/>
      <c r="CU226" s="147"/>
      <c r="CV226" s="147"/>
      <c r="CW226" s="147"/>
      <c r="CX226" s="147"/>
      <c r="CY226" s="147"/>
      <c r="CZ226" s="147"/>
      <c r="DA226" s="147"/>
      <c r="DB226" s="147"/>
      <c r="DC226" s="147"/>
      <c r="DD226" s="147"/>
      <c r="DE226" s="147"/>
      <c r="DF226" s="147"/>
      <c r="DG226" s="147"/>
      <c r="DH226" s="147"/>
      <c r="DI226" s="147"/>
      <c r="DJ226" s="147"/>
      <c r="DK226" s="147"/>
      <c r="DL226" s="147"/>
      <c r="DM226" s="147"/>
      <c r="DN226" s="147"/>
      <c r="DO226" s="147"/>
      <c r="DP226" s="147"/>
      <c r="DQ226" s="147"/>
      <c r="DR226" s="147"/>
      <c r="DS226" s="147"/>
      <c r="DT226" s="147"/>
      <c r="DU226" s="147"/>
      <c r="DV226" s="147"/>
      <c r="DW226" s="147"/>
      <c r="DX226" s="147"/>
      <c r="DY226" s="147"/>
      <c r="DZ226" s="147"/>
      <c r="EA226" s="147"/>
      <c r="EB226" s="147"/>
      <c r="EC226" s="147"/>
      <c r="ED226" s="147"/>
      <c r="EE226" s="147"/>
      <c r="EF226" s="147"/>
      <c r="EG226" s="147"/>
      <c r="EH226" s="147"/>
      <c r="EI226" s="147"/>
      <c r="EJ226" s="147"/>
      <c r="EK226" s="147"/>
      <c r="EL226" s="147"/>
      <c r="EM226" s="147"/>
      <c r="EN226" s="147"/>
      <c r="EO226" s="147"/>
      <c r="EP226" s="147"/>
      <c r="EQ226" s="147"/>
      <c r="ER226" s="147"/>
      <c r="ES226" s="147"/>
      <c r="ET226" s="147"/>
      <c r="EU226" s="147"/>
      <c r="EV226" s="147"/>
      <c r="EW226" s="147"/>
      <c r="EX226" s="147"/>
      <c r="EY226" s="147"/>
      <c r="EZ226" s="147"/>
      <c r="FA226" s="147"/>
      <c r="FB226" s="147"/>
      <c r="FC226" s="147"/>
      <c r="FD226" s="147"/>
      <c r="FE226" s="147"/>
      <c r="FF226" s="147"/>
      <c r="FG226" s="147"/>
      <c r="FH226" s="147"/>
      <c r="FI226" s="147"/>
      <c r="FJ226" s="147"/>
      <c r="FK226" s="147"/>
      <c r="FL226" s="147"/>
      <c r="FM226" s="147"/>
      <c r="FN226" s="147"/>
      <c r="FO226" s="147"/>
      <c r="FP226" s="147"/>
      <c r="FQ226" s="147"/>
      <c r="FR226" s="147"/>
      <c r="FS226" s="147"/>
      <c r="FT226" s="147"/>
      <c r="FU226" s="147"/>
      <c r="FV226" s="147"/>
      <c r="FW226" s="147"/>
      <c r="FX226" s="147"/>
      <c r="FY226" s="147"/>
      <c r="FZ226" s="147"/>
      <c r="GA226" s="147"/>
      <c r="GB226" s="147"/>
      <c r="GC226" s="147"/>
      <c r="GD226" s="147"/>
      <c r="GE226" s="147"/>
      <c r="GF226" s="147"/>
      <c r="GG226" s="147"/>
      <c r="GH226" s="147"/>
      <c r="GI226" s="147"/>
      <c r="GJ226" s="147"/>
      <c r="GK226" s="147"/>
      <c r="GL226" s="147"/>
      <c r="GM226" s="147"/>
      <c r="GN226" s="147"/>
      <c r="GO226" s="147"/>
      <c r="GP226" s="147"/>
      <c r="GQ226" s="147"/>
      <c r="GR226" s="147"/>
      <c r="GS226" s="147"/>
      <c r="GT226" s="147"/>
      <c r="GU226" s="147"/>
      <c r="GV226" s="147"/>
      <c r="GW226" s="147"/>
      <c r="GX226" s="147"/>
      <c r="GY226" s="147"/>
      <c r="GZ226" s="147"/>
      <c r="HA226" s="147"/>
      <c r="HB226" s="147"/>
      <c r="HC226" s="147"/>
      <c r="HD226" s="147"/>
      <c r="HE226" s="147"/>
      <c r="HF226" s="147"/>
      <c r="HG226" s="147"/>
      <c r="HH226" s="147"/>
      <c r="HI226" s="147"/>
      <c r="HJ226" s="147"/>
      <c r="HK226" s="147"/>
      <c r="HL226" s="147"/>
      <c r="HM226" s="147"/>
      <c r="HN226" s="147"/>
      <c r="HO226" s="147"/>
      <c r="HP226" s="147"/>
      <c r="HQ226" s="147"/>
      <c r="HR226" s="147"/>
      <c r="HS226" s="147"/>
      <c r="HT226" s="147"/>
      <c r="HU226" s="147"/>
      <c r="HV226" s="147"/>
      <c r="HW226" s="147"/>
      <c r="HX226" s="147"/>
      <c r="HY226" s="147"/>
      <c r="HZ226" s="147"/>
      <c r="IA226" s="147"/>
      <c r="IB226" s="147"/>
      <c r="IC226" s="147"/>
      <c r="ID226" s="147"/>
      <c r="IE226" s="147"/>
      <c r="IF226" s="147"/>
      <c r="IG226" s="147"/>
      <c r="IH226" s="147"/>
      <c r="II226" s="147"/>
    </row>
    <row r="227" spans="1:243" x14ac:dyDescent="0.2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  <c r="AO227" s="147"/>
      <c r="AP227" s="147"/>
      <c r="AQ227" s="147"/>
      <c r="AR227" s="147"/>
      <c r="AS227" s="147"/>
      <c r="AT227" s="147"/>
      <c r="AU227" s="147"/>
      <c r="AV227" s="147"/>
      <c r="AW227" s="147"/>
      <c r="AX227" s="147"/>
      <c r="AY227" s="147"/>
      <c r="AZ227" s="147"/>
      <c r="BA227" s="147"/>
      <c r="BB227" s="147"/>
      <c r="BC227" s="147"/>
      <c r="BD227" s="147"/>
      <c r="BE227" s="147"/>
      <c r="BF227" s="147"/>
      <c r="BG227" s="147"/>
      <c r="BH227" s="147"/>
      <c r="BI227" s="147"/>
      <c r="BJ227" s="147"/>
      <c r="BK227" s="147"/>
      <c r="BL227" s="147"/>
      <c r="BM227" s="147"/>
      <c r="BN227" s="147"/>
      <c r="BO227" s="147"/>
      <c r="BP227" s="147"/>
      <c r="BQ227" s="147"/>
      <c r="BR227" s="147"/>
      <c r="BS227" s="147"/>
      <c r="BT227" s="147"/>
      <c r="BU227" s="147"/>
      <c r="BV227" s="147"/>
      <c r="BW227" s="147"/>
      <c r="BX227" s="147"/>
      <c r="BY227" s="147"/>
      <c r="BZ227" s="147"/>
      <c r="CA227" s="147"/>
      <c r="CB227" s="147"/>
      <c r="CC227" s="147"/>
      <c r="CD227" s="147"/>
      <c r="CE227" s="147"/>
      <c r="CF227" s="147"/>
      <c r="CG227" s="147"/>
      <c r="CH227" s="147"/>
      <c r="CJ227" s="147"/>
      <c r="CK227" s="147"/>
      <c r="CL227" s="147"/>
      <c r="CM227" s="147"/>
      <c r="CN227" s="147"/>
      <c r="CO227" s="147"/>
      <c r="CP227" s="147"/>
      <c r="CQ227" s="147"/>
      <c r="CR227" s="147"/>
      <c r="CS227" s="147"/>
      <c r="CT227" s="147"/>
      <c r="CU227" s="147"/>
      <c r="CV227" s="147"/>
      <c r="CW227" s="147"/>
      <c r="CX227" s="147"/>
      <c r="CY227" s="147"/>
      <c r="CZ227" s="147"/>
      <c r="DA227" s="147"/>
      <c r="DB227" s="147"/>
      <c r="DC227" s="147"/>
      <c r="DD227" s="147"/>
      <c r="DE227" s="147"/>
      <c r="DF227" s="147"/>
      <c r="DG227" s="147"/>
      <c r="DH227" s="147"/>
      <c r="DI227" s="147"/>
      <c r="DJ227" s="147"/>
      <c r="DK227" s="147"/>
      <c r="DL227" s="147"/>
      <c r="DM227" s="147"/>
      <c r="DN227" s="147"/>
      <c r="DO227" s="147"/>
      <c r="DP227" s="147"/>
      <c r="DQ227" s="147"/>
      <c r="DR227" s="147"/>
      <c r="DS227" s="147"/>
      <c r="DT227" s="147"/>
      <c r="DU227" s="147"/>
      <c r="DV227" s="147"/>
      <c r="DW227" s="147"/>
      <c r="DX227" s="147"/>
      <c r="DY227" s="147"/>
      <c r="DZ227" s="147"/>
      <c r="EA227" s="147"/>
      <c r="EB227" s="147"/>
      <c r="EC227" s="147"/>
      <c r="ED227" s="147"/>
      <c r="EE227" s="147"/>
      <c r="EF227" s="147"/>
      <c r="EG227" s="147"/>
      <c r="EH227" s="147"/>
      <c r="EI227" s="147"/>
      <c r="EJ227" s="147"/>
      <c r="EK227" s="147"/>
      <c r="EL227" s="147"/>
      <c r="EM227" s="147"/>
      <c r="EN227" s="147"/>
      <c r="EO227" s="147"/>
      <c r="EP227" s="147"/>
      <c r="EQ227" s="147"/>
      <c r="ER227" s="147"/>
      <c r="ES227" s="147"/>
      <c r="ET227" s="147"/>
      <c r="EU227" s="147"/>
      <c r="EV227" s="147"/>
      <c r="EW227" s="147"/>
      <c r="EX227" s="147"/>
      <c r="EY227" s="147"/>
      <c r="EZ227" s="147"/>
      <c r="FA227" s="147"/>
      <c r="FB227" s="147"/>
      <c r="FC227" s="147"/>
      <c r="FD227" s="147"/>
      <c r="FE227" s="147"/>
      <c r="FF227" s="147"/>
      <c r="FG227" s="147"/>
      <c r="FH227" s="147"/>
      <c r="FI227" s="147"/>
      <c r="FJ227" s="147"/>
      <c r="FK227" s="147"/>
      <c r="FL227" s="147"/>
      <c r="FM227" s="147"/>
      <c r="FN227" s="147"/>
      <c r="FO227" s="147"/>
      <c r="FP227" s="147"/>
      <c r="FQ227" s="147"/>
      <c r="FR227" s="147"/>
      <c r="FS227" s="147"/>
      <c r="FT227" s="147"/>
      <c r="FU227" s="147"/>
      <c r="FV227" s="147"/>
      <c r="FW227" s="147"/>
      <c r="FX227" s="147"/>
      <c r="FY227" s="147"/>
      <c r="FZ227" s="147"/>
      <c r="GA227" s="147"/>
      <c r="GB227" s="147"/>
      <c r="GC227" s="147"/>
      <c r="GD227" s="147"/>
      <c r="GE227" s="147"/>
      <c r="GF227" s="147"/>
      <c r="GG227" s="147"/>
      <c r="GH227" s="147"/>
      <c r="GI227" s="147"/>
      <c r="GJ227" s="147"/>
      <c r="GK227" s="147"/>
      <c r="GL227" s="147"/>
      <c r="GM227" s="147"/>
      <c r="GN227" s="147"/>
      <c r="GO227" s="147"/>
      <c r="GP227" s="147"/>
      <c r="GQ227" s="147"/>
      <c r="GR227" s="147"/>
      <c r="GS227" s="147"/>
      <c r="GT227" s="147"/>
      <c r="GU227" s="147"/>
      <c r="GV227" s="147"/>
      <c r="GW227" s="147"/>
      <c r="GX227" s="147"/>
      <c r="GY227" s="147"/>
      <c r="GZ227" s="147"/>
      <c r="HA227" s="147"/>
      <c r="HB227" s="147"/>
      <c r="HC227" s="147"/>
      <c r="HD227" s="147"/>
      <c r="HE227" s="147"/>
      <c r="HF227" s="147"/>
      <c r="HG227" s="147"/>
      <c r="HH227" s="147"/>
      <c r="HI227" s="147"/>
      <c r="HJ227" s="147"/>
      <c r="HK227" s="147"/>
      <c r="HL227" s="147"/>
      <c r="HM227" s="147"/>
      <c r="HN227" s="147"/>
      <c r="HO227" s="147"/>
      <c r="HP227" s="147"/>
      <c r="HQ227" s="147"/>
      <c r="HR227" s="147"/>
      <c r="HS227" s="147"/>
      <c r="HT227" s="147"/>
      <c r="HU227" s="147"/>
      <c r="HV227" s="147"/>
      <c r="HW227" s="147"/>
      <c r="HX227" s="147"/>
      <c r="HY227" s="147"/>
      <c r="HZ227" s="147"/>
      <c r="IA227" s="147"/>
      <c r="IB227" s="147"/>
      <c r="IC227" s="147"/>
      <c r="ID227" s="147"/>
      <c r="IE227" s="147"/>
      <c r="IF227" s="147"/>
      <c r="IG227" s="147"/>
      <c r="IH227" s="147"/>
      <c r="II227" s="147"/>
    </row>
    <row r="228" spans="1:243" x14ac:dyDescent="0.2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  <c r="AO228" s="147"/>
      <c r="AP228" s="147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  <c r="BC228" s="147"/>
      <c r="BD228" s="147"/>
      <c r="BE228" s="147"/>
      <c r="BF228" s="147"/>
      <c r="BG228" s="147"/>
      <c r="BH228" s="147"/>
      <c r="BI228" s="147"/>
      <c r="BJ228" s="147"/>
      <c r="BK228" s="147"/>
      <c r="BL228" s="147"/>
      <c r="BM228" s="147"/>
      <c r="BN228" s="147"/>
      <c r="BO228" s="147"/>
      <c r="BP228" s="147"/>
      <c r="BQ228" s="147"/>
      <c r="BR228" s="147"/>
      <c r="BS228" s="147"/>
      <c r="BT228" s="147"/>
      <c r="BU228" s="147"/>
      <c r="BV228" s="147"/>
      <c r="BW228" s="147"/>
      <c r="BX228" s="147"/>
      <c r="BY228" s="147"/>
      <c r="BZ228" s="147"/>
      <c r="CA228" s="147"/>
      <c r="CB228" s="147"/>
      <c r="CC228" s="147"/>
      <c r="CD228" s="147"/>
      <c r="CE228" s="147"/>
      <c r="CF228" s="147"/>
      <c r="CG228" s="147"/>
      <c r="CH228" s="147"/>
      <c r="CJ228" s="147"/>
      <c r="CK228" s="147"/>
      <c r="CL228" s="147"/>
      <c r="CM228" s="147"/>
      <c r="CN228" s="147"/>
      <c r="CO228" s="147"/>
      <c r="CP228" s="147"/>
      <c r="CQ228" s="147"/>
      <c r="CR228" s="147"/>
      <c r="CS228" s="147"/>
      <c r="CT228" s="147"/>
      <c r="CU228" s="147"/>
      <c r="CV228" s="147"/>
      <c r="CW228" s="147"/>
      <c r="CX228" s="147"/>
      <c r="CY228" s="147"/>
      <c r="CZ228" s="147"/>
      <c r="DA228" s="147"/>
      <c r="DB228" s="147"/>
      <c r="DC228" s="147"/>
      <c r="DD228" s="147"/>
      <c r="DE228" s="147"/>
      <c r="DF228" s="147"/>
      <c r="DG228" s="147"/>
      <c r="DH228" s="147"/>
      <c r="DI228" s="147"/>
      <c r="DJ228" s="147"/>
      <c r="DK228" s="147"/>
      <c r="DL228" s="147"/>
      <c r="DM228" s="147"/>
      <c r="DN228" s="147"/>
      <c r="DO228" s="147"/>
      <c r="DP228" s="147"/>
      <c r="DQ228" s="147"/>
      <c r="DR228" s="147"/>
      <c r="DS228" s="147"/>
      <c r="DT228" s="147"/>
      <c r="DU228" s="147"/>
      <c r="DV228" s="147"/>
      <c r="DW228" s="147"/>
      <c r="DX228" s="147"/>
      <c r="DY228" s="147"/>
      <c r="DZ228" s="147"/>
      <c r="EA228" s="147"/>
      <c r="EB228" s="147"/>
      <c r="EC228" s="147"/>
      <c r="ED228" s="147"/>
      <c r="EE228" s="147"/>
      <c r="EF228" s="147"/>
      <c r="EG228" s="147"/>
      <c r="EH228" s="147"/>
      <c r="EI228" s="147"/>
      <c r="EJ228" s="147"/>
      <c r="EK228" s="147"/>
      <c r="EL228" s="147"/>
      <c r="EM228" s="147"/>
      <c r="EN228" s="147"/>
      <c r="EO228" s="147"/>
      <c r="EP228" s="147"/>
      <c r="EQ228" s="147"/>
      <c r="ER228" s="147"/>
      <c r="ES228" s="147"/>
      <c r="ET228" s="147"/>
      <c r="EU228" s="147"/>
      <c r="EV228" s="147"/>
      <c r="EW228" s="147"/>
      <c r="EX228" s="147"/>
      <c r="EY228" s="147"/>
      <c r="EZ228" s="147"/>
      <c r="FA228" s="147"/>
      <c r="FB228" s="147"/>
      <c r="FC228" s="147"/>
      <c r="FD228" s="147"/>
      <c r="FE228" s="147"/>
      <c r="FF228" s="147"/>
      <c r="FG228" s="147"/>
      <c r="FH228" s="147"/>
      <c r="FI228" s="147"/>
      <c r="FJ228" s="147"/>
      <c r="FK228" s="147"/>
      <c r="FL228" s="147"/>
      <c r="FM228" s="147"/>
      <c r="FN228" s="147"/>
      <c r="FO228" s="147"/>
      <c r="FP228" s="147"/>
      <c r="FQ228" s="147"/>
      <c r="FR228" s="147"/>
      <c r="FS228" s="147"/>
      <c r="FT228" s="147"/>
      <c r="FU228" s="147"/>
      <c r="FV228" s="147"/>
      <c r="FW228" s="147"/>
      <c r="FX228" s="147"/>
      <c r="FY228" s="147"/>
      <c r="FZ228" s="147"/>
      <c r="GA228" s="147"/>
      <c r="GB228" s="147"/>
      <c r="GC228" s="147"/>
      <c r="GD228" s="147"/>
      <c r="GE228" s="147"/>
      <c r="GF228" s="147"/>
      <c r="GG228" s="147"/>
      <c r="GH228" s="147"/>
      <c r="GI228" s="147"/>
      <c r="GJ228" s="147"/>
      <c r="GK228" s="147"/>
      <c r="GL228" s="147"/>
      <c r="GM228" s="147"/>
      <c r="GN228" s="147"/>
      <c r="GO228" s="147"/>
      <c r="GP228" s="147"/>
      <c r="GQ228" s="147"/>
      <c r="GR228" s="147"/>
      <c r="GS228" s="147"/>
      <c r="GT228" s="147"/>
      <c r="GU228" s="147"/>
      <c r="GV228" s="147"/>
      <c r="GW228" s="147"/>
      <c r="GX228" s="147"/>
      <c r="GY228" s="147"/>
      <c r="GZ228" s="147"/>
      <c r="HA228" s="147"/>
      <c r="HB228" s="147"/>
      <c r="HC228" s="147"/>
      <c r="HD228" s="147"/>
      <c r="HE228" s="147"/>
      <c r="HF228" s="147"/>
      <c r="HG228" s="147"/>
      <c r="HH228" s="147"/>
      <c r="HI228" s="147"/>
      <c r="HJ228" s="147"/>
      <c r="HK228" s="147"/>
      <c r="HL228" s="147"/>
      <c r="HM228" s="147"/>
      <c r="HN228" s="147"/>
      <c r="HO228" s="147"/>
      <c r="HP228" s="147"/>
      <c r="HQ228" s="147"/>
      <c r="HR228" s="147"/>
      <c r="HS228" s="147"/>
      <c r="HT228" s="147"/>
      <c r="HU228" s="147"/>
      <c r="HV228" s="147"/>
      <c r="HW228" s="147"/>
      <c r="HX228" s="147"/>
      <c r="HY228" s="147"/>
      <c r="HZ228" s="147"/>
      <c r="IA228" s="147"/>
      <c r="IB228" s="147"/>
      <c r="IC228" s="147"/>
      <c r="ID228" s="147"/>
      <c r="IE228" s="147"/>
      <c r="IF228" s="147"/>
      <c r="IG228" s="147"/>
      <c r="IH228" s="147"/>
      <c r="II228" s="147"/>
    </row>
    <row r="229" spans="1:243" x14ac:dyDescent="0.2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  <c r="AO229" s="147"/>
      <c r="AP229" s="147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  <c r="BC229" s="147"/>
      <c r="BD229" s="147"/>
      <c r="BE229" s="147"/>
      <c r="BF229" s="147"/>
      <c r="BG229" s="147"/>
      <c r="BH229" s="147"/>
      <c r="BI229" s="147"/>
      <c r="BJ229" s="147"/>
      <c r="BK229" s="147"/>
      <c r="BL229" s="147"/>
      <c r="BM229" s="147"/>
      <c r="BN229" s="147"/>
      <c r="BO229" s="147"/>
      <c r="BP229" s="147"/>
      <c r="BQ229" s="147"/>
      <c r="BR229" s="147"/>
      <c r="BS229" s="147"/>
      <c r="BT229" s="147"/>
      <c r="BU229" s="147"/>
      <c r="BV229" s="147"/>
      <c r="BW229" s="147"/>
      <c r="BX229" s="147"/>
      <c r="BY229" s="147"/>
      <c r="BZ229" s="147"/>
      <c r="CA229" s="147"/>
      <c r="CB229" s="147"/>
      <c r="CC229" s="147"/>
      <c r="CD229" s="147"/>
      <c r="CE229" s="147"/>
      <c r="CF229" s="147"/>
      <c r="CG229" s="147"/>
      <c r="CH229" s="147"/>
      <c r="CJ229" s="147"/>
      <c r="CK229" s="147"/>
      <c r="CL229" s="147"/>
      <c r="CM229" s="147"/>
      <c r="CN229" s="147"/>
      <c r="CO229" s="147"/>
      <c r="CP229" s="147"/>
      <c r="CQ229" s="147"/>
      <c r="CR229" s="147"/>
      <c r="CS229" s="147"/>
      <c r="CT229" s="147"/>
      <c r="CU229" s="147"/>
      <c r="CV229" s="147"/>
      <c r="CW229" s="147"/>
      <c r="CX229" s="147"/>
      <c r="CY229" s="147"/>
      <c r="CZ229" s="147"/>
      <c r="DA229" s="147"/>
      <c r="DB229" s="147"/>
      <c r="DC229" s="147"/>
      <c r="DD229" s="147"/>
      <c r="DE229" s="147"/>
      <c r="DF229" s="147"/>
      <c r="DG229" s="147"/>
      <c r="DH229" s="147"/>
      <c r="DI229" s="147"/>
      <c r="DJ229" s="147"/>
      <c r="DK229" s="147"/>
      <c r="DL229" s="147"/>
      <c r="DM229" s="147"/>
      <c r="DN229" s="147"/>
      <c r="DO229" s="147"/>
      <c r="DP229" s="147"/>
      <c r="DQ229" s="147"/>
      <c r="DR229" s="147"/>
      <c r="DS229" s="147"/>
      <c r="DT229" s="147"/>
      <c r="DU229" s="147"/>
      <c r="DV229" s="147"/>
      <c r="DW229" s="147"/>
      <c r="DX229" s="147"/>
      <c r="DY229" s="147"/>
      <c r="DZ229" s="147"/>
      <c r="EA229" s="147"/>
      <c r="EB229" s="147"/>
      <c r="EC229" s="147"/>
      <c r="ED229" s="147"/>
      <c r="EE229" s="147"/>
      <c r="EF229" s="147"/>
      <c r="EG229" s="147"/>
      <c r="EH229" s="147"/>
      <c r="EI229" s="147"/>
      <c r="EJ229" s="147"/>
      <c r="EK229" s="147"/>
      <c r="EL229" s="147"/>
      <c r="EM229" s="147"/>
      <c r="EN229" s="147"/>
      <c r="EO229" s="147"/>
      <c r="EP229" s="147"/>
      <c r="EQ229" s="147"/>
      <c r="ER229" s="147"/>
      <c r="ES229" s="147"/>
      <c r="ET229" s="147"/>
      <c r="EU229" s="147"/>
      <c r="EV229" s="147"/>
      <c r="EW229" s="147"/>
      <c r="EX229" s="147"/>
      <c r="EY229" s="147"/>
      <c r="EZ229" s="147"/>
      <c r="FA229" s="147"/>
      <c r="FB229" s="147"/>
      <c r="FC229" s="147"/>
      <c r="FD229" s="147"/>
      <c r="FE229" s="147"/>
      <c r="FF229" s="147"/>
      <c r="FG229" s="147"/>
      <c r="FH229" s="147"/>
      <c r="FI229" s="147"/>
      <c r="FJ229" s="147"/>
      <c r="FK229" s="147"/>
      <c r="FL229" s="147"/>
      <c r="FM229" s="147"/>
      <c r="FN229" s="147"/>
      <c r="FO229" s="147"/>
      <c r="FP229" s="147"/>
      <c r="FQ229" s="147"/>
      <c r="FR229" s="147"/>
      <c r="FS229" s="147"/>
      <c r="FT229" s="147"/>
      <c r="FU229" s="147"/>
      <c r="FV229" s="147"/>
      <c r="FW229" s="147"/>
      <c r="FX229" s="147"/>
      <c r="FY229" s="147"/>
      <c r="FZ229" s="147"/>
      <c r="GA229" s="147"/>
      <c r="GB229" s="147"/>
      <c r="GC229" s="147"/>
      <c r="GD229" s="147"/>
      <c r="GE229" s="147"/>
      <c r="GF229" s="147"/>
      <c r="GG229" s="147"/>
      <c r="GH229" s="147"/>
      <c r="GI229" s="147"/>
      <c r="GJ229" s="147"/>
      <c r="GK229" s="147"/>
      <c r="GL229" s="147"/>
      <c r="GM229" s="147"/>
      <c r="GN229" s="147"/>
      <c r="GO229" s="147"/>
      <c r="GP229" s="147"/>
      <c r="GQ229" s="147"/>
      <c r="GR229" s="147"/>
      <c r="GS229" s="147"/>
      <c r="GT229" s="147"/>
      <c r="GU229" s="147"/>
      <c r="GV229" s="147"/>
      <c r="GW229" s="147"/>
      <c r="GX229" s="147"/>
      <c r="GY229" s="147"/>
      <c r="GZ229" s="147"/>
      <c r="HA229" s="147"/>
      <c r="HB229" s="147"/>
      <c r="HC229" s="147"/>
      <c r="HD229" s="147"/>
      <c r="HE229" s="147"/>
      <c r="HF229" s="147"/>
      <c r="HG229" s="147"/>
      <c r="HH229" s="147"/>
      <c r="HI229" s="147"/>
      <c r="HJ229" s="147"/>
      <c r="HK229" s="147"/>
      <c r="HL229" s="147"/>
      <c r="HM229" s="147"/>
      <c r="HN229" s="147"/>
      <c r="HO229" s="147"/>
      <c r="HP229" s="147"/>
      <c r="HQ229" s="147"/>
      <c r="HR229" s="147"/>
      <c r="HS229" s="147"/>
      <c r="HT229" s="147"/>
      <c r="HU229" s="147"/>
      <c r="HV229" s="147"/>
      <c r="HW229" s="147"/>
      <c r="HX229" s="147"/>
      <c r="HY229" s="147"/>
      <c r="HZ229" s="147"/>
      <c r="IA229" s="147"/>
      <c r="IB229" s="147"/>
      <c r="IC229" s="147"/>
      <c r="ID229" s="147"/>
      <c r="IE229" s="147"/>
      <c r="IF229" s="147"/>
      <c r="IG229" s="147"/>
      <c r="IH229" s="147"/>
      <c r="II229" s="147"/>
    </row>
    <row r="230" spans="1:243" x14ac:dyDescent="0.2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  <c r="AO230" s="147"/>
      <c r="AP230" s="147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  <c r="BC230" s="147"/>
      <c r="BD230" s="147"/>
      <c r="BE230" s="147"/>
      <c r="BF230" s="147"/>
      <c r="BG230" s="147"/>
      <c r="BH230" s="147"/>
      <c r="BI230" s="147"/>
      <c r="BJ230" s="147"/>
      <c r="BK230" s="147"/>
      <c r="BL230" s="147"/>
      <c r="BM230" s="147"/>
      <c r="BN230" s="147"/>
      <c r="BO230" s="147"/>
      <c r="BP230" s="147"/>
      <c r="BQ230" s="147"/>
      <c r="BR230" s="147"/>
      <c r="BS230" s="147"/>
      <c r="BT230" s="147"/>
      <c r="BU230" s="147"/>
      <c r="BV230" s="147"/>
      <c r="BW230" s="147"/>
      <c r="BX230" s="147"/>
      <c r="BY230" s="147"/>
      <c r="BZ230" s="147"/>
      <c r="CA230" s="147"/>
      <c r="CB230" s="147"/>
      <c r="CC230" s="147"/>
      <c r="CD230" s="147"/>
      <c r="CE230" s="147"/>
      <c r="CF230" s="147"/>
      <c r="CG230" s="147"/>
      <c r="CH230" s="147"/>
      <c r="CJ230" s="147"/>
      <c r="CK230" s="147"/>
      <c r="CL230" s="147"/>
      <c r="CM230" s="147"/>
      <c r="CN230" s="147"/>
      <c r="CO230" s="147"/>
      <c r="CP230" s="147"/>
      <c r="CQ230" s="147"/>
      <c r="CR230" s="147"/>
      <c r="CS230" s="147"/>
      <c r="CT230" s="147"/>
      <c r="CU230" s="147"/>
      <c r="CV230" s="147"/>
      <c r="CW230" s="147"/>
      <c r="CX230" s="147"/>
      <c r="CY230" s="147"/>
      <c r="CZ230" s="147"/>
      <c r="DA230" s="147"/>
      <c r="DB230" s="147"/>
      <c r="DC230" s="147"/>
      <c r="DD230" s="147"/>
      <c r="DE230" s="147"/>
      <c r="DF230" s="147"/>
      <c r="DG230" s="147"/>
      <c r="DH230" s="147"/>
      <c r="DI230" s="147"/>
      <c r="DJ230" s="147"/>
      <c r="DK230" s="147"/>
      <c r="DL230" s="147"/>
      <c r="DM230" s="147"/>
      <c r="DN230" s="147"/>
      <c r="DO230" s="147"/>
      <c r="DP230" s="147"/>
      <c r="DQ230" s="147"/>
      <c r="DR230" s="147"/>
      <c r="DS230" s="147"/>
      <c r="DT230" s="147"/>
      <c r="DU230" s="147"/>
      <c r="DV230" s="147"/>
      <c r="DW230" s="147"/>
      <c r="DX230" s="147"/>
      <c r="DY230" s="147"/>
      <c r="DZ230" s="147"/>
      <c r="EA230" s="147"/>
      <c r="EB230" s="147"/>
      <c r="EC230" s="147"/>
      <c r="ED230" s="147"/>
      <c r="EE230" s="147"/>
      <c r="EF230" s="147"/>
      <c r="EG230" s="147"/>
      <c r="EH230" s="147"/>
      <c r="EI230" s="147"/>
      <c r="EJ230" s="147"/>
      <c r="EK230" s="147"/>
      <c r="EL230" s="147"/>
      <c r="EM230" s="147"/>
      <c r="EN230" s="147"/>
      <c r="EO230" s="147"/>
      <c r="EP230" s="147"/>
      <c r="EQ230" s="147"/>
      <c r="ER230" s="147"/>
      <c r="ES230" s="147"/>
      <c r="ET230" s="147"/>
      <c r="EU230" s="147"/>
      <c r="EV230" s="147"/>
      <c r="EW230" s="147"/>
      <c r="EX230" s="147"/>
      <c r="EY230" s="147"/>
      <c r="EZ230" s="147"/>
      <c r="FA230" s="147"/>
      <c r="FB230" s="147"/>
      <c r="FC230" s="147"/>
      <c r="FD230" s="147"/>
      <c r="FE230" s="147"/>
      <c r="FF230" s="147"/>
      <c r="FG230" s="147"/>
      <c r="FH230" s="147"/>
      <c r="FI230" s="147"/>
      <c r="FJ230" s="147"/>
      <c r="FK230" s="147"/>
      <c r="FL230" s="147"/>
      <c r="FM230" s="147"/>
      <c r="FN230" s="147"/>
      <c r="FO230" s="147"/>
      <c r="FP230" s="147"/>
      <c r="FQ230" s="147"/>
      <c r="FR230" s="147"/>
      <c r="FS230" s="147"/>
      <c r="FT230" s="147"/>
      <c r="FU230" s="147"/>
      <c r="FV230" s="147"/>
      <c r="FW230" s="147"/>
      <c r="FX230" s="147"/>
      <c r="FY230" s="147"/>
      <c r="FZ230" s="147"/>
      <c r="GA230" s="147"/>
      <c r="GB230" s="147"/>
      <c r="GC230" s="147"/>
      <c r="GD230" s="147"/>
      <c r="GE230" s="147"/>
      <c r="GF230" s="147"/>
      <c r="GG230" s="147"/>
      <c r="GH230" s="147"/>
      <c r="GI230" s="147"/>
      <c r="GJ230" s="147"/>
      <c r="GK230" s="147"/>
      <c r="GL230" s="147"/>
      <c r="GM230" s="147"/>
      <c r="GN230" s="147"/>
      <c r="GO230" s="147"/>
      <c r="GP230" s="147"/>
      <c r="GQ230" s="147"/>
      <c r="GR230" s="147"/>
      <c r="GS230" s="147"/>
      <c r="GT230" s="147"/>
      <c r="GU230" s="147"/>
      <c r="GV230" s="147"/>
      <c r="GW230" s="147"/>
      <c r="GX230" s="147"/>
      <c r="GY230" s="147"/>
      <c r="GZ230" s="147"/>
      <c r="HA230" s="147"/>
      <c r="HB230" s="147"/>
      <c r="HC230" s="147"/>
      <c r="HD230" s="147"/>
      <c r="HE230" s="147"/>
      <c r="HF230" s="147"/>
      <c r="HG230" s="147"/>
      <c r="HH230" s="147"/>
      <c r="HI230" s="147"/>
      <c r="HJ230" s="147"/>
      <c r="HK230" s="147"/>
      <c r="HL230" s="147"/>
      <c r="HM230" s="147"/>
      <c r="HN230" s="147"/>
      <c r="HO230" s="147"/>
      <c r="HP230" s="147"/>
      <c r="HQ230" s="147"/>
      <c r="HR230" s="147"/>
      <c r="HS230" s="147"/>
      <c r="HT230" s="147"/>
      <c r="HU230" s="147"/>
      <c r="HV230" s="147"/>
      <c r="HW230" s="147"/>
      <c r="HX230" s="147"/>
      <c r="HY230" s="147"/>
      <c r="HZ230" s="147"/>
      <c r="IA230" s="147"/>
      <c r="IB230" s="147"/>
      <c r="IC230" s="147"/>
      <c r="ID230" s="147"/>
      <c r="IE230" s="147"/>
      <c r="IF230" s="147"/>
      <c r="IG230" s="147"/>
      <c r="IH230" s="147"/>
      <c r="II230" s="147"/>
    </row>
    <row r="231" spans="1:243" x14ac:dyDescent="0.2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  <c r="AO231" s="147"/>
      <c r="AP231" s="147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  <c r="BC231" s="147"/>
      <c r="BD231" s="147"/>
      <c r="BE231" s="147"/>
      <c r="BF231" s="147"/>
      <c r="BG231" s="147"/>
      <c r="BH231" s="147"/>
      <c r="BI231" s="147"/>
      <c r="BJ231" s="147"/>
      <c r="BK231" s="147"/>
      <c r="BL231" s="147"/>
      <c r="BM231" s="147"/>
      <c r="BN231" s="147"/>
      <c r="BO231" s="147"/>
      <c r="BP231" s="147"/>
      <c r="BQ231" s="147"/>
      <c r="BR231" s="147"/>
      <c r="BS231" s="147"/>
      <c r="BT231" s="147"/>
      <c r="BU231" s="147"/>
      <c r="BV231" s="147"/>
      <c r="BW231" s="147"/>
      <c r="BX231" s="147"/>
      <c r="BY231" s="147"/>
      <c r="BZ231" s="147"/>
      <c r="CA231" s="147"/>
      <c r="CB231" s="147"/>
      <c r="CC231" s="147"/>
      <c r="CD231" s="147"/>
      <c r="CE231" s="147"/>
      <c r="CF231" s="147"/>
      <c r="CG231" s="147"/>
      <c r="CH231" s="147"/>
      <c r="CJ231" s="147"/>
      <c r="CK231" s="147"/>
      <c r="CL231" s="147"/>
      <c r="CM231" s="147"/>
      <c r="CN231" s="147"/>
      <c r="CO231" s="147"/>
      <c r="CP231" s="147"/>
      <c r="CQ231" s="147"/>
      <c r="CR231" s="147"/>
      <c r="CS231" s="147"/>
      <c r="CT231" s="147"/>
      <c r="CU231" s="147"/>
      <c r="CV231" s="147"/>
      <c r="CW231" s="147"/>
      <c r="CX231" s="147"/>
      <c r="CY231" s="147"/>
      <c r="CZ231" s="147"/>
      <c r="DA231" s="147"/>
      <c r="DB231" s="147"/>
      <c r="DC231" s="147"/>
      <c r="DD231" s="147"/>
      <c r="DE231" s="147"/>
      <c r="DF231" s="147"/>
      <c r="DG231" s="147"/>
      <c r="DH231" s="147"/>
      <c r="DI231" s="147"/>
      <c r="DJ231" s="147"/>
      <c r="DK231" s="147"/>
      <c r="DL231" s="147"/>
      <c r="DM231" s="147"/>
      <c r="DN231" s="147"/>
      <c r="DO231" s="147"/>
      <c r="DP231" s="147"/>
      <c r="DQ231" s="147"/>
      <c r="DR231" s="147"/>
      <c r="DS231" s="147"/>
      <c r="DT231" s="147"/>
      <c r="DU231" s="147"/>
      <c r="DV231" s="147"/>
      <c r="DW231" s="147"/>
      <c r="DX231" s="147"/>
      <c r="DY231" s="147"/>
      <c r="DZ231" s="147"/>
      <c r="EA231" s="147"/>
      <c r="EB231" s="147"/>
      <c r="EC231" s="147"/>
      <c r="ED231" s="147"/>
      <c r="EE231" s="147"/>
      <c r="EF231" s="147"/>
      <c r="EG231" s="147"/>
      <c r="EH231" s="147"/>
      <c r="EI231" s="147"/>
      <c r="EJ231" s="147"/>
      <c r="EK231" s="147"/>
      <c r="EL231" s="147"/>
      <c r="EM231" s="147"/>
      <c r="EN231" s="147"/>
      <c r="EO231" s="147"/>
      <c r="EP231" s="147"/>
      <c r="EQ231" s="147"/>
      <c r="ER231" s="147"/>
      <c r="ES231" s="147"/>
      <c r="ET231" s="147"/>
      <c r="EU231" s="147"/>
      <c r="EV231" s="147"/>
      <c r="EW231" s="147"/>
      <c r="EX231" s="147"/>
      <c r="EY231" s="147"/>
      <c r="EZ231" s="147"/>
      <c r="FA231" s="147"/>
      <c r="FB231" s="147"/>
      <c r="FC231" s="147"/>
      <c r="FD231" s="147"/>
      <c r="FE231" s="147"/>
      <c r="FF231" s="147"/>
      <c r="FG231" s="147"/>
      <c r="FH231" s="147"/>
      <c r="FI231" s="147"/>
      <c r="FJ231" s="147"/>
      <c r="FK231" s="147"/>
      <c r="FL231" s="147"/>
      <c r="FM231" s="147"/>
      <c r="FN231" s="147"/>
      <c r="FO231" s="147"/>
      <c r="FP231" s="147"/>
      <c r="FQ231" s="147"/>
      <c r="FR231" s="147"/>
      <c r="FS231" s="147"/>
      <c r="FT231" s="147"/>
      <c r="FU231" s="147"/>
      <c r="FV231" s="147"/>
      <c r="FW231" s="147"/>
      <c r="FX231" s="147"/>
      <c r="FY231" s="147"/>
      <c r="FZ231" s="147"/>
      <c r="GA231" s="147"/>
      <c r="GB231" s="147"/>
      <c r="GC231" s="147"/>
      <c r="GD231" s="147"/>
      <c r="GE231" s="147"/>
      <c r="GF231" s="147"/>
      <c r="GG231" s="147"/>
      <c r="GH231" s="147"/>
      <c r="GI231" s="147"/>
      <c r="GJ231" s="147"/>
      <c r="GK231" s="147"/>
      <c r="GL231" s="147"/>
      <c r="GM231" s="147"/>
      <c r="GN231" s="147"/>
      <c r="GO231" s="147"/>
      <c r="GP231" s="147"/>
      <c r="GQ231" s="147"/>
      <c r="GR231" s="147"/>
      <c r="GS231" s="147"/>
      <c r="GT231" s="147"/>
      <c r="GU231" s="147"/>
      <c r="GV231" s="147"/>
      <c r="GW231" s="147"/>
      <c r="GX231" s="147"/>
      <c r="GY231" s="147"/>
      <c r="GZ231" s="147"/>
      <c r="HA231" s="147"/>
      <c r="HB231" s="147"/>
      <c r="HC231" s="147"/>
      <c r="HD231" s="147"/>
      <c r="HE231" s="147"/>
      <c r="HF231" s="147"/>
      <c r="HG231" s="147"/>
      <c r="HH231" s="147"/>
      <c r="HI231" s="147"/>
      <c r="HJ231" s="147"/>
      <c r="HK231" s="147"/>
      <c r="HL231" s="147"/>
      <c r="HM231" s="147"/>
      <c r="HN231" s="147"/>
      <c r="HO231" s="147"/>
      <c r="HP231" s="147"/>
      <c r="HQ231" s="147"/>
      <c r="HR231" s="147"/>
      <c r="HS231" s="147"/>
      <c r="HT231" s="147"/>
      <c r="HU231" s="147"/>
      <c r="HV231" s="147"/>
      <c r="HW231" s="147"/>
      <c r="HX231" s="147"/>
      <c r="HY231" s="147"/>
      <c r="HZ231" s="147"/>
      <c r="IA231" s="147"/>
      <c r="IB231" s="147"/>
      <c r="IC231" s="147"/>
      <c r="ID231" s="147"/>
      <c r="IE231" s="147"/>
      <c r="IF231" s="147"/>
      <c r="IG231" s="147"/>
      <c r="IH231" s="147"/>
      <c r="II231" s="147"/>
    </row>
    <row r="232" spans="1:243" x14ac:dyDescent="0.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  <c r="AO232" s="147"/>
      <c r="AP232" s="147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  <c r="BC232" s="147"/>
      <c r="BD232" s="147"/>
      <c r="BE232" s="147"/>
      <c r="BF232" s="147"/>
      <c r="BG232" s="147"/>
      <c r="BH232" s="147"/>
      <c r="BI232" s="147"/>
      <c r="BJ232" s="147"/>
      <c r="BK232" s="147"/>
      <c r="BL232" s="147"/>
      <c r="BM232" s="147"/>
      <c r="BN232" s="147"/>
      <c r="BO232" s="147"/>
      <c r="BP232" s="147"/>
      <c r="BQ232" s="147"/>
      <c r="BR232" s="147"/>
      <c r="BS232" s="147"/>
      <c r="BT232" s="147"/>
      <c r="BU232" s="147"/>
      <c r="BV232" s="147"/>
      <c r="BW232" s="147"/>
      <c r="BX232" s="147"/>
      <c r="BY232" s="147"/>
      <c r="BZ232" s="147"/>
      <c r="CA232" s="147"/>
      <c r="CB232" s="147"/>
      <c r="CC232" s="147"/>
      <c r="CD232" s="147"/>
      <c r="CE232" s="147"/>
      <c r="CF232" s="147"/>
      <c r="CG232" s="147"/>
      <c r="CH232" s="147"/>
      <c r="CJ232" s="147"/>
      <c r="CK232" s="147"/>
      <c r="CL232" s="147"/>
      <c r="CM232" s="147"/>
      <c r="CN232" s="147"/>
      <c r="CO232" s="147"/>
      <c r="CP232" s="147"/>
      <c r="CQ232" s="147"/>
      <c r="CR232" s="147"/>
      <c r="CS232" s="147"/>
      <c r="CT232" s="147"/>
      <c r="CU232" s="147"/>
      <c r="CV232" s="147"/>
      <c r="CW232" s="147"/>
      <c r="CX232" s="147"/>
      <c r="CY232" s="147"/>
      <c r="CZ232" s="147"/>
      <c r="DA232" s="147"/>
      <c r="DB232" s="147"/>
      <c r="DC232" s="147"/>
      <c r="DD232" s="147"/>
      <c r="DE232" s="147"/>
      <c r="DF232" s="147"/>
      <c r="DG232" s="147"/>
      <c r="DH232" s="147"/>
      <c r="DI232" s="147"/>
      <c r="DJ232" s="147"/>
      <c r="DK232" s="147"/>
      <c r="DL232" s="147"/>
      <c r="DM232" s="147"/>
      <c r="DN232" s="147"/>
      <c r="DO232" s="147"/>
      <c r="DP232" s="147"/>
      <c r="DQ232" s="147"/>
      <c r="DR232" s="147"/>
      <c r="DS232" s="147"/>
      <c r="DT232" s="147"/>
      <c r="DU232" s="147"/>
      <c r="DV232" s="147"/>
      <c r="DW232" s="147"/>
      <c r="DX232" s="147"/>
      <c r="DY232" s="147"/>
      <c r="DZ232" s="147"/>
      <c r="EA232" s="147"/>
      <c r="EB232" s="147"/>
      <c r="EC232" s="147"/>
      <c r="ED232" s="147"/>
      <c r="EE232" s="147"/>
      <c r="EF232" s="147"/>
      <c r="EG232" s="147"/>
      <c r="EH232" s="147"/>
      <c r="EI232" s="147"/>
      <c r="EJ232" s="147"/>
      <c r="EK232" s="147"/>
      <c r="EL232" s="147"/>
      <c r="EM232" s="147"/>
      <c r="EN232" s="147"/>
      <c r="EO232" s="147"/>
      <c r="EP232" s="147"/>
      <c r="EQ232" s="147"/>
      <c r="ER232" s="147"/>
      <c r="ES232" s="147"/>
      <c r="ET232" s="147"/>
      <c r="EU232" s="147"/>
      <c r="EV232" s="147"/>
      <c r="EW232" s="147"/>
      <c r="EX232" s="147"/>
      <c r="EY232" s="147"/>
      <c r="EZ232" s="147"/>
      <c r="FA232" s="147"/>
      <c r="FB232" s="147"/>
      <c r="FC232" s="147"/>
      <c r="FD232" s="147"/>
      <c r="FE232" s="147"/>
      <c r="FF232" s="147"/>
      <c r="FG232" s="147"/>
      <c r="FH232" s="147"/>
      <c r="FI232" s="147"/>
      <c r="FJ232" s="147"/>
      <c r="FK232" s="147"/>
      <c r="FL232" s="147"/>
      <c r="FM232" s="147"/>
      <c r="FN232" s="147"/>
      <c r="FO232" s="147"/>
      <c r="FP232" s="147"/>
      <c r="FQ232" s="147"/>
      <c r="FR232" s="147"/>
      <c r="FS232" s="147"/>
      <c r="FT232" s="147"/>
      <c r="FU232" s="147"/>
      <c r="FV232" s="147"/>
      <c r="FW232" s="147"/>
      <c r="FX232" s="147"/>
      <c r="FY232" s="147"/>
      <c r="FZ232" s="147"/>
      <c r="GA232" s="147"/>
      <c r="GB232" s="147"/>
      <c r="GC232" s="147"/>
      <c r="GD232" s="147"/>
      <c r="GE232" s="147"/>
      <c r="GF232" s="147"/>
      <c r="GG232" s="147"/>
      <c r="GH232" s="147"/>
      <c r="GI232" s="147"/>
      <c r="GJ232" s="147"/>
      <c r="GK232" s="147"/>
      <c r="GL232" s="147"/>
      <c r="GM232" s="147"/>
      <c r="GN232" s="147"/>
      <c r="GO232" s="147"/>
      <c r="GP232" s="147"/>
      <c r="GQ232" s="147"/>
      <c r="GR232" s="147"/>
      <c r="GS232" s="147"/>
      <c r="GT232" s="147"/>
      <c r="GU232" s="147"/>
      <c r="GV232" s="147"/>
      <c r="GW232" s="147"/>
      <c r="GX232" s="147"/>
      <c r="GY232" s="147"/>
      <c r="GZ232" s="147"/>
      <c r="HA232" s="147"/>
      <c r="HB232" s="147"/>
      <c r="HC232" s="147"/>
      <c r="HD232" s="147"/>
      <c r="HE232" s="147"/>
      <c r="HF232" s="147"/>
      <c r="HG232" s="147"/>
      <c r="HH232" s="147"/>
      <c r="HI232" s="147"/>
      <c r="HJ232" s="147"/>
      <c r="HK232" s="147"/>
      <c r="HL232" s="147"/>
      <c r="HM232" s="147"/>
      <c r="HN232" s="147"/>
      <c r="HO232" s="147"/>
      <c r="HP232" s="147"/>
      <c r="HQ232" s="147"/>
      <c r="HR232" s="147"/>
      <c r="HS232" s="147"/>
      <c r="HT232" s="147"/>
      <c r="HU232" s="147"/>
      <c r="HV232" s="147"/>
      <c r="HW232" s="147"/>
      <c r="HX232" s="147"/>
      <c r="HY232" s="147"/>
      <c r="HZ232" s="147"/>
      <c r="IA232" s="147"/>
      <c r="IB232" s="147"/>
      <c r="IC232" s="147"/>
      <c r="ID232" s="147"/>
      <c r="IE232" s="147"/>
      <c r="IF232" s="147"/>
      <c r="IG232" s="147"/>
      <c r="IH232" s="147"/>
      <c r="II232" s="147"/>
    </row>
    <row r="233" spans="1:243" x14ac:dyDescent="0.2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  <c r="AO233" s="147"/>
      <c r="AP233" s="147"/>
      <c r="AQ233" s="147"/>
      <c r="AR233" s="147"/>
      <c r="AS233" s="147"/>
      <c r="AT233" s="147"/>
      <c r="AU233" s="147"/>
      <c r="AV233" s="147"/>
      <c r="AW233" s="147"/>
      <c r="AX233" s="147"/>
      <c r="AY233" s="147"/>
      <c r="AZ233" s="147"/>
      <c r="BA233" s="147"/>
      <c r="BB233" s="147"/>
      <c r="BC233" s="147"/>
      <c r="BD233" s="147"/>
      <c r="BE233" s="147"/>
      <c r="BF233" s="147"/>
      <c r="BG233" s="147"/>
      <c r="BH233" s="147"/>
      <c r="BI233" s="147"/>
      <c r="BJ233" s="147"/>
      <c r="BK233" s="147"/>
      <c r="BL233" s="147"/>
      <c r="BM233" s="147"/>
      <c r="BN233" s="147"/>
      <c r="BO233" s="147"/>
      <c r="BP233" s="147"/>
      <c r="BQ233" s="147"/>
      <c r="BR233" s="147"/>
      <c r="BS233" s="147"/>
      <c r="BT233" s="147"/>
      <c r="BU233" s="147"/>
      <c r="BV233" s="147"/>
      <c r="BW233" s="147"/>
      <c r="BX233" s="147"/>
      <c r="BY233" s="147"/>
      <c r="BZ233" s="147"/>
      <c r="CA233" s="147"/>
      <c r="CB233" s="147"/>
      <c r="CC233" s="147"/>
      <c r="CD233" s="147"/>
      <c r="CE233" s="147"/>
      <c r="CF233" s="147"/>
      <c r="CG233" s="147"/>
      <c r="CH233" s="147"/>
      <c r="CJ233" s="147"/>
      <c r="CK233" s="147"/>
      <c r="CL233" s="147"/>
      <c r="CM233" s="147"/>
      <c r="CN233" s="147"/>
      <c r="CO233" s="147"/>
      <c r="CP233" s="147"/>
      <c r="CQ233" s="147"/>
      <c r="CR233" s="147"/>
      <c r="CS233" s="147"/>
      <c r="CT233" s="147"/>
      <c r="CU233" s="147"/>
      <c r="CV233" s="147"/>
      <c r="CW233" s="147"/>
      <c r="CX233" s="147"/>
      <c r="CY233" s="147"/>
      <c r="CZ233" s="147"/>
      <c r="DA233" s="147"/>
      <c r="DB233" s="147"/>
      <c r="DC233" s="147"/>
      <c r="DD233" s="147"/>
      <c r="DE233" s="147"/>
      <c r="DF233" s="147"/>
      <c r="DG233" s="147"/>
      <c r="DH233" s="147"/>
      <c r="DI233" s="147"/>
      <c r="DJ233" s="147"/>
      <c r="DK233" s="147"/>
      <c r="DL233" s="147"/>
      <c r="DM233" s="147"/>
      <c r="DN233" s="147"/>
      <c r="DO233" s="147"/>
      <c r="DP233" s="147"/>
      <c r="DQ233" s="147"/>
      <c r="DR233" s="147"/>
      <c r="DS233" s="147"/>
      <c r="DT233" s="147"/>
      <c r="DU233" s="147"/>
      <c r="DV233" s="147"/>
      <c r="DW233" s="147"/>
      <c r="DX233" s="147"/>
      <c r="DY233" s="147"/>
      <c r="DZ233" s="147"/>
      <c r="EA233" s="147"/>
      <c r="EB233" s="147"/>
      <c r="EC233" s="147"/>
      <c r="ED233" s="147"/>
      <c r="EE233" s="147"/>
      <c r="EF233" s="147"/>
      <c r="EG233" s="147"/>
      <c r="EH233" s="147"/>
      <c r="EI233" s="147"/>
      <c r="EJ233" s="147"/>
      <c r="EK233" s="147"/>
      <c r="EL233" s="147"/>
      <c r="EM233" s="147"/>
      <c r="EN233" s="147"/>
      <c r="EO233" s="147"/>
      <c r="EP233" s="147"/>
      <c r="EQ233" s="147"/>
      <c r="ER233" s="147"/>
      <c r="ES233" s="147"/>
      <c r="ET233" s="147"/>
      <c r="EU233" s="147"/>
      <c r="EV233" s="147"/>
      <c r="EW233" s="147"/>
      <c r="EX233" s="147"/>
      <c r="EY233" s="147"/>
      <c r="EZ233" s="147"/>
      <c r="FA233" s="147"/>
      <c r="FB233" s="147"/>
      <c r="FC233" s="147"/>
      <c r="FD233" s="147"/>
      <c r="FE233" s="147"/>
      <c r="FF233" s="147"/>
      <c r="FG233" s="147"/>
      <c r="FH233" s="147"/>
      <c r="FI233" s="147"/>
      <c r="FJ233" s="147"/>
      <c r="FK233" s="147"/>
      <c r="FL233" s="147"/>
      <c r="FM233" s="147"/>
      <c r="FN233" s="147"/>
      <c r="FO233" s="147"/>
      <c r="FP233" s="147"/>
      <c r="FQ233" s="147"/>
      <c r="FR233" s="147"/>
      <c r="FS233" s="147"/>
      <c r="FT233" s="147"/>
      <c r="FU233" s="147"/>
      <c r="FV233" s="147"/>
      <c r="FW233" s="147"/>
      <c r="FX233" s="147"/>
      <c r="FY233" s="147"/>
      <c r="FZ233" s="147"/>
      <c r="GA233" s="147"/>
      <c r="GB233" s="147"/>
      <c r="GC233" s="147"/>
      <c r="GD233" s="147"/>
      <c r="GE233" s="147"/>
      <c r="GF233" s="147"/>
      <c r="GG233" s="147"/>
      <c r="GH233" s="147"/>
      <c r="GI233" s="147"/>
      <c r="GJ233" s="147"/>
      <c r="GK233" s="147"/>
      <c r="GL233" s="147"/>
      <c r="GM233" s="147"/>
      <c r="GN233" s="147"/>
      <c r="GO233" s="147"/>
      <c r="GP233" s="147"/>
      <c r="GQ233" s="147"/>
      <c r="GR233" s="147"/>
      <c r="GS233" s="147"/>
      <c r="GT233" s="147"/>
      <c r="GU233" s="147"/>
      <c r="GV233" s="147"/>
      <c r="GW233" s="147"/>
      <c r="GX233" s="147"/>
      <c r="GY233" s="147"/>
      <c r="GZ233" s="147"/>
      <c r="HA233" s="147"/>
      <c r="HB233" s="147"/>
      <c r="HC233" s="147"/>
      <c r="HD233" s="147"/>
      <c r="HE233" s="147"/>
      <c r="HF233" s="147"/>
      <c r="HG233" s="147"/>
      <c r="HH233" s="147"/>
      <c r="HI233" s="147"/>
      <c r="HJ233" s="147"/>
      <c r="HK233" s="147"/>
      <c r="HL233" s="147"/>
      <c r="HM233" s="147"/>
      <c r="HN233" s="147"/>
      <c r="HO233" s="147"/>
      <c r="HP233" s="147"/>
      <c r="HQ233" s="147"/>
      <c r="HR233" s="147"/>
      <c r="HS233" s="147"/>
      <c r="HT233" s="147"/>
      <c r="HU233" s="147"/>
      <c r="HV233" s="147"/>
      <c r="HW233" s="147"/>
      <c r="HX233" s="147"/>
      <c r="HY233" s="147"/>
      <c r="HZ233" s="147"/>
      <c r="IA233" s="147"/>
      <c r="IB233" s="147"/>
      <c r="IC233" s="147"/>
      <c r="ID233" s="147"/>
      <c r="IE233" s="147"/>
      <c r="IF233" s="147"/>
      <c r="IG233" s="147"/>
      <c r="IH233" s="147"/>
      <c r="II233" s="147"/>
    </row>
    <row r="234" spans="1:243" x14ac:dyDescent="0.2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  <c r="AO234" s="147"/>
      <c r="AP234" s="147"/>
      <c r="AQ234" s="147"/>
      <c r="AR234" s="147"/>
      <c r="AS234" s="147"/>
      <c r="AT234" s="147"/>
      <c r="AU234" s="147"/>
      <c r="AV234" s="147"/>
      <c r="AW234" s="147"/>
      <c r="AX234" s="147"/>
      <c r="AY234" s="147"/>
      <c r="AZ234" s="147"/>
      <c r="BA234" s="147"/>
      <c r="BB234" s="147"/>
      <c r="BC234" s="147"/>
      <c r="BD234" s="147"/>
      <c r="BE234" s="147"/>
      <c r="BF234" s="147"/>
      <c r="BG234" s="147"/>
      <c r="BH234" s="147"/>
      <c r="BI234" s="147"/>
      <c r="BJ234" s="147"/>
      <c r="BK234" s="147"/>
      <c r="BL234" s="147"/>
      <c r="BM234" s="147"/>
      <c r="BN234" s="147"/>
      <c r="BO234" s="147"/>
      <c r="BP234" s="147"/>
      <c r="BQ234" s="147"/>
      <c r="BR234" s="147"/>
      <c r="BS234" s="147"/>
      <c r="BT234" s="147"/>
      <c r="BU234" s="147"/>
      <c r="BV234" s="147"/>
      <c r="BW234" s="147"/>
      <c r="BX234" s="147"/>
      <c r="BY234" s="147"/>
      <c r="BZ234" s="147"/>
      <c r="CA234" s="147"/>
      <c r="CB234" s="147"/>
      <c r="CC234" s="147"/>
      <c r="CD234" s="147"/>
      <c r="CE234" s="147"/>
      <c r="CF234" s="147"/>
      <c r="CG234" s="147"/>
      <c r="CH234" s="147"/>
      <c r="CJ234" s="147"/>
      <c r="CK234" s="147"/>
      <c r="CL234" s="147"/>
      <c r="CM234" s="147"/>
      <c r="CN234" s="147"/>
      <c r="CO234" s="147"/>
      <c r="CP234" s="147"/>
      <c r="CQ234" s="147"/>
      <c r="CR234" s="147"/>
      <c r="CS234" s="147"/>
      <c r="CT234" s="147"/>
      <c r="CU234" s="147"/>
      <c r="CV234" s="147"/>
      <c r="CW234" s="147"/>
      <c r="CX234" s="147"/>
      <c r="CY234" s="147"/>
      <c r="CZ234" s="147"/>
      <c r="DA234" s="147"/>
      <c r="DB234" s="147"/>
      <c r="DC234" s="147"/>
      <c r="DD234" s="147"/>
      <c r="DE234" s="147"/>
      <c r="DF234" s="147"/>
      <c r="DG234" s="147"/>
      <c r="DH234" s="147"/>
      <c r="DI234" s="147"/>
      <c r="DJ234" s="147"/>
      <c r="DK234" s="147"/>
      <c r="DL234" s="147"/>
      <c r="DM234" s="147"/>
      <c r="DN234" s="147"/>
      <c r="DO234" s="147"/>
      <c r="DP234" s="147"/>
      <c r="DQ234" s="147"/>
      <c r="DR234" s="147"/>
      <c r="DS234" s="147"/>
      <c r="DT234" s="147"/>
      <c r="DU234" s="147"/>
      <c r="DV234" s="147"/>
      <c r="DW234" s="147"/>
      <c r="DX234" s="147"/>
      <c r="DY234" s="147"/>
      <c r="DZ234" s="147"/>
      <c r="EA234" s="147"/>
      <c r="EB234" s="147"/>
      <c r="EC234" s="147"/>
      <c r="ED234" s="147"/>
      <c r="EE234" s="147"/>
      <c r="EF234" s="147"/>
      <c r="EG234" s="147"/>
      <c r="EH234" s="147"/>
      <c r="EI234" s="147"/>
      <c r="EJ234" s="147"/>
      <c r="EK234" s="147"/>
      <c r="EL234" s="147"/>
      <c r="EM234" s="147"/>
      <c r="EN234" s="147"/>
      <c r="EO234" s="147"/>
      <c r="EP234" s="147"/>
      <c r="EQ234" s="147"/>
      <c r="ER234" s="147"/>
      <c r="ES234" s="147"/>
      <c r="ET234" s="147"/>
      <c r="EU234" s="147"/>
      <c r="EV234" s="147"/>
      <c r="EW234" s="147"/>
      <c r="EX234" s="147"/>
      <c r="EY234" s="147"/>
      <c r="EZ234" s="147"/>
      <c r="FA234" s="147"/>
      <c r="FB234" s="147"/>
      <c r="FC234" s="147"/>
      <c r="FD234" s="147"/>
      <c r="FE234" s="147"/>
      <c r="FF234" s="147"/>
      <c r="FG234" s="147"/>
      <c r="FH234" s="147"/>
      <c r="FI234" s="147"/>
      <c r="FJ234" s="147"/>
      <c r="FK234" s="147"/>
      <c r="FL234" s="147"/>
      <c r="FM234" s="147"/>
      <c r="FN234" s="147"/>
      <c r="FO234" s="147"/>
      <c r="FP234" s="147"/>
      <c r="FQ234" s="147"/>
      <c r="FR234" s="147"/>
      <c r="FS234" s="147"/>
      <c r="FT234" s="147"/>
      <c r="FU234" s="147"/>
      <c r="FV234" s="147"/>
      <c r="FW234" s="147"/>
      <c r="FX234" s="147"/>
      <c r="FY234" s="147"/>
      <c r="FZ234" s="147"/>
      <c r="GA234" s="147"/>
      <c r="GB234" s="147"/>
      <c r="GC234" s="147"/>
      <c r="GD234" s="147"/>
      <c r="GE234" s="147"/>
      <c r="GF234" s="147"/>
      <c r="GG234" s="147"/>
      <c r="GH234" s="147"/>
      <c r="GI234" s="147"/>
      <c r="GJ234" s="147"/>
      <c r="GK234" s="147"/>
      <c r="GL234" s="147"/>
      <c r="GM234" s="147"/>
      <c r="GN234" s="147"/>
      <c r="GO234" s="147"/>
      <c r="GP234" s="147"/>
      <c r="GQ234" s="147"/>
      <c r="GR234" s="147"/>
      <c r="GS234" s="147"/>
      <c r="GT234" s="147"/>
      <c r="GU234" s="147"/>
      <c r="GV234" s="147"/>
      <c r="GW234" s="147"/>
      <c r="GX234" s="147"/>
      <c r="GY234" s="147"/>
      <c r="GZ234" s="147"/>
      <c r="HA234" s="147"/>
      <c r="HB234" s="147"/>
      <c r="HC234" s="147"/>
      <c r="HD234" s="147"/>
      <c r="HE234" s="147"/>
      <c r="HF234" s="147"/>
      <c r="HG234" s="147"/>
      <c r="HH234" s="147"/>
      <c r="HI234" s="147"/>
      <c r="HJ234" s="147"/>
      <c r="HK234" s="147"/>
      <c r="HL234" s="147"/>
      <c r="HM234" s="147"/>
      <c r="HN234" s="147"/>
      <c r="HO234" s="147"/>
      <c r="HP234" s="147"/>
      <c r="HQ234" s="147"/>
      <c r="HR234" s="147"/>
      <c r="HS234" s="147"/>
      <c r="HT234" s="147"/>
      <c r="HU234" s="147"/>
      <c r="HV234" s="147"/>
      <c r="HW234" s="147"/>
      <c r="HX234" s="147"/>
      <c r="HY234" s="147"/>
      <c r="HZ234" s="147"/>
      <c r="IA234" s="147"/>
      <c r="IB234" s="147"/>
      <c r="IC234" s="147"/>
      <c r="ID234" s="147"/>
      <c r="IE234" s="147"/>
      <c r="IF234" s="147"/>
      <c r="IG234" s="147"/>
      <c r="IH234" s="147"/>
      <c r="II234" s="147"/>
    </row>
    <row r="235" spans="1:243" x14ac:dyDescent="0.2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  <c r="AO235" s="147"/>
      <c r="AP235" s="147"/>
      <c r="AQ235" s="147"/>
      <c r="AR235" s="147"/>
      <c r="AS235" s="147"/>
      <c r="AT235" s="147"/>
      <c r="AU235" s="147"/>
      <c r="AV235" s="147"/>
      <c r="AW235" s="147"/>
      <c r="AX235" s="147"/>
      <c r="AY235" s="147"/>
      <c r="AZ235" s="147"/>
      <c r="BA235" s="147"/>
      <c r="BB235" s="147"/>
      <c r="BC235" s="147"/>
      <c r="BD235" s="147"/>
      <c r="BE235" s="147"/>
      <c r="BF235" s="147"/>
      <c r="BG235" s="147"/>
      <c r="BH235" s="147"/>
      <c r="BI235" s="147"/>
      <c r="BJ235" s="147"/>
      <c r="BK235" s="147"/>
      <c r="BL235" s="147"/>
      <c r="BM235" s="147"/>
      <c r="BN235" s="147"/>
      <c r="BO235" s="147"/>
      <c r="BP235" s="147"/>
      <c r="BQ235" s="147"/>
      <c r="BR235" s="147"/>
      <c r="BS235" s="147"/>
      <c r="BT235" s="147"/>
      <c r="BU235" s="147"/>
      <c r="BV235" s="147"/>
      <c r="BW235" s="147"/>
      <c r="BX235" s="147"/>
      <c r="BY235" s="147"/>
      <c r="BZ235" s="147"/>
      <c r="CA235" s="147"/>
      <c r="CB235" s="147"/>
      <c r="CC235" s="147"/>
      <c r="CD235" s="147"/>
      <c r="CE235" s="147"/>
      <c r="CF235" s="147"/>
      <c r="CG235" s="147"/>
      <c r="CH235" s="147"/>
      <c r="CJ235" s="147"/>
      <c r="CK235" s="147"/>
      <c r="CL235" s="147"/>
      <c r="CM235" s="147"/>
      <c r="CN235" s="147"/>
      <c r="CO235" s="147"/>
      <c r="CP235" s="147"/>
      <c r="CQ235" s="147"/>
      <c r="CR235" s="147"/>
      <c r="CS235" s="147"/>
      <c r="CT235" s="147"/>
      <c r="CU235" s="147"/>
      <c r="CV235" s="147"/>
      <c r="CW235" s="147"/>
      <c r="CX235" s="147"/>
      <c r="CY235" s="147"/>
      <c r="CZ235" s="147"/>
      <c r="DA235" s="147"/>
      <c r="DB235" s="147"/>
      <c r="DC235" s="147"/>
      <c r="DD235" s="147"/>
      <c r="DE235" s="147"/>
      <c r="DF235" s="147"/>
      <c r="DG235" s="147"/>
      <c r="DH235" s="147"/>
      <c r="DI235" s="147"/>
      <c r="DJ235" s="147"/>
      <c r="DK235" s="147"/>
      <c r="DL235" s="147"/>
      <c r="DM235" s="147"/>
      <c r="DN235" s="147"/>
      <c r="DO235" s="147"/>
      <c r="DP235" s="147"/>
      <c r="DQ235" s="147"/>
      <c r="DR235" s="147"/>
      <c r="DS235" s="147"/>
      <c r="DT235" s="147"/>
      <c r="DU235" s="147"/>
      <c r="DV235" s="147"/>
      <c r="DW235" s="147"/>
      <c r="DX235" s="147"/>
      <c r="DY235" s="147"/>
      <c r="DZ235" s="147"/>
      <c r="EA235" s="147"/>
      <c r="EB235" s="147"/>
      <c r="EC235" s="147"/>
      <c r="ED235" s="147"/>
      <c r="EE235" s="147"/>
      <c r="EF235" s="147"/>
      <c r="EG235" s="147"/>
      <c r="EH235" s="147"/>
      <c r="EI235" s="147"/>
      <c r="EJ235" s="147"/>
      <c r="EK235" s="147"/>
      <c r="EL235" s="147"/>
      <c r="EM235" s="147"/>
      <c r="EN235" s="147"/>
      <c r="EO235" s="147"/>
      <c r="EP235" s="147"/>
      <c r="EQ235" s="147"/>
      <c r="ER235" s="147"/>
      <c r="ES235" s="147"/>
      <c r="ET235" s="147"/>
      <c r="EU235" s="147"/>
      <c r="EV235" s="147"/>
      <c r="EW235" s="147"/>
      <c r="EX235" s="147"/>
      <c r="EY235" s="147"/>
      <c r="EZ235" s="147"/>
      <c r="FA235" s="147"/>
      <c r="FB235" s="147"/>
      <c r="FC235" s="147"/>
      <c r="FD235" s="147"/>
      <c r="FE235" s="147"/>
      <c r="FF235" s="147"/>
      <c r="FG235" s="147"/>
      <c r="FH235" s="147"/>
      <c r="FI235" s="147"/>
      <c r="FJ235" s="147"/>
      <c r="FK235" s="147"/>
      <c r="FL235" s="147"/>
      <c r="FM235" s="147"/>
      <c r="FN235" s="147"/>
      <c r="FO235" s="147"/>
      <c r="FP235" s="147"/>
      <c r="FQ235" s="147"/>
      <c r="FR235" s="147"/>
      <c r="FS235" s="147"/>
      <c r="FT235" s="147"/>
      <c r="FU235" s="147"/>
      <c r="FV235" s="147"/>
      <c r="FW235" s="147"/>
      <c r="FX235" s="147"/>
      <c r="FY235" s="147"/>
      <c r="FZ235" s="147"/>
      <c r="GA235" s="147"/>
      <c r="GB235" s="147"/>
      <c r="GC235" s="147"/>
      <c r="GD235" s="147"/>
      <c r="GE235" s="147"/>
      <c r="GF235" s="147"/>
      <c r="GG235" s="147"/>
      <c r="GH235" s="147"/>
      <c r="GI235" s="147"/>
      <c r="GJ235" s="147"/>
      <c r="GK235" s="147"/>
      <c r="GL235" s="147"/>
      <c r="GM235" s="147"/>
      <c r="GN235" s="147"/>
      <c r="GO235" s="147"/>
      <c r="GP235" s="147"/>
      <c r="GQ235" s="147"/>
      <c r="GR235" s="147"/>
      <c r="GS235" s="147"/>
      <c r="GT235" s="147"/>
      <c r="GU235" s="147"/>
      <c r="GV235" s="147"/>
      <c r="GW235" s="147"/>
      <c r="GX235" s="147"/>
      <c r="GY235" s="147"/>
      <c r="GZ235" s="147"/>
      <c r="HA235" s="147"/>
      <c r="HB235" s="147"/>
      <c r="HC235" s="147"/>
      <c r="HD235" s="147"/>
      <c r="HE235" s="147"/>
      <c r="HF235" s="147"/>
      <c r="HG235" s="147"/>
      <c r="HH235" s="147"/>
      <c r="HI235" s="147"/>
      <c r="HJ235" s="147"/>
      <c r="HK235" s="147"/>
      <c r="HL235" s="147"/>
      <c r="HM235" s="147"/>
      <c r="HN235" s="147"/>
      <c r="HO235" s="147"/>
      <c r="HP235" s="147"/>
      <c r="HQ235" s="147"/>
      <c r="HR235" s="147"/>
      <c r="HS235" s="147"/>
      <c r="HT235" s="147"/>
      <c r="HU235" s="147"/>
      <c r="HV235" s="147"/>
      <c r="HW235" s="147"/>
      <c r="HX235" s="147"/>
      <c r="HY235" s="147"/>
      <c r="HZ235" s="147"/>
      <c r="IA235" s="147"/>
      <c r="IB235" s="147"/>
      <c r="IC235" s="147"/>
      <c r="ID235" s="147"/>
      <c r="IE235" s="147"/>
      <c r="IF235" s="147"/>
      <c r="IG235" s="147"/>
      <c r="IH235" s="147"/>
      <c r="II235" s="147"/>
    </row>
    <row r="236" spans="1:243" x14ac:dyDescent="0.2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  <c r="AO236" s="147"/>
      <c r="AP236" s="147"/>
      <c r="AQ236" s="147"/>
      <c r="AR236" s="147"/>
      <c r="AS236" s="147"/>
      <c r="AT236" s="147"/>
      <c r="AU236" s="147"/>
      <c r="AV236" s="147"/>
      <c r="AW236" s="147"/>
      <c r="AX236" s="147"/>
      <c r="AY236" s="147"/>
      <c r="AZ236" s="147"/>
      <c r="BA236" s="147"/>
      <c r="BB236" s="147"/>
      <c r="BC236" s="147"/>
      <c r="BD236" s="147"/>
      <c r="BE236" s="147"/>
      <c r="BF236" s="147"/>
      <c r="BG236" s="147"/>
      <c r="BH236" s="147"/>
      <c r="BI236" s="147"/>
      <c r="BJ236" s="147"/>
      <c r="BK236" s="147"/>
      <c r="BL236" s="147"/>
      <c r="BM236" s="147"/>
      <c r="BN236" s="147"/>
      <c r="BO236" s="147"/>
      <c r="BP236" s="147"/>
      <c r="BQ236" s="147"/>
      <c r="BR236" s="147"/>
      <c r="BS236" s="147"/>
      <c r="BT236" s="147"/>
      <c r="BU236" s="147"/>
      <c r="BV236" s="147"/>
      <c r="BW236" s="147"/>
      <c r="BX236" s="147"/>
      <c r="BY236" s="147"/>
      <c r="BZ236" s="147"/>
      <c r="CA236" s="147"/>
      <c r="CB236" s="147"/>
      <c r="CC236" s="147"/>
      <c r="CD236" s="147"/>
      <c r="CE236" s="147"/>
      <c r="CF236" s="147"/>
      <c r="CG236" s="147"/>
      <c r="CH236" s="147"/>
      <c r="CJ236" s="147"/>
      <c r="CK236" s="147"/>
      <c r="CL236" s="147"/>
      <c r="CM236" s="147"/>
      <c r="CN236" s="147"/>
      <c r="CO236" s="147"/>
      <c r="CP236" s="147"/>
      <c r="CQ236" s="147"/>
      <c r="CR236" s="147"/>
      <c r="CS236" s="147"/>
      <c r="CT236" s="147"/>
      <c r="CU236" s="147"/>
      <c r="CV236" s="147"/>
      <c r="CW236" s="147"/>
      <c r="CX236" s="147"/>
      <c r="CY236" s="147"/>
      <c r="CZ236" s="147"/>
      <c r="DA236" s="147"/>
      <c r="DB236" s="147"/>
      <c r="DC236" s="147"/>
      <c r="DD236" s="147"/>
      <c r="DE236" s="147"/>
      <c r="DF236" s="147"/>
      <c r="DG236" s="147"/>
      <c r="DH236" s="147"/>
      <c r="DI236" s="147"/>
      <c r="DJ236" s="147"/>
      <c r="DK236" s="147"/>
      <c r="DL236" s="147"/>
      <c r="DM236" s="147"/>
      <c r="DN236" s="147"/>
      <c r="DO236" s="147"/>
      <c r="DP236" s="147"/>
      <c r="DQ236" s="147"/>
      <c r="DR236" s="147"/>
      <c r="DS236" s="147"/>
      <c r="DT236" s="147"/>
      <c r="DU236" s="147"/>
      <c r="DV236" s="147"/>
      <c r="DW236" s="147"/>
      <c r="DX236" s="147"/>
      <c r="DY236" s="147"/>
      <c r="DZ236" s="147"/>
      <c r="EA236" s="147"/>
      <c r="EB236" s="147"/>
      <c r="EC236" s="147"/>
      <c r="ED236" s="147"/>
      <c r="EE236" s="147"/>
      <c r="EF236" s="147"/>
      <c r="EG236" s="147"/>
      <c r="EH236" s="147"/>
      <c r="EI236" s="147"/>
      <c r="EJ236" s="147"/>
      <c r="EK236" s="147"/>
      <c r="EL236" s="147"/>
      <c r="EM236" s="147"/>
      <c r="EN236" s="147"/>
      <c r="EO236" s="147"/>
      <c r="EP236" s="147"/>
      <c r="EQ236" s="147"/>
      <c r="ER236" s="147"/>
      <c r="ES236" s="147"/>
      <c r="ET236" s="147"/>
      <c r="EU236" s="147"/>
      <c r="EV236" s="147"/>
      <c r="EW236" s="147"/>
      <c r="EX236" s="147"/>
      <c r="EY236" s="147"/>
      <c r="EZ236" s="147"/>
      <c r="FA236" s="147"/>
      <c r="FB236" s="147"/>
      <c r="FC236" s="147"/>
      <c r="FD236" s="147"/>
      <c r="FE236" s="147"/>
      <c r="FF236" s="147"/>
      <c r="FG236" s="147"/>
      <c r="FH236" s="147"/>
      <c r="FI236" s="147"/>
      <c r="FJ236" s="147"/>
      <c r="FK236" s="147"/>
      <c r="FL236" s="147"/>
      <c r="FM236" s="147"/>
      <c r="FN236" s="147"/>
      <c r="FO236" s="147"/>
      <c r="FP236" s="147"/>
      <c r="FQ236" s="147"/>
      <c r="FR236" s="147"/>
      <c r="FS236" s="147"/>
      <c r="FT236" s="147"/>
      <c r="FU236" s="147"/>
      <c r="FV236" s="147"/>
      <c r="FW236" s="147"/>
      <c r="FX236" s="147"/>
      <c r="FY236" s="147"/>
      <c r="FZ236" s="147"/>
      <c r="GA236" s="147"/>
      <c r="GB236" s="147"/>
      <c r="GC236" s="147"/>
      <c r="GD236" s="147"/>
      <c r="GE236" s="147"/>
      <c r="GF236" s="147"/>
      <c r="GG236" s="147"/>
      <c r="GH236" s="147"/>
      <c r="GI236" s="147"/>
      <c r="GJ236" s="147"/>
      <c r="GK236" s="147"/>
      <c r="GL236" s="147"/>
      <c r="GM236" s="147"/>
      <c r="GN236" s="147"/>
      <c r="GO236" s="147"/>
      <c r="GP236" s="147"/>
      <c r="GQ236" s="147"/>
      <c r="GR236" s="147"/>
      <c r="GS236" s="147"/>
      <c r="GT236" s="147"/>
      <c r="GU236" s="147"/>
      <c r="GV236" s="147"/>
      <c r="GW236" s="147"/>
      <c r="GX236" s="147"/>
      <c r="GY236" s="147"/>
      <c r="GZ236" s="147"/>
      <c r="HA236" s="147"/>
      <c r="HB236" s="147"/>
      <c r="HC236" s="147"/>
      <c r="HD236" s="147"/>
      <c r="HE236" s="147"/>
      <c r="HF236" s="147"/>
      <c r="HG236" s="147"/>
      <c r="HH236" s="147"/>
      <c r="HI236" s="147"/>
      <c r="HJ236" s="147"/>
      <c r="HK236" s="147"/>
      <c r="HL236" s="147"/>
      <c r="HM236" s="147"/>
      <c r="HN236" s="147"/>
      <c r="HO236" s="147"/>
      <c r="HP236" s="147"/>
      <c r="HQ236" s="147"/>
      <c r="HR236" s="147"/>
      <c r="HS236" s="147"/>
      <c r="HT236" s="147"/>
      <c r="HU236" s="147"/>
      <c r="HV236" s="147"/>
      <c r="HW236" s="147"/>
      <c r="HX236" s="147"/>
      <c r="HY236" s="147"/>
      <c r="HZ236" s="147"/>
      <c r="IA236" s="147"/>
      <c r="IB236" s="147"/>
      <c r="IC236" s="147"/>
      <c r="ID236" s="147"/>
      <c r="IE236" s="147"/>
      <c r="IF236" s="147"/>
      <c r="IG236" s="147"/>
      <c r="IH236" s="147"/>
      <c r="II236" s="147"/>
    </row>
    <row r="237" spans="1:243" x14ac:dyDescent="0.2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  <c r="AO237" s="147"/>
      <c r="AP237" s="147"/>
      <c r="AQ237" s="147"/>
      <c r="AR237" s="147"/>
      <c r="AS237" s="147"/>
      <c r="AT237" s="147"/>
      <c r="AU237" s="147"/>
      <c r="AV237" s="147"/>
      <c r="AW237" s="147"/>
      <c r="AX237" s="147"/>
      <c r="AY237" s="147"/>
      <c r="AZ237" s="147"/>
      <c r="BA237" s="147"/>
      <c r="BB237" s="147"/>
      <c r="BC237" s="147"/>
      <c r="BD237" s="147"/>
      <c r="BE237" s="147"/>
      <c r="BF237" s="147"/>
      <c r="BG237" s="147"/>
      <c r="BH237" s="147"/>
      <c r="BI237" s="147"/>
      <c r="BJ237" s="147"/>
      <c r="BK237" s="147"/>
      <c r="BL237" s="147"/>
      <c r="BM237" s="147"/>
      <c r="BN237" s="147"/>
      <c r="BO237" s="147"/>
      <c r="BP237" s="147"/>
      <c r="BQ237" s="147"/>
      <c r="BR237" s="147"/>
      <c r="BS237" s="147"/>
      <c r="BT237" s="147"/>
      <c r="BU237" s="147"/>
      <c r="BV237" s="147"/>
      <c r="BW237" s="147"/>
      <c r="BX237" s="147"/>
      <c r="BY237" s="147"/>
      <c r="BZ237" s="147"/>
      <c r="CA237" s="147"/>
      <c r="CB237" s="147"/>
      <c r="CC237" s="147"/>
      <c r="CD237" s="147"/>
      <c r="CE237" s="147"/>
      <c r="CF237" s="147"/>
      <c r="CG237" s="147"/>
      <c r="CH237" s="147"/>
      <c r="CJ237" s="147"/>
      <c r="CK237" s="147"/>
      <c r="CL237" s="147"/>
      <c r="CM237" s="147"/>
      <c r="CN237" s="147"/>
      <c r="CO237" s="147"/>
      <c r="CP237" s="147"/>
      <c r="CQ237" s="147"/>
      <c r="CR237" s="147"/>
      <c r="CS237" s="147"/>
      <c r="CT237" s="147"/>
      <c r="CU237" s="147"/>
      <c r="CV237" s="147"/>
      <c r="CW237" s="147"/>
      <c r="CX237" s="147"/>
      <c r="CY237" s="147"/>
      <c r="CZ237" s="147"/>
      <c r="DA237" s="147"/>
      <c r="DB237" s="147"/>
      <c r="DC237" s="147"/>
      <c r="DD237" s="147"/>
      <c r="DE237" s="147"/>
      <c r="DF237" s="147"/>
      <c r="DG237" s="147"/>
      <c r="DH237" s="147"/>
      <c r="DI237" s="147"/>
      <c r="DJ237" s="147"/>
      <c r="DK237" s="147"/>
      <c r="DL237" s="147"/>
      <c r="DM237" s="147"/>
      <c r="DN237" s="147"/>
      <c r="DO237" s="147"/>
      <c r="DP237" s="147"/>
      <c r="DQ237" s="147"/>
      <c r="DR237" s="147"/>
      <c r="DS237" s="147"/>
      <c r="DT237" s="147"/>
      <c r="DU237" s="147"/>
      <c r="DV237" s="147"/>
      <c r="DW237" s="147"/>
      <c r="DX237" s="147"/>
      <c r="DY237" s="147"/>
      <c r="DZ237" s="147"/>
      <c r="EA237" s="147"/>
      <c r="EB237" s="147"/>
      <c r="EC237" s="147"/>
      <c r="ED237" s="147"/>
      <c r="EE237" s="147"/>
      <c r="EF237" s="147"/>
      <c r="EG237" s="147"/>
      <c r="EH237" s="147"/>
      <c r="EI237" s="147"/>
      <c r="EJ237" s="147"/>
      <c r="EK237" s="147"/>
      <c r="EL237" s="147"/>
      <c r="EM237" s="147"/>
      <c r="EN237" s="147"/>
      <c r="EO237" s="147"/>
      <c r="EP237" s="147"/>
      <c r="EQ237" s="147"/>
      <c r="ER237" s="147"/>
      <c r="ES237" s="147"/>
      <c r="ET237" s="147"/>
      <c r="EU237" s="147"/>
      <c r="EV237" s="147"/>
      <c r="EW237" s="147"/>
      <c r="EX237" s="147"/>
      <c r="EY237" s="147"/>
      <c r="EZ237" s="147"/>
      <c r="FA237" s="147"/>
      <c r="FB237" s="147"/>
      <c r="FC237" s="147"/>
      <c r="FD237" s="147"/>
      <c r="FE237" s="147"/>
      <c r="FF237" s="147"/>
      <c r="FG237" s="147"/>
      <c r="FH237" s="147"/>
      <c r="FI237" s="147"/>
      <c r="FJ237" s="147"/>
      <c r="FK237" s="147"/>
      <c r="FL237" s="147"/>
      <c r="FM237" s="147"/>
      <c r="FN237" s="147"/>
      <c r="FO237" s="147"/>
      <c r="FP237" s="147"/>
      <c r="FQ237" s="147"/>
      <c r="FR237" s="147"/>
      <c r="FS237" s="147"/>
      <c r="FT237" s="147"/>
      <c r="FU237" s="147"/>
      <c r="FV237" s="147"/>
      <c r="FW237" s="147"/>
      <c r="FX237" s="147"/>
      <c r="FY237" s="147"/>
      <c r="FZ237" s="147"/>
      <c r="GA237" s="147"/>
      <c r="GB237" s="147"/>
      <c r="GC237" s="147"/>
      <c r="GD237" s="147"/>
      <c r="GE237" s="147"/>
      <c r="GF237" s="147"/>
      <c r="GG237" s="147"/>
      <c r="GH237" s="147"/>
      <c r="GI237" s="147"/>
      <c r="GJ237" s="147"/>
      <c r="GK237" s="147"/>
      <c r="GL237" s="147"/>
      <c r="GM237" s="147"/>
      <c r="GN237" s="147"/>
      <c r="GO237" s="147"/>
      <c r="GP237" s="147"/>
      <c r="GQ237" s="147"/>
      <c r="GR237" s="147"/>
      <c r="GS237" s="147"/>
      <c r="GT237" s="147"/>
      <c r="GU237" s="147"/>
      <c r="GV237" s="147"/>
      <c r="GW237" s="147"/>
      <c r="GX237" s="147"/>
      <c r="GY237" s="147"/>
      <c r="GZ237" s="147"/>
      <c r="HA237" s="147"/>
      <c r="HB237" s="147"/>
      <c r="HC237" s="147"/>
      <c r="HD237" s="147"/>
      <c r="HE237" s="147"/>
      <c r="HF237" s="147"/>
      <c r="HG237" s="147"/>
      <c r="HH237" s="147"/>
      <c r="HI237" s="147"/>
      <c r="HJ237" s="147"/>
      <c r="HK237" s="147"/>
      <c r="HL237" s="147"/>
      <c r="HM237" s="147"/>
      <c r="HN237" s="147"/>
      <c r="HO237" s="147"/>
      <c r="HP237" s="147"/>
      <c r="HQ237" s="147"/>
      <c r="HR237" s="147"/>
      <c r="HS237" s="147"/>
      <c r="HT237" s="147"/>
      <c r="HU237" s="147"/>
      <c r="HV237" s="147"/>
      <c r="HW237" s="147"/>
      <c r="HX237" s="147"/>
      <c r="HY237" s="147"/>
      <c r="HZ237" s="147"/>
      <c r="IA237" s="147"/>
      <c r="IB237" s="147"/>
      <c r="IC237" s="147"/>
      <c r="ID237" s="147"/>
      <c r="IE237" s="147"/>
      <c r="IF237" s="147"/>
      <c r="IG237" s="147"/>
      <c r="IH237" s="147"/>
      <c r="II237" s="147"/>
    </row>
    <row r="238" spans="1:243" x14ac:dyDescent="0.2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  <c r="AO238" s="147"/>
      <c r="AP238" s="147"/>
      <c r="AQ238" s="147"/>
      <c r="AR238" s="147"/>
      <c r="AS238" s="147"/>
      <c r="AT238" s="147"/>
      <c r="AU238" s="147"/>
      <c r="AV238" s="147"/>
      <c r="AW238" s="147"/>
      <c r="AX238" s="147"/>
      <c r="AY238" s="147"/>
      <c r="AZ238" s="147"/>
      <c r="BA238" s="147"/>
      <c r="BB238" s="147"/>
      <c r="BC238" s="147"/>
      <c r="BD238" s="147"/>
      <c r="BE238" s="147"/>
      <c r="BF238" s="147"/>
      <c r="BG238" s="147"/>
      <c r="BH238" s="147"/>
      <c r="BI238" s="147"/>
      <c r="BJ238" s="147"/>
      <c r="BK238" s="147"/>
      <c r="BL238" s="147"/>
      <c r="BM238" s="147"/>
      <c r="BN238" s="147"/>
      <c r="BO238" s="147"/>
      <c r="BP238" s="147"/>
      <c r="BQ238" s="147"/>
      <c r="BR238" s="147"/>
      <c r="BS238" s="147"/>
      <c r="BT238" s="147"/>
      <c r="BU238" s="147"/>
      <c r="BV238" s="147"/>
      <c r="BW238" s="147"/>
      <c r="BX238" s="147"/>
      <c r="BY238" s="147"/>
      <c r="BZ238" s="147"/>
      <c r="CA238" s="147"/>
      <c r="CB238" s="147"/>
      <c r="CC238" s="147"/>
      <c r="CD238" s="147"/>
      <c r="CE238" s="147"/>
      <c r="CF238" s="147"/>
      <c r="CG238" s="147"/>
      <c r="CH238" s="147"/>
      <c r="CJ238" s="147"/>
      <c r="CK238" s="147"/>
      <c r="CL238" s="147"/>
      <c r="CM238" s="147"/>
      <c r="CN238" s="147"/>
      <c r="CO238" s="147"/>
      <c r="CP238" s="147"/>
      <c r="CQ238" s="147"/>
      <c r="CR238" s="147"/>
      <c r="CS238" s="147"/>
      <c r="CT238" s="147"/>
      <c r="CU238" s="147"/>
      <c r="CV238" s="147"/>
      <c r="CW238" s="147"/>
      <c r="CX238" s="147"/>
      <c r="CY238" s="147"/>
      <c r="CZ238" s="147"/>
      <c r="DA238" s="147"/>
      <c r="DB238" s="147"/>
      <c r="DC238" s="147"/>
      <c r="DD238" s="147"/>
      <c r="DE238" s="147"/>
      <c r="DF238" s="147"/>
      <c r="DG238" s="147"/>
      <c r="DH238" s="147"/>
      <c r="DI238" s="147"/>
      <c r="DJ238" s="147"/>
      <c r="DK238" s="147"/>
      <c r="DL238" s="147"/>
      <c r="DM238" s="147"/>
      <c r="DN238" s="147"/>
      <c r="DO238" s="147"/>
      <c r="DP238" s="147"/>
      <c r="DQ238" s="147"/>
      <c r="DR238" s="147"/>
      <c r="DS238" s="147"/>
      <c r="DT238" s="147"/>
      <c r="DU238" s="147"/>
      <c r="DV238" s="147"/>
      <c r="DW238" s="147"/>
      <c r="DX238" s="147"/>
      <c r="DY238" s="147"/>
      <c r="DZ238" s="147"/>
      <c r="EA238" s="147"/>
      <c r="EB238" s="147"/>
      <c r="EC238" s="147"/>
      <c r="ED238" s="147"/>
      <c r="EE238" s="147"/>
      <c r="EF238" s="147"/>
      <c r="EG238" s="147"/>
      <c r="EH238" s="147"/>
      <c r="EI238" s="147"/>
      <c r="EJ238" s="147"/>
      <c r="EK238" s="147"/>
      <c r="EL238" s="147"/>
      <c r="EM238" s="147"/>
      <c r="EN238" s="147"/>
      <c r="EO238" s="147"/>
      <c r="EP238" s="147"/>
      <c r="EQ238" s="147"/>
      <c r="ER238" s="147"/>
      <c r="ES238" s="147"/>
      <c r="ET238" s="147"/>
      <c r="EU238" s="147"/>
      <c r="EV238" s="147"/>
      <c r="EW238" s="147"/>
      <c r="EX238" s="147"/>
      <c r="EY238" s="147"/>
      <c r="EZ238" s="147"/>
      <c r="FA238" s="147"/>
      <c r="FB238" s="147"/>
      <c r="FC238" s="147"/>
      <c r="FD238" s="147"/>
      <c r="FE238" s="147"/>
      <c r="FF238" s="147"/>
      <c r="FG238" s="147"/>
      <c r="FH238" s="147"/>
      <c r="FI238" s="147"/>
      <c r="FJ238" s="147"/>
      <c r="FK238" s="147"/>
      <c r="FL238" s="147"/>
      <c r="FM238" s="147"/>
      <c r="FN238" s="147"/>
      <c r="FO238" s="147"/>
      <c r="FP238" s="147"/>
      <c r="FQ238" s="147"/>
      <c r="FR238" s="147"/>
      <c r="FS238" s="147"/>
      <c r="FT238" s="147"/>
      <c r="FU238" s="147"/>
      <c r="FV238" s="147"/>
      <c r="FW238" s="147"/>
      <c r="FX238" s="147"/>
      <c r="FY238" s="147"/>
      <c r="FZ238" s="147"/>
      <c r="GA238" s="147"/>
      <c r="GB238" s="147"/>
      <c r="GC238" s="147"/>
      <c r="GD238" s="147"/>
      <c r="GE238" s="147"/>
      <c r="GF238" s="147"/>
      <c r="GG238" s="147"/>
      <c r="GH238" s="147"/>
      <c r="GI238" s="147"/>
      <c r="GJ238" s="147"/>
      <c r="GK238" s="147"/>
      <c r="GL238" s="147"/>
      <c r="GM238" s="147"/>
      <c r="GN238" s="147"/>
      <c r="GO238" s="147"/>
      <c r="GP238" s="147"/>
      <c r="GQ238" s="147"/>
      <c r="GR238" s="147"/>
      <c r="GS238" s="147"/>
      <c r="GT238" s="147"/>
      <c r="GU238" s="147"/>
      <c r="GV238" s="147"/>
      <c r="GW238" s="147"/>
      <c r="GX238" s="147"/>
      <c r="GY238" s="147"/>
      <c r="GZ238" s="147"/>
      <c r="HA238" s="147"/>
      <c r="HB238" s="147"/>
      <c r="HC238" s="147"/>
      <c r="HD238" s="147"/>
      <c r="HE238" s="147"/>
      <c r="HF238" s="147"/>
      <c r="HG238" s="147"/>
      <c r="HH238" s="147"/>
      <c r="HI238" s="147"/>
      <c r="HJ238" s="147"/>
      <c r="HK238" s="147"/>
      <c r="HL238" s="147"/>
      <c r="HM238" s="147"/>
      <c r="HN238" s="147"/>
      <c r="HO238" s="147"/>
      <c r="HP238" s="147"/>
      <c r="HQ238" s="147"/>
      <c r="HR238" s="147"/>
      <c r="HS238" s="147"/>
      <c r="HT238" s="147"/>
      <c r="HU238" s="147"/>
      <c r="HV238" s="147"/>
      <c r="HW238" s="147"/>
      <c r="HX238" s="147"/>
      <c r="HY238" s="147"/>
      <c r="HZ238" s="147"/>
      <c r="IA238" s="147"/>
      <c r="IB238" s="147"/>
      <c r="IC238" s="147"/>
      <c r="ID238" s="147"/>
      <c r="IE238" s="147"/>
      <c r="IF238" s="147"/>
      <c r="IG238" s="147"/>
      <c r="IH238" s="147"/>
      <c r="II238" s="147"/>
    </row>
    <row r="239" spans="1:243" x14ac:dyDescent="0.2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  <c r="AO239" s="147"/>
      <c r="AP239" s="147"/>
      <c r="AQ239" s="147"/>
      <c r="AR239" s="147"/>
      <c r="AS239" s="147"/>
      <c r="AT239" s="147"/>
      <c r="AU239" s="147"/>
      <c r="AV239" s="147"/>
      <c r="AW239" s="147"/>
      <c r="AX239" s="147"/>
      <c r="AY239" s="147"/>
      <c r="AZ239" s="147"/>
      <c r="BA239" s="147"/>
      <c r="BB239" s="147"/>
      <c r="BC239" s="147"/>
      <c r="BD239" s="147"/>
      <c r="BE239" s="147"/>
      <c r="BF239" s="147"/>
      <c r="BG239" s="147"/>
      <c r="BH239" s="147"/>
      <c r="BI239" s="147"/>
      <c r="BJ239" s="147"/>
      <c r="BK239" s="147"/>
      <c r="BL239" s="147"/>
      <c r="BM239" s="147"/>
      <c r="BN239" s="147"/>
      <c r="BO239" s="147"/>
      <c r="BP239" s="147"/>
      <c r="BQ239" s="147"/>
      <c r="BR239" s="147"/>
      <c r="BS239" s="147"/>
      <c r="BT239" s="147"/>
      <c r="BU239" s="147"/>
      <c r="BV239" s="147"/>
      <c r="BW239" s="147"/>
      <c r="BX239" s="147"/>
      <c r="BY239" s="147"/>
      <c r="BZ239" s="147"/>
      <c r="CA239" s="147"/>
      <c r="CB239" s="147"/>
      <c r="CC239" s="147"/>
      <c r="CD239" s="147"/>
      <c r="CE239" s="147"/>
      <c r="CF239" s="147"/>
      <c r="CG239" s="147"/>
      <c r="CH239" s="147"/>
      <c r="CJ239" s="147"/>
      <c r="CK239" s="147"/>
      <c r="CL239" s="147"/>
      <c r="CM239" s="147"/>
      <c r="CN239" s="147"/>
      <c r="CO239" s="147"/>
      <c r="CP239" s="147"/>
      <c r="CQ239" s="147"/>
      <c r="CR239" s="147"/>
      <c r="CS239" s="147"/>
      <c r="CT239" s="147"/>
      <c r="CU239" s="147"/>
      <c r="CV239" s="147"/>
      <c r="CW239" s="147"/>
      <c r="CX239" s="147"/>
      <c r="CY239" s="147"/>
      <c r="CZ239" s="147"/>
      <c r="DA239" s="147"/>
      <c r="DB239" s="147"/>
      <c r="DC239" s="147"/>
      <c r="DD239" s="147"/>
      <c r="DE239" s="147"/>
      <c r="DF239" s="147"/>
      <c r="DG239" s="147"/>
      <c r="DH239" s="147"/>
      <c r="DI239" s="147"/>
      <c r="DJ239" s="147"/>
      <c r="DK239" s="147"/>
      <c r="DL239" s="147"/>
      <c r="DM239" s="147"/>
      <c r="DN239" s="147"/>
      <c r="DO239" s="147"/>
      <c r="DP239" s="147"/>
      <c r="DQ239" s="147"/>
      <c r="DR239" s="147"/>
      <c r="DS239" s="147"/>
      <c r="DT239" s="147"/>
      <c r="DU239" s="147"/>
      <c r="DV239" s="147"/>
      <c r="DW239" s="147"/>
      <c r="DX239" s="147"/>
      <c r="DY239" s="147"/>
      <c r="DZ239" s="147"/>
      <c r="EA239" s="147"/>
      <c r="EB239" s="147"/>
      <c r="EC239" s="147"/>
      <c r="ED239" s="147"/>
      <c r="EE239" s="147"/>
      <c r="EF239" s="147"/>
      <c r="EG239" s="147"/>
      <c r="EH239" s="147"/>
      <c r="EI239" s="147"/>
      <c r="EJ239" s="147"/>
      <c r="EK239" s="147"/>
      <c r="EL239" s="147"/>
      <c r="EM239" s="147"/>
      <c r="EN239" s="147"/>
      <c r="EO239" s="147"/>
      <c r="EP239" s="147"/>
      <c r="EQ239" s="147"/>
      <c r="ER239" s="147"/>
      <c r="ES239" s="147"/>
      <c r="ET239" s="147"/>
      <c r="EU239" s="147"/>
      <c r="EV239" s="147"/>
      <c r="EW239" s="147"/>
      <c r="EX239" s="147"/>
      <c r="EY239" s="147"/>
      <c r="EZ239" s="147"/>
      <c r="FA239" s="147"/>
      <c r="FB239" s="147"/>
      <c r="FC239" s="147"/>
      <c r="FD239" s="147"/>
      <c r="FE239" s="147"/>
      <c r="FF239" s="147"/>
      <c r="FG239" s="147"/>
      <c r="FH239" s="147"/>
      <c r="FI239" s="147"/>
      <c r="FJ239" s="147"/>
      <c r="FK239" s="147"/>
      <c r="FL239" s="147"/>
      <c r="FM239" s="147"/>
      <c r="FN239" s="147"/>
      <c r="FO239" s="147"/>
      <c r="FP239" s="147"/>
      <c r="FQ239" s="147"/>
      <c r="FR239" s="147"/>
      <c r="FS239" s="147"/>
      <c r="FT239" s="147"/>
      <c r="FU239" s="147"/>
      <c r="FV239" s="147"/>
      <c r="FW239" s="147"/>
      <c r="FX239" s="147"/>
      <c r="FY239" s="147"/>
      <c r="FZ239" s="147"/>
      <c r="GA239" s="147"/>
      <c r="GB239" s="147"/>
      <c r="GC239" s="147"/>
      <c r="GD239" s="147"/>
      <c r="GE239" s="147"/>
      <c r="GF239" s="147"/>
      <c r="GG239" s="147"/>
      <c r="GH239" s="147"/>
      <c r="GI239" s="147"/>
      <c r="GJ239" s="147"/>
      <c r="GK239" s="147"/>
      <c r="GL239" s="147"/>
      <c r="GM239" s="147"/>
      <c r="GN239" s="147"/>
      <c r="GO239" s="147"/>
      <c r="GP239" s="147"/>
      <c r="GQ239" s="147"/>
      <c r="GR239" s="147"/>
      <c r="GS239" s="147"/>
      <c r="GT239" s="147"/>
      <c r="GU239" s="147"/>
      <c r="GV239" s="147"/>
      <c r="GW239" s="147"/>
      <c r="GX239" s="147"/>
      <c r="GY239" s="147"/>
      <c r="GZ239" s="147"/>
      <c r="HA239" s="147"/>
      <c r="HB239" s="147"/>
      <c r="HC239" s="147"/>
      <c r="HD239" s="147"/>
      <c r="HE239" s="147"/>
      <c r="HF239" s="147"/>
      <c r="HG239" s="147"/>
      <c r="HH239" s="147"/>
      <c r="HI239" s="147"/>
      <c r="HJ239" s="147"/>
      <c r="HK239" s="147"/>
      <c r="HL239" s="147"/>
      <c r="HM239" s="147"/>
      <c r="HN239" s="147"/>
      <c r="HO239" s="147"/>
      <c r="HP239" s="147"/>
      <c r="HQ239" s="147"/>
      <c r="HR239" s="147"/>
      <c r="HS239" s="147"/>
      <c r="HT239" s="147"/>
      <c r="HU239" s="147"/>
      <c r="HV239" s="147"/>
      <c r="HW239" s="147"/>
      <c r="HX239" s="147"/>
      <c r="HY239" s="147"/>
      <c r="HZ239" s="147"/>
      <c r="IA239" s="147"/>
      <c r="IB239" s="147"/>
      <c r="IC239" s="147"/>
      <c r="ID239" s="147"/>
      <c r="IE239" s="147"/>
      <c r="IF239" s="147"/>
      <c r="IG239" s="147"/>
      <c r="IH239" s="147"/>
      <c r="II239" s="147"/>
    </row>
    <row r="240" spans="1:243" x14ac:dyDescent="0.2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  <c r="AO240" s="147"/>
      <c r="AP240" s="147"/>
      <c r="AQ240" s="147"/>
      <c r="AR240" s="147"/>
      <c r="AS240" s="147"/>
      <c r="AT240" s="147"/>
      <c r="AU240" s="147"/>
      <c r="AV240" s="147"/>
      <c r="AW240" s="147"/>
      <c r="AX240" s="147"/>
      <c r="AY240" s="147"/>
      <c r="AZ240" s="147"/>
      <c r="BA240" s="147"/>
      <c r="BB240" s="147"/>
      <c r="BC240" s="147"/>
      <c r="BD240" s="147"/>
      <c r="BE240" s="147"/>
      <c r="BF240" s="147"/>
      <c r="BG240" s="147"/>
      <c r="BH240" s="147"/>
      <c r="BI240" s="147"/>
      <c r="BJ240" s="147"/>
      <c r="BK240" s="147"/>
      <c r="BL240" s="147"/>
      <c r="BM240" s="147"/>
      <c r="BN240" s="147"/>
      <c r="BO240" s="147"/>
      <c r="BP240" s="147"/>
      <c r="BQ240" s="147"/>
      <c r="BR240" s="147"/>
      <c r="BS240" s="147"/>
      <c r="BT240" s="147"/>
      <c r="BU240" s="147"/>
      <c r="BV240" s="147"/>
      <c r="BW240" s="147"/>
      <c r="BX240" s="147"/>
      <c r="BY240" s="147"/>
      <c r="BZ240" s="147"/>
      <c r="CA240" s="147"/>
      <c r="CB240" s="147"/>
      <c r="CC240" s="147"/>
      <c r="CD240" s="147"/>
      <c r="CE240" s="147"/>
      <c r="CF240" s="147"/>
      <c r="CG240" s="147"/>
      <c r="CH240" s="147"/>
      <c r="CJ240" s="147"/>
      <c r="CK240" s="147"/>
      <c r="CL240" s="147"/>
      <c r="CM240" s="147"/>
      <c r="CN240" s="147"/>
      <c r="CO240" s="147"/>
      <c r="CP240" s="147"/>
      <c r="CQ240" s="147"/>
      <c r="CR240" s="147"/>
      <c r="CS240" s="147"/>
      <c r="CT240" s="147"/>
      <c r="CU240" s="147"/>
      <c r="CV240" s="147"/>
      <c r="CW240" s="147"/>
      <c r="CX240" s="147"/>
      <c r="CY240" s="147"/>
      <c r="CZ240" s="147"/>
      <c r="DA240" s="147"/>
      <c r="DB240" s="147"/>
      <c r="DC240" s="147"/>
      <c r="DD240" s="147"/>
      <c r="DE240" s="147"/>
      <c r="DF240" s="147"/>
      <c r="DG240" s="147"/>
      <c r="DH240" s="147"/>
      <c r="DI240" s="147"/>
      <c r="DJ240" s="147"/>
      <c r="DK240" s="147"/>
      <c r="DL240" s="147"/>
      <c r="DM240" s="147"/>
      <c r="DN240" s="147"/>
      <c r="DO240" s="147"/>
      <c r="DP240" s="147"/>
      <c r="DQ240" s="147"/>
      <c r="DR240" s="147"/>
      <c r="DS240" s="147"/>
      <c r="DT240" s="147"/>
      <c r="DU240" s="147"/>
      <c r="DV240" s="147"/>
      <c r="DW240" s="147"/>
      <c r="DX240" s="147"/>
      <c r="DY240" s="147"/>
      <c r="DZ240" s="147"/>
      <c r="EA240" s="147"/>
      <c r="EB240" s="147"/>
      <c r="EC240" s="147"/>
      <c r="ED240" s="147"/>
      <c r="EE240" s="147"/>
      <c r="EF240" s="147"/>
      <c r="EG240" s="147"/>
      <c r="EH240" s="147"/>
      <c r="EI240" s="147"/>
      <c r="EJ240" s="147"/>
      <c r="EK240" s="147"/>
      <c r="EL240" s="147"/>
      <c r="EM240" s="147"/>
      <c r="EN240" s="147"/>
      <c r="EO240" s="147"/>
      <c r="EP240" s="147"/>
      <c r="EQ240" s="147"/>
      <c r="ER240" s="147"/>
      <c r="ES240" s="147"/>
      <c r="ET240" s="147"/>
      <c r="EU240" s="147"/>
      <c r="EV240" s="147"/>
      <c r="EW240" s="147"/>
      <c r="EX240" s="147"/>
      <c r="EY240" s="147"/>
      <c r="EZ240" s="147"/>
      <c r="FA240" s="147"/>
      <c r="FB240" s="147"/>
      <c r="FC240" s="147"/>
      <c r="FD240" s="147"/>
      <c r="FE240" s="147"/>
      <c r="FF240" s="147"/>
      <c r="FG240" s="147"/>
      <c r="FH240" s="147"/>
      <c r="FI240" s="147"/>
      <c r="FJ240" s="147"/>
      <c r="FK240" s="147"/>
      <c r="FL240" s="147"/>
      <c r="FM240" s="147"/>
      <c r="FN240" s="147"/>
      <c r="FO240" s="147"/>
      <c r="FP240" s="147"/>
      <c r="FQ240" s="147"/>
      <c r="FR240" s="147"/>
      <c r="FS240" s="147"/>
      <c r="FT240" s="147"/>
      <c r="FU240" s="147"/>
      <c r="FV240" s="147"/>
      <c r="FW240" s="147"/>
      <c r="FX240" s="147"/>
      <c r="FY240" s="147"/>
      <c r="FZ240" s="147"/>
      <c r="GA240" s="147"/>
      <c r="GB240" s="147"/>
      <c r="GC240" s="147"/>
      <c r="GD240" s="147"/>
      <c r="GE240" s="147"/>
      <c r="GF240" s="147"/>
      <c r="GG240" s="147"/>
      <c r="GH240" s="147"/>
      <c r="GI240" s="147"/>
      <c r="GJ240" s="147"/>
      <c r="GK240" s="147"/>
      <c r="GL240" s="147"/>
      <c r="GM240" s="147"/>
      <c r="GN240" s="147"/>
      <c r="GO240" s="147"/>
      <c r="GP240" s="147"/>
      <c r="GQ240" s="147"/>
      <c r="GR240" s="147"/>
      <c r="GS240" s="147"/>
      <c r="GT240" s="147"/>
      <c r="GU240" s="147"/>
      <c r="GV240" s="147"/>
      <c r="GW240" s="147"/>
      <c r="GX240" s="147"/>
      <c r="GY240" s="147"/>
      <c r="GZ240" s="147"/>
      <c r="HA240" s="147"/>
      <c r="HB240" s="147"/>
      <c r="HC240" s="147"/>
      <c r="HD240" s="147"/>
      <c r="HE240" s="147"/>
      <c r="HF240" s="147"/>
      <c r="HG240" s="147"/>
      <c r="HH240" s="147"/>
      <c r="HI240" s="147"/>
      <c r="HJ240" s="147"/>
      <c r="HK240" s="147"/>
      <c r="HL240" s="147"/>
      <c r="HM240" s="147"/>
      <c r="HN240" s="147"/>
      <c r="HO240" s="147"/>
      <c r="HP240" s="147"/>
      <c r="HQ240" s="147"/>
      <c r="HR240" s="147"/>
      <c r="HS240" s="147"/>
      <c r="HT240" s="147"/>
      <c r="HU240" s="147"/>
      <c r="HV240" s="147"/>
      <c r="HW240" s="147"/>
      <c r="HX240" s="147"/>
      <c r="HY240" s="147"/>
      <c r="HZ240" s="147"/>
      <c r="IA240" s="147"/>
      <c r="IB240" s="147"/>
      <c r="IC240" s="147"/>
      <c r="ID240" s="147"/>
      <c r="IE240" s="147"/>
      <c r="IF240" s="147"/>
      <c r="IG240" s="147"/>
      <c r="IH240" s="147"/>
      <c r="II240" s="147"/>
    </row>
    <row r="241" spans="1:243" x14ac:dyDescent="0.2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  <c r="AO241" s="147"/>
      <c r="AP241" s="147"/>
      <c r="AQ241" s="147"/>
      <c r="AR241" s="147"/>
      <c r="AS241" s="147"/>
      <c r="AT241" s="147"/>
      <c r="AU241" s="147"/>
      <c r="AV241" s="147"/>
      <c r="AW241" s="147"/>
      <c r="AX241" s="147"/>
      <c r="AY241" s="147"/>
      <c r="AZ241" s="147"/>
      <c r="BA241" s="147"/>
      <c r="BB241" s="147"/>
      <c r="BC241" s="147"/>
      <c r="BD241" s="147"/>
      <c r="BE241" s="147"/>
      <c r="BF241" s="147"/>
      <c r="BG241" s="147"/>
      <c r="BH241" s="147"/>
      <c r="BI241" s="147"/>
      <c r="BJ241" s="147"/>
      <c r="BK241" s="147"/>
      <c r="BL241" s="147"/>
      <c r="BM241" s="147"/>
      <c r="BN241" s="147"/>
      <c r="BO241" s="147"/>
      <c r="BP241" s="147"/>
      <c r="BQ241" s="147"/>
      <c r="BR241" s="147"/>
      <c r="BS241" s="147"/>
      <c r="BT241" s="147"/>
      <c r="BU241" s="147"/>
      <c r="BV241" s="147"/>
      <c r="BW241" s="147"/>
      <c r="BX241" s="147"/>
      <c r="BY241" s="147"/>
      <c r="BZ241" s="147"/>
      <c r="CA241" s="147"/>
      <c r="CB241" s="147"/>
      <c r="CC241" s="147"/>
      <c r="CD241" s="147"/>
      <c r="CE241" s="147"/>
      <c r="CF241" s="147"/>
      <c r="CG241" s="147"/>
      <c r="CH241" s="147"/>
      <c r="CJ241" s="147"/>
      <c r="CK241" s="147"/>
      <c r="CL241" s="147"/>
      <c r="CM241" s="147"/>
      <c r="CN241" s="147"/>
      <c r="CO241" s="147"/>
      <c r="CP241" s="147"/>
      <c r="CQ241" s="147"/>
      <c r="CR241" s="147"/>
      <c r="CS241" s="147"/>
      <c r="CT241" s="147"/>
      <c r="CU241" s="147"/>
      <c r="CV241" s="147"/>
      <c r="CW241" s="147"/>
      <c r="CX241" s="147"/>
      <c r="CY241" s="147"/>
      <c r="CZ241" s="147"/>
      <c r="DA241" s="147"/>
      <c r="DB241" s="147"/>
      <c r="DC241" s="147"/>
      <c r="DD241" s="147"/>
      <c r="DE241" s="147"/>
      <c r="DF241" s="147"/>
      <c r="DG241" s="147"/>
      <c r="DH241" s="147"/>
      <c r="DI241" s="147"/>
      <c r="DJ241" s="147"/>
      <c r="DK241" s="147"/>
      <c r="DL241" s="147"/>
      <c r="DM241" s="147"/>
      <c r="DN241" s="147"/>
      <c r="DO241" s="147"/>
      <c r="DP241" s="147"/>
      <c r="DQ241" s="147"/>
      <c r="DR241" s="147"/>
      <c r="DS241" s="147"/>
      <c r="DT241" s="147"/>
      <c r="DU241" s="147"/>
      <c r="DV241" s="147"/>
      <c r="DW241" s="147"/>
      <c r="DX241" s="147"/>
      <c r="DY241" s="147"/>
      <c r="DZ241" s="147"/>
      <c r="EA241" s="147"/>
      <c r="EB241" s="147"/>
      <c r="EC241" s="147"/>
      <c r="ED241" s="147"/>
      <c r="EE241" s="147"/>
      <c r="EF241" s="147"/>
      <c r="EG241" s="147"/>
      <c r="EH241" s="147"/>
      <c r="EI241" s="147"/>
      <c r="EJ241" s="147"/>
      <c r="EK241" s="147"/>
      <c r="EL241" s="147"/>
      <c r="EM241" s="147"/>
      <c r="EN241" s="147"/>
      <c r="EO241" s="147"/>
      <c r="EP241" s="147"/>
      <c r="EQ241" s="147"/>
      <c r="ER241" s="147"/>
      <c r="ES241" s="147"/>
      <c r="ET241" s="147"/>
      <c r="EU241" s="147"/>
      <c r="EV241" s="147"/>
      <c r="EW241" s="147"/>
      <c r="EX241" s="147"/>
      <c r="EY241" s="147"/>
      <c r="EZ241" s="147"/>
      <c r="FA241" s="147"/>
      <c r="FB241" s="147"/>
      <c r="FC241" s="147"/>
      <c r="FD241" s="147"/>
      <c r="FE241" s="147"/>
      <c r="FF241" s="147"/>
      <c r="FG241" s="147"/>
      <c r="FH241" s="147"/>
      <c r="FI241" s="147"/>
      <c r="FJ241" s="147"/>
      <c r="FK241" s="147"/>
      <c r="FL241" s="147"/>
      <c r="FM241" s="147"/>
      <c r="FN241" s="147"/>
      <c r="FO241" s="147"/>
      <c r="FP241" s="147"/>
      <c r="FQ241" s="147"/>
      <c r="FR241" s="147"/>
      <c r="FS241" s="147"/>
      <c r="FT241" s="147"/>
      <c r="FU241" s="147"/>
      <c r="FV241" s="147"/>
      <c r="FW241" s="147"/>
      <c r="FX241" s="147"/>
      <c r="FY241" s="147"/>
      <c r="FZ241" s="147"/>
      <c r="GA241" s="147"/>
      <c r="GB241" s="147"/>
      <c r="GC241" s="147"/>
      <c r="GD241" s="147"/>
      <c r="GE241" s="147"/>
      <c r="GF241" s="147"/>
      <c r="GG241" s="147"/>
      <c r="GH241" s="147"/>
      <c r="GI241" s="147"/>
      <c r="GJ241" s="147"/>
      <c r="GK241" s="147"/>
      <c r="GL241" s="147"/>
      <c r="GM241" s="147"/>
      <c r="GN241" s="147"/>
      <c r="GO241" s="147"/>
      <c r="GP241" s="147"/>
      <c r="GQ241" s="147"/>
      <c r="GR241" s="147"/>
      <c r="GS241" s="147"/>
      <c r="GT241" s="147"/>
      <c r="GU241" s="147"/>
      <c r="GV241" s="147"/>
      <c r="GW241" s="147"/>
      <c r="GX241" s="147"/>
      <c r="GY241" s="147"/>
      <c r="GZ241" s="147"/>
      <c r="HA241" s="147"/>
      <c r="HB241" s="147"/>
      <c r="HC241" s="147"/>
      <c r="HD241" s="147"/>
      <c r="HE241" s="147"/>
      <c r="HF241" s="147"/>
      <c r="HG241" s="147"/>
      <c r="HH241" s="147"/>
      <c r="HI241" s="147"/>
      <c r="HJ241" s="147"/>
      <c r="HK241" s="147"/>
      <c r="HL241" s="147"/>
      <c r="HM241" s="147"/>
      <c r="HN241" s="147"/>
      <c r="HO241" s="147"/>
      <c r="HP241" s="147"/>
      <c r="HQ241" s="147"/>
      <c r="HR241" s="147"/>
      <c r="HS241" s="147"/>
      <c r="HT241" s="147"/>
      <c r="HU241" s="147"/>
      <c r="HV241" s="147"/>
      <c r="HW241" s="147"/>
      <c r="HX241" s="147"/>
      <c r="HY241" s="147"/>
      <c r="HZ241" s="147"/>
      <c r="IA241" s="147"/>
      <c r="IB241" s="147"/>
      <c r="IC241" s="147"/>
      <c r="ID241" s="147"/>
      <c r="IE241" s="147"/>
      <c r="IF241" s="147"/>
      <c r="IG241" s="147"/>
      <c r="IH241" s="147"/>
      <c r="II241" s="147"/>
    </row>
    <row r="242" spans="1:243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147"/>
      <c r="AP242" s="147"/>
      <c r="AQ242" s="147"/>
      <c r="AR242" s="147"/>
      <c r="AS242" s="147"/>
      <c r="AT242" s="147"/>
      <c r="AU242" s="147"/>
      <c r="AV242" s="147"/>
      <c r="AW242" s="147"/>
      <c r="AX242" s="147"/>
      <c r="AY242" s="147"/>
      <c r="AZ242" s="147"/>
      <c r="BA242" s="147"/>
      <c r="BB242" s="147"/>
      <c r="BC242" s="147"/>
      <c r="BD242" s="147"/>
      <c r="BE242" s="147"/>
      <c r="BF242" s="147"/>
      <c r="BG242" s="147"/>
      <c r="BH242" s="147"/>
      <c r="BI242" s="147"/>
      <c r="BJ242" s="147"/>
      <c r="BK242" s="147"/>
      <c r="BL242" s="147"/>
      <c r="BM242" s="147"/>
      <c r="BN242" s="147"/>
      <c r="BO242" s="147"/>
      <c r="BP242" s="147"/>
      <c r="BQ242" s="147"/>
      <c r="BR242" s="147"/>
      <c r="BS242" s="147"/>
      <c r="BT242" s="147"/>
      <c r="BU242" s="147"/>
      <c r="BV242" s="147"/>
      <c r="BW242" s="147"/>
      <c r="BX242" s="147"/>
      <c r="BY242" s="147"/>
      <c r="BZ242" s="147"/>
      <c r="CA242" s="147"/>
      <c r="CB242" s="147"/>
      <c r="CC242" s="147"/>
      <c r="CD242" s="147"/>
      <c r="CE242" s="147"/>
      <c r="CF242" s="147"/>
      <c r="CG242" s="147"/>
      <c r="CH242" s="147"/>
      <c r="CJ242" s="147"/>
      <c r="CK242" s="147"/>
      <c r="CL242" s="147"/>
      <c r="CM242" s="147"/>
      <c r="CN242" s="147"/>
      <c r="CO242" s="147"/>
      <c r="CP242" s="147"/>
      <c r="CQ242" s="147"/>
      <c r="CR242" s="147"/>
      <c r="CS242" s="147"/>
      <c r="CT242" s="147"/>
      <c r="CU242" s="147"/>
      <c r="CV242" s="147"/>
      <c r="CW242" s="147"/>
      <c r="CX242" s="147"/>
      <c r="CY242" s="147"/>
      <c r="CZ242" s="147"/>
      <c r="DA242" s="147"/>
      <c r="DB242" s="147"/>
      <c r="DC242" s="147"/>
      <c r="DD242" s="147"/>
      <c r="DE242" s="147"/>
      <c r="DF242" s="147"/>
      <c r="DG242" s="147"/>
      <c r="DH242" s="147"/>
      <c r="DI242" s="147"/>
      <c r="DJ242" s="147"/>
      <c r="DK242" s="147"/>
      <c r="DL242" s="147"/>
      <c r="DM242" s="147"/>
      <c r="DN242" s="147"/>
      <c r="DO242" s="147"/>
      <c r="DP242" s="147"/>
      <c r="DQ242" s="147"/>
      <c r="DR242" s="147"/>
      <c r="DS242" s="147"/>
      <c r="DT242" s="147"/>
      <c r="DU242" s="147"/>
      <c r="DV242" s="147"/>
      <c r="DW242" s="147"/>
      <c r="DX242" s="147"/>
      <c r="DY242" s="147"/>
      <c r="DZ242" s="147"/>
      <c r="EA242" s="147"/>
      <c r="EB242" s="147"/>
      <c r="EC242" s="147"/>
      <c r="ED242" s="147"/>
      <c r="EE242" s="147"/>
      <c r="EF242" s="147"/>
      <c r="EG242" s="147"/>
      <c r="EH242" s="147"/>
      <c r="EI242" s="147"/>
      <c r="EJ242" s="147"/>
      <c r="EK242" s="147"/>
      <c r="EL242" s="147"/>
      <c r="EM242" s="147"/>
      <c r="EN242" s="147"/>
      <c r="EO242" s="147"/>
      <c r="EP242" s="147"/>
      <c r="EQ242" s="147"/>
      <c r="ER242" s="147"/>
      <c r="ES242" s="147"/>
      <c r="ET242" s="147"/>
      <c r="EU242" s="147"/>
      <c r="EV242" s="147"/>
      <c r="EW242" s="147"/>
      <c r="EX242" s="147"/>
      <c r="EY242" s="147"/>
      <c r="EZ242" s="147"/>
      <c r="FA242" s="147"/>
      <c r="FB242" s="147"/>
      <c r="FC242" s="147"/>
      <c r="FD242" s="147"/>
      <c r="FE242" s="147"/>
      <c r="FF242" s="147"/>
      <c r="FG242" s="147"/>
      <c r="FH242" s="147"/>
      <c r="FI242" s="147"/>
      <c r="FJ242" s="147"/>
      <c r="FK242" s="147"/>
      <c r="FL242" s="147"/>
      <c r="FM242" s="147"/>
      <c r="FN242" s="147"/>
      <c r="FO242" s="147"/>
      <c r="FP242" s="147"/>
      <c r="FQ242" s="147"/>
      <c r="FR242" s="147"/>
      <c r="FS242" s="147"/>
      <c r="FT242" s="147"/>
      <c r="FU242" s="147"/>
      <c r="FV242" s="147"/>
      <c r="FW242" s="147"/>
      <c r="FX242" s="147"/>
      <c r="FY242" s="147"/>
      <c r="FZ242" s="147"/>
      <c r="GA242" s="147"/>
      <c r="GB242" s="147"/>
      <c r="GC242" s="147"/>
      <c r="GD242" s="147"/>
      <c r="GE242" s="147"/>
      <c r="GF242" s="147"/>
      <c r="GG242" s="147"/>
      <c r="GH242" s="147"/>
      <c r="GI242" s="147"/>
      <c r="GJ242" s="147"/>
      <c r="GK242" s="147"/>
      <c r="GL242" s="147"/>
      <c r="GM242" s="147"/>
      <c r="GN242" s="147"/>
      <c r="GO242" s="147"/>
      <c r="GP242" s="147"/>
      <c r="GQ242" s="147"/>
      <c r="GR242" s="147"/>
      <c r="GS242" s="147"/>
      <c r="GT242" s="147"/>
      <c r="GU242" s="147"/>
      <c r="GV242" s="147"/>
      <c r="GW242" s="147"/>
      <c r="GX242" s="147"/>
      <c r="GY242" s="147"/>
      <c r="GZ242" s="147"/>
      <c r="HA242" s="147"/>
      <c r="HB242" s="147"/>
      <c r="HC242" s="147"/>
      <c r="HD242" s="147"/>
      <c r="HE242" s="147"/>
      <c r="HF242" s="147"/>
      <c r="HG242" s="147"/>
      <c r="HH242" s="147"/>
      <c r="HI242" s="147"/>
      <c r="HJ242" s="147"/>
      <c r="HK242" s="147"/>
      <c r="HL242" s="147"/>
      <c r="HM242" s="147"/>
      <c r="HN242" s="147"/>
      <c r="HO242" s="147"/>
      <c r="HP242" s="147"/>
      <c r="HQ242" s="147"/>
      <c r="HR242" s="147"/>
      <c r="HS242" s="147"/>
      <c r="HT242" s="147"/>
      <c r="HU242" s="147"/>
      <c r="HV242" s="147"/>
      <c r="HW242" s="147"/>
      <c r="HX242" s="147"/>
      <c r="HY242" s="147"/>
      <c r="HZ242" s="147"/>
      <c r="IA242" s="147"/>
      <c r="IB242" s="147"/>
      <c r="IC242" s="147"/>
      <c r="ID242" s="147"/>
      <c r="IE242" s="147"/>
      <c r="IF242" s="147"/>
      <c r="IG242" s="147"/>
      <c r="IH242" s="147"/>
      <c r="II242" s="147"/>
    </row>
    <row r="243" spans="1:243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  <c r="AO243" s="147"/>
      <c r="AP243" s="147"/>
      <c r="AQ243" s="147"/>
      <c r="AR243" s="147"/>
      <c r="AS243" s="147"/>
      <c r="AT243" s="147"/>
      <c r="AU243" s="147"/>
      <c r="AV243" s="147"/>
      <c r="AW243" s="147"/>
      <c r="AX243" s="147"/>
      <c r="AY243" s="147"/>
      <c r="AZ243" s="147"/>
      <c r="BA243" s="147"/>
      <c r="BB243" s="147"/>
      <c r="BC243" s="147"/>
      <c r="BD243" s="147"/>
      <c r="BE243" s="147"/>
      <c r="BF243" s="147"/>
      <c r="BG243" s="147"/>
      <c r="BH243" s="147"/>
      <c r="BI243" s="147"/>
      <c r="BJ243" s="147"/>
      <c r="BK243" s="147"/>
      <c r="BL243" s="147"/>
      <c r="BM243" s="147"/>
      <c r="BN243" s="147"/>
      <c r="BO243" s="147"/>
      <c r="BP243" s="147"/>
      <c r="BQ243" s="147"/>
      <c r="BR243" s="147"/>
      <c r="BS243" s="147"/>
      <c r="BT243" s="147"/>
      <c r="BU243" s="147"/>
      <c r="BV243" s="147"/>
      <c r="BW243" s="147"/>
      <c r="BX243" s="147"/>
      <c r="BY243" s="147"/>
      <c r="BZ243" s="147"/>
      <c r="CA243" s="147"/>
      <c r="CB243" s="147"/>
      <c r="CC243" s="147"/>
      <c r="CD243" s="147"/>
      <c r="CE243" s="147"/>
      <c r="CF243" s="147"/>
      <c r="CG243" s="147"/>
      <c r="CH243" s="147"/>
      <c r="CJ243" s="147"/>
      <c r="CK243" s="147"/>
      <c r="CL243" s="147"/>
      <c r="CM243" s="147"/>
      <c r="CN243" s="147"/>
      <c r="CO243" s="147"/>
      <c r="CP243" s="147"/>
      <c r="CQ243" s="147"/>
      <c r="CR243" s="147"/>
      <c r="CS243" s="147"/>
      <c r="CT243" s="147"/>
      <c r="CU243" s="147"/>
      <c r="CV243" s="147"/>
      <c r="CW243" s="147"/>
      <c r="CX243" s="147"/>
      <c r="CY243" s="147"/>
      <c r="CZ243" s="147"/>
      <c r="DA243" s="147"/>
      <c r="DB243" s="147"/>
      <c r="DC243" s="147"/>
      <c r="DD243" s="147"/>
      <c r="DE243" s="147"/>
      <c r="DF243" s="147"/>
      <c r="DG243" s="147"/>
      <c r="DH243" s="147"/>
      <c r="DI243" s="147"/>
      <c r="DJ243" s="147"/>
      <c r="DK243" s="147"/>
      <c r="DL243" s="147"/>
      <c r="DM243" s="147"/>
      <c r="DN243" s="147"/>
      <c r="DO243" s="147"/>
      <c r="DP243" s="147"/>
      <c r="DQ243" s="147"/>
      <c r="DR243" s="147"/>
      <c r="DS243" s="147"/>
      <c r="DT243" s="147"/>
      <c r="DU243" s="147"/>
      <c r="DV243" s="147"/>
      <c r="DW243" s="147"/>
      <c r="DX243" s="147"/>
      <c r="DY243" s="147"/>
      <c r="DZ243" s="147"/>
      <c r="EA243" s="147"/>
      <c r="EB243" s="147"/>
      <c r="EC243" s="147"/>
      <c r="ED243" s="147"/>
      <c r="EE243" s="147"/>
      <c r="EF243" s="147"/>
      <c r="EG243" s="147"/>
      <c r="EH243" s="147"/>
      <c r="EI243" s="147"/>
      <c r="EJ243" s="147"/>
      <c r="EK243" s="147"/>
      <c r="EL243" s="147"/>
      <c r="EM243" s="147"/>
      <c r="EN243" s="147"/>
      <c r="EO243" s="147"/>
      <c r="EP243" s="147"/>
      <c r="EQ243" s="147"/>
      <c r="ER243" s="147"/>
      <c r="ES243" s="147"/>
      <c r="ET243" s="147"/>
      <c r="EU243" s="147"/>
      <c r="EV243" s="147"/>
      <c r="EW243" s="147"/>
      <c r="EX243" s="147"/>
      <c r="EY243" s="147"/>
      <c r="EZ243" s="147"/>
      <c r="FA243" s="147"/>
      <c r="FB243" s="147"/>
      <c r="FC243" s="147"/>
      <c r="FD243" s="147"/>
      <c r="FE243" s="147"/>
      <c r="FF243" s="147"/>
      <c r="FG243" s="147"/>
      <c r="FH243" s="147"/>
      <c r="FI243" s="147"/>
      <c r="FJ243" s="147"/>
      <c r="FK243" s="147"/>
      <c r="FL243" s="147"/>
      <c r="FM243" s="147"/>
      <c r="FN243" s="147"/>
      <c r="FO243" s="147"/>
      <c r="FP243" s="147"/>
      <c r="FQ243" s="147"/>
      <c r="FR243" s="147"/>
      <c r="FS243" s="147"/>
      <c r="FT243" s="147"/>
      <c r="FU243" s="147"/>
      <c r="FV243" s="147"/>
      <c r="FW243" s="147"/>
      <c r="FX243" s="147"/>
      <c r="FY243" s="147"/>
      <c r="FZ243" s="147"/>
      <c r="GA243" s="147"/>
      <c r="GB243" s="147"/>
      <c r="GC243" s="147"/>
      <c r="GD243" s="147"/>
      <c r="GE243" s="147"/>
      <c r="GF243" s="147"/>
      <c r="GG243" s="147"/>
      <c r="GH243" s="147"/>
      <c r="GI243" s="147"/>
      <c r="GJ243" s="147"/>
      <c r="GK243" s="147"/>
      <c r="GL243" s="147"/>
      <c r="GM243" s="147"/>
      <c r="GN243" s="147"/>
      <c r="GO243" s="147"/>
      <c r="GP243" s="147"/>
      <c r="GQ243" s="147"/>
      <c r="GR243" s="147"/>
      <c r="GS243" s="147"/>
      <c r="GT243" s="147"/>
      <c r="GU243" s="147"/>
      <c r="GV243" s="147"/>
      <c r="GW243" s="147"/>
      <c r="GX243" s="147"/>
      <c r="GY243" s="147"/>
      <c r="GZ243" s="147"/>
      <c r="HA243" s="147"/>
      <c r="HB243" s="147"/>
      <c r="HC243" s="147"/>
      <c r="HD243" s="147"/>
      <c r="HE243" s="147"/>
      <c r="HF243" s="147"/>
      <c r="HG243" s="147"/>
      <c r="HH243" s="147"/>
      <c r="HI243" s="147"/>
      <c r="HJ243" s="147"/>
      <c r="HK243" s="147"/>
      <c r="HL243" s="147"/>
      <c r="HM243" s="147"/>
      <c r="HN243" s="147"/>
      <c r="HO243" s="147"/>
      <c r="HP243" s="147"/>
      <c r="HQ243" s="147"/>
      <c r="HR243" s="147"/>
      <c r="HS243" s="147"/>
      <c r="HT243" s="147"/>
      <c r="HU243" s="147"/>
      <c r="HV243" s="147"/>
      <c r="HW243" s="147"/>
      <c r="HX243" s="147"/>
      <c r="HY243" s="147"/>
      <c r="HZ243" s="147"/>
      <c r="IA243" s="147"/>
      <c r="IB243" s="147"/>
      <c r="IC243" s="147"/>
      <c r="ID243" s="147"/>
      <c r="IE243" s="147"/>
      <c r="IF243" s="147"/>
      <c r="IG243" s="147"/>
      <c r="IH243" s="147"/>
      <c r="II243" s="147"/>
    </row>
    <row r="244" spans="1:243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  <c r="AO244" s="147"/>
      <c r="AP244" s="147"/>
      <c r="AQ244" s="147"/>
      <c r="AR244" s="147"/>
      <c r="AS244" s="147"/>
      <c r="AT244" s="147"/>
      <c r="AU244" s="147"/>
      <c r="AV244" s="147"/>
      <c r="AW244" s="147"/>
      <c r="AX244" s="147"/>
      <c r="AY244" s="147"/>
      <c r="AZ244" s="147"/>
      <c r="BA244" s="147"/>
      <c r="BB244" s="147"/>
      <c r="BC244" s="147"/>
      <c r="BD244" s="147"/>
      <c r="BE244" s="147"/>
      <c r="BF244" s="147"/>
      <c r="BG244" s="147"/>
      <c r="BH244" s="147"/>
      <c r="BI244" s="147"/>
      <c r="BJ244" s="147"/>
      <c r="BK244" s="147"/>
      <c r="BL244" s="147"/>
      <c r="BM244" s="147"/>
      <c r="BN244" s="147"/>
      <c r="BO244" s="147"/>
      <c r="BP244" s="147"/>
      <c r="BQ244" s="147"/>
      <c r="BR244" s="147"/>
      <c r="BS244" s="147"/>
      <c r="BT244" s="147"/>
      <c r="BU244" s="147"/>
      <c r="BV244" s="147"/>
      <c r="BW244" s="147"/>
      <c r="BX244" s="147"/>
      <c r="BY244" s="147"/>
      <c r="BZ244" s="147"/>
      <c r="CA244" s="147"/>
      <c r="CB244" s="147"/>
      <c r="CC244" s="147"/>
      <c r="CD244" s="147"/>
      <c r="CE244" s="147"/>
      <c r="CF244" s="147"/>
      <c r="CG244" s="147"/>
      <c r="CH244" s="147"/>
      <c r="CJ244" s="147"/>
      <c r="CK244" s="147"/>
      <c r="CL244" s="147"/>
      <c r="CM244" s="147"/>
      <c r="CN244" s="147"/>
      <c r="CO244" s="147"/>
      <c r="CP244" s="147"/>
      <c r="CQ244" s="147"/>
      <c r="CR244" s="147"/>
      <c r="CS244" s="147"/>
      <c r="CT244" s="147"/>
      <c r="CU244" s="147"/>
      <c r="CV244" s="147"/>
      <c r="CW244" s="147"/>
      <c r="CX244" s="147"/>
      <c r="CY244" s="147"/>
      <c r="CZ244" s="147"/>
      <c r="DA244" s="147"/>
      <c r="DB244" s="147"/>
      <c r="DC244" s="147"/>
      <c r="DD244" s="147"/>
      <c r="DE244" s="147"/>
      <c r="DF244" s="147"/>
      <c r="DG244" s="147"/>
      <c r="DH244" s="147"/>
      <c r="DI244" s="147"/>
      <c r="DJ244" s="147"/>
      <c r="DK244" s="147"/>
      <c r="DL244" s="147"/>
      <c r="DM244" s="147"/>
      <c r="DN244" s="147"/>
      <c r="DO244" s="147"/>
      <c r="DP244" s="147"/>
      <c r="DQ244" s="147"/>
      <c r="DR244" s="147"/>
      <c r="DS244" s="147"/>
      <c r="DT244" s="147"/>
      <c r="DU244" s="147"/>
      <c r="DV244" s="147"/>
      <c r="DW244" s="147"/>
      <c r="DX244" s="147"/>
      <c r="DY244" s="147"/>
      <c r="DZ244" s="147"/>
      <c r="EA244" s="147"/>
      <c r="EB244" s="147"/>
      <c r="EC244" s="147"/>
      <c r="ED244" s="147"/>
      <c r="EE244" s="147"/>
      <c r="EF244" s="147"/>
      <c r="EG244" s="147"/>
      <c r="EH244" s="147"/>
      <c r="EI244" s="147"/>
      <c r="EJ244" s="147"/>
      <c r="EK244" s="147"/>
      <c r="EL244" s="147"/>
      <c r="EM244" s="147"/>
      <c r="EN244" s="147"/>
      <c r="EO244" s="147"/>
      <c r="EP244" s="147"/>
      <c r="EQ244" s="147"/>
      <c r="ER244" s="147"/>
      <c r="ES244" s="147"/>
      <c r="ET244" s="147"/>
      <c r="EU244" s="147"/>
      <c r="EV244" s="147"/>
      <c r="EW244" s="147"/>
      <c r="EX244" s="147"/>
      <c r="EY244" s="147"/>
      <c r="EZ244" s="147"/>
      <c r="FA244" s="147"/>
      <c r="FB244" s="147"/>
      <c r="FC244" s="147"/>
      <c r="FD244" s="147"/>
      <c r="FE244" s="147"/>
      <c r="FF244" s="147"/>
      <c r="FG244" s="147"/>
      <c r="FH244" s="147"/>
      <c r="FI244" s="147"/>
      <c r="FJ244" s="147"/>
      <c r="FK244" s="147"/>
      <c r="FL244" s="147"/>
      <c r="FM244" s="147"/>
      <c r="FN244" s="147"/>
      <c r="FO244" s="147"/>
      <c r="FP244" s="147"/>
      <c r="FQ244" s="147"/>
      <c r="FR244" s="147"/>
      <c r="FS244" s="147"/>
      <c r="FT244" s="147"/>
      <c r="FU244" s="147"/>
      <c r="FV244" s="147"/>
      <c r="FW244" s="147"/>
      <c r="FX244" s="147"/>
      <c r="FY244" s="147"/>
      <c r="FZ244" s="147"/>
      <c r="GA244" s="147"/>
      <c r="GB244" s="147"/>
      <c r="GC244" s="147"/>
      <c r="GD244" s="147"/>
      <c r="GE244" s="147"/>
      <c r="GF244" s="147"/>
      <c r="GG244" s="147"/>
      <c r="GH244" s="147"/>
      <c r="GI244" s="147"/>
      <c r="GJ244" s="147"/>
      <c r="GK244" s="147"/>
      <c r="GL244" s="147"/>
      <c r="GM244" s="147"/>
      <c r="GN244" s="147"/>
      <c r="GO244" s="147"/>
      <c r="GP244" s="147"/>
      <c r="GQ244" s="147"/>
      <c r="GR244" s="147"/>
      <c r="GS244" s="147"/>
      <c r="GT244" s="147"/>
      <c r="GU244" s="147"/>
      <c r="GV244" s="147"/>
      <c r="GW244" s="147"/>
      <c r="GX244" s="147"/>
      <c r="GY244" s="147"/>
      <c r="GZ244" s="147"/>
      <c r="HA244" s="147"/>
      <c r="HB244" s="147"/>
      <c r="HC244" s="147"/>
      <c r="HD244" s="147"/>
      <c r="HE244" s="147"/>
      <c r="HF244" s="147"/>
      <c r="HG244" s="147"/>
      <c r="HH244" s="147"/>
      <c r="HI244" s="147"/>
      <c r="HJ244" s="147"/>
      <c r="HK244" s="147"/>
      <c r="HL244" s="147"/>
      <c r="HM244" s="147"/>
      <c r="HN244" s="147"/>
      <c r="HO244" s="147"/>
      <c r="HP244" s="147"/>
      <c r="HQ244" s="147"/>
      <c r="HR244" s="147"/>
      <c r="HS244" s="147"/>
      <c r="HT244" s="147"/>
      <c r="HU244" s="147"/>
      <c r="HV244" s="147"/>
      <c r="HW244" s="147"/>
      <c r="HX244" s="147"/>
      <c r="HY244" s="147"/>
      <c r="HZ244" s="147"/>
      <c r="IA244" s="147"/>
      <c r="IB244" s="147"/>
      <c r="IC244" s="147"/>
      <c r="ID244" s="147"/>
      <c r="IE244" s="147"/>
      <c r="IF244" s="147"/>
      <c r="IG244" s="147"/>
      <c r="IH244" s="147"/>
      <c r="II244" s="147"/>
    </row>
    <row r="245" spans="1:243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  <c r="AO245" s="147"/>
      <c r="AP245" s="147"/>
      <c r="AQ245" s="147"/>
      <c r="AR245" s="147"/>
      <c r="AS245" s="147"/>
      <c r="AT245" s="147"/>
      <c r="AU245" s="147"/>
      <c r="AV245" s="147"/>
      <c r="AW245" s="147"/>
      <c r="AX245" s="147"/>
      <c r="AY245" s="147"/>
      <c r="AZ245" s="147"/>
      <c r="BA245" s="147"/>
      <c r="BB245" s="147"/>
      <c r="BC245" s="147"/>
      <c r="BD245" s="147"/>
      <c r="BE245" s="147"/>
      <c r="BF245" s="147"/>
      <c r="BG245" s="147"/>
      <c r="BH245" s="147"/>
      <c r="BI245" s="147"/>
      <c r="BJ245" s="147"/>
      <c r="BK245" s="147"/>
      <c r="BL245" s="147"/>
      <c r="BM245" s="147"/>
      <c r="BN245" s="147"/>
      <c r="BO245" s="147"/>
      <c r="BP245" s="147"/>
      <c r="BQ245" s="147"/>
      <c r="BR245" s="147"/>
      <c r="BS245" s="147"/>
      <c r="BT245" s="147"/>
      <c r="BU245" s="147"/>
      <c r="BV245" s="147"/>
      <c r="BW245" s="147"/>
      <c r="BX245" s="147"/>
      <c r="BY245" s="147"/>
      <c r="BZ245" s="147"/>
      <c r="CA245" s="147"/>
      <c r="CB245" s="147"/>
      <c r="CC245" s="147"/>
      <c r="CD245" s="147"/>
      <c r="CE245" s="147"/>
      <c r="CF245" s="147"/>
      <c r="CG245" s="147"/>
      <c r="CH245" s="147"/>
      <c r="CJ245" s="147"/>
      <c r="CK245" s="147"/>
      <c r="CL245" s="147"/>
      <c r="CM245" s="147"/>
      <c r="CN245" s="147"/>
      <c r="CO245" s="147"/>
      <c r="CP245" s="147"/>
      <c r="CQ245" s="147"/>
      <c r="CR245" s="147"/>
      <c r="CS245" s="147"/>
      <c r="CT245" s="147"/>
      <c r="CU245" s="147"/>
      <c r="CV245" s="147"/>
      <c r="CW245" s="147"/>
      <c r="CX245" s="147"/>
      <c r="CY245" s="147"/>
      <c r="CZ245" s="147"/>
      <c r="DA245" s="147"/>
      <c r="DB245" s="147"/>
      <c r="DC245" s="147"/>
      <c r="DD245" s="147"/>
      <c r="DE245" s="147"/>
      <c r="DF245" s="147"/>
      <c r="DG245" s="147"/>
      <c r="DH245" s="147"/>
      <c r="DI245" s="147"/>
      <c r="DJ245" s="147"/>
      <c r="DK245" s="147"/>
      <c r="DL245" s="147"/>
      <c r="DM245" s="147"/>
      <c r="DN245" s="147"/>
      <c r="DO245" s="147"/>
      <c r="DP245" s="147"/>
      <c r="DQ245" s="147"/>
      <c r="DR245" s="147"/>
      <c r="DS245" s="147"/>
      <c r="DT245" s="147"/>
      <c r="DU245" s="147"/>
      <c r="DV245" s="147"/>
      <c r="DW245" s="147"/>
      <c r="DX245" s="147"/>
      <c r="DY245" s="147"/>
      <c r="DZ245" s="147"/>
      <c r="EA245" s="147"/>
      <c r="EB245" s="147"/>
      <c r="EC245" s="147"/>
      <c r="ED245" s="147"/>
      <c r="EE245" s="147"/>
      <c r="EF245" s="147"/>
      <c r="EG245" s="147"/>
      <c r="EH245" s="147"/>
      <c r="EI245" s="147"/>
      <c r="EJ245" s="147"/>
      <c r="EK245" s="147"/>
      <c r="EL245" s="147"/>
      <c r="EM245" s="147"/>
      <c r="EN245" s="147"/>
      <c r="EO245" s="147"/>
      <c r="EP245" s="147"/>
      <c r="EQ245" s="147"/>
      <c r="ER245" s="147"/>
      <c r="ES245" s="147"/>
      <c r="ET245" s="147"/>
      <c r="EU245" s="147"/>
      <c r="EV245" s="147"/>
      <c r="EW245" s="147"/>
      <c r="EX245" s="147"/>
      <c r="EY245" s="147"/>
      <c r="EZ245" s="147"/>
      <c r="FA245" s="147"/>
      <c r="FB245" s="147"/>
      <c r="FC245" s="147"/>
      <c r="FD245" s="147"/>
      <c r="FE245" s="147"/>
      <c r="FF245" s="147"/>
      <c r="FG245" s="147"/>
      <c r="FH245" s="147"/>
      <c r="FI245" s="147"/>
      <c r="FJ245" s="147"/>
      <c r="FK245" s="147"/>
      <c r="FL245" s="147"/>
      <c r="FM245" s="147"/>
      <c r="FN245" s="147"/>
      <c r="FO245" s="147"/>
      <c r="FP245" s="147"/>
      <c r="FQ245" s="147"/>
      <c r="FR245" s="147"/>
      <c r="FS245" s="147"/>
      <c r="FT245" s="147"/>
      <c r="FU245" s="147"/>
      <c r="FV245" s="147"/>
      <c r="FW245" s="147"/>
      <c r="FX245" s="147"/>
      <c r="FY245" s="147"/>
      <c r="FZ245" s="147"/>
      <c r="GA245" s="147"/>
      <c r="GB245" s="147"/>
      <c r="GC245" s="147"/>
      <c r="GD245" s="147"/>
      <c r="GE245" s="147"/>
      <c r="GF245" s="147"/>
      <c r="GG245" s="147"/>
      <c r="GH245" s="147"/>
      <c r="GI245" s="147"/>
      <c r="GJ245" s="147"/>
      <c r="GK245" s="147"/>
      <c r="GL245" s="147"/>
      <c r="GM245" s="147"/>
      <c r="GN245" s="147"/>
      <c r="GO245" s="147"/>
      <c r="GP245" s="147"/>
      <c r="GQ245" s="147"/>
      <c r="GR245" s="147"/>
      <c r="GS245" s="147"/>
      <c r="GT245" s="147"/>
      <c r="GU245" s="147"/>
      <c r="GV245" s="147"/>
      <c r="GW245" s="147"/>
      <c r="GX245" s="147"/>
      <c r="GY245" s="147"/>
      <c r="GZ245" s="147"/>
      <c r="HA245" s="147"/>
      <c r="HB245" s="147"/>
      <c r="HC245" s="147"/>
      <c r="HD245" s="147"/>
      <c r="HE245" s="147"/>
      <c r="HF245" s="147"/>
      <c r="HG245" s="147"/>
      <c r="HH245" s="147"/>
      <c r="HI245" s="147"/>
      <c r="HJ245" s="147"/>
      <c r="HK245" s="147"/>
      <c r="HL245" s="147"/>
      <c r="HM245" s="147"/>
      <c r="HN245" s="147"/>
      <c r="HO245" s="147"/>
      <c r="HP245" s="147"/>
      <c r="HQ245" s="147"/>
      <c r="HR245" s="147"/>
      <c r="HS245" s="147"/>
      <c r="HT245" s="147"/>
      <c r="HU245" s="147"/>
      <c r="HV245" s="147"/>
      <c r="HW245" s="147"/>
      <c r="HX245" s="147"/>
      <c r="HY245" s="147"/>
      <c r="HZ245" s="147"/>
      <c r="IA245" s="147"/>
      <c r="IB245" s="147"/>
      <c r="IC245" s="147"/>
      <c r="ID245" s="147"/>
      <c r="IE245" s="147"/>
      <c r="IF245" s="147"/>
      <c r="IG245" s="147"/>
      <c r="IH245" s="147"/>
      <c r="II245" s="147"/>
    </row>
    <row r="246" spans="1:243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147"/>
      <c r="AP246" s="147"/>
      <c r="AQ246" s="147"/>
      <c r="AR246" s="147"/>
      <c r="AS246" s="147"/>
      <c r="AT246" s="147"/>
      <c r="AU246" s="147"/>
      <c r="AV246" s="147"/>
      <c r="AW246" s="147"/>
      <c r="AX246" s="147"/>
      <c r="AY246" s="147"/>
      <c r="AZ246" s="147"/>
      <c r="BA246" s="147"/>
      <c r="BB246" s="147"/>
      <c r="BC246" s="147"/>
      <c r="BD246" s="147"/>
      <c r="BE246" s="147"/>
      <c r="BF246" s="147"/>
      <c r="BG246" s="147"/>
      <c r="BH246" s="147"/>
      <c r="BI246" s="147"/>
      <c r="BJ246" s="147"/>
      <c r="BK246" s="147"/>
      <c r="BL246" s="147"/>
      <c r="BM246" s="147"/>
      <c r="BN246" s="147"/>
      <c r="BO246" s="147"/>
      <c r="BP246" s="147"/>
      <c r="BQ246" s="147"/>
      <c r="BR246" s="147"/>
      <c r="BS246" s="147"/>
      <c r="BT246" s="147"/>
      <c r="BU246" s="147"/>
      <c r="BV246" s="147"/>
      <c r="BW246" s="147"/>
      <c r="BX246" s="147"/>
      <c r="BY246" s="147"/>
      <c r="BZ246" s="147"/>
      <c r="CA246" s="147"/>
      <c r="CB246" s="147"/>
      <c r="CC246" s="147"/>
      <c r="CD246" s="147"/>
      <c r="CE246" s="147"/>
      <c r="CF246" s="147"/>
      <c r="CG246" s="147"/>
      <c r="CH246" s="147"/>
      <c r="CJ246" s="147"/>
      <c r="CK246" s="147"/>
      <c r="CL246" s="147"/>
      <c r="CM246" s="147"/>
      <c r="CN246" s="147"/>
      <c r="CO246" s="147"/>
      <c r="CP246" s="147"/>
      <c r="CQ246" s="147"/>
      <c r="CR246" s="147"/>
      <c r="CS246" s="147"/>
      <c r="CT246" s="147"/>
      <c r="CU246" s="147"/>
      <c r="CV246" s="147"/>
      <c r="CW246" s="147"/>
      <c r="CX246" s="147"/>
      <c r="CY246" s="147"/>
      <c r="CZ246" s="147"/>
      <c r="DA246" s="147"/>
      <c r="DB246" s="147"/>
      <c r="DC246" s="147"/>
      <c r="DD246" s="147"/>
      <c r="DE246" s="147"/>
      <c r="DF246" s="147"/>
      <c r="DG246" s="147"/>
      <c r="DH246" s="147"/>
      <c r="DI246" s="147"/>
      <c r="DJ246" s="147"/>
      <c r="DK246" s="147"/>
      <c r="DL246" s="147"/>
      <c r="DM246" s="147"/>
      <c r="DN246" s="147"/>
      <c r="DO246" s="147"/>
      <c r="DP246" s="147"/>
      <c r="DQ246" s="147"/>
      <c r="DR246" s="147"/>
      <c r="DS246" s="147"/>
      <c r="DT246" s="147"/>
      <c r="DU246" s="147"/>
      <c r="DV246" s="147"/>
      <c r="DW246" s="147"/>
      <c r="DX246" s="147"/>
      <c r="DY246" s="147"/>
      <c r="DZ246" s="147"/>
      <c r="EA246" s="147"/>
      <c r="EB246" s="147"/>
      <c r="EC246" s="147"/>
      <c r="ED246" s="147"/>
      <c r="EE246" s="147"/>
      <c r="EF246" s="147"/>
      <c r="EG246" s="147"/>
      <c r="EH246" s="147"/>
      <c r="EI246" s="147"/>
      <c r="EJ246" s="147"/>
      <c r="EK246" s="147"/>
      <c r="EL246" s="147"/>
      <c r="EM246" s="147"/>
      <c r="EN246" s="147"/>
      <c r="EO246" s="147"/>
      <c r="EP246" s="147"/>
      <c r="EQ246" s="147"/>
      <c r="ER246" s="147"/>
      <c r="ES246" s="147"/>
      <c r="ET246" s="147"/>
      <c r="EU246" s="147"/>
      <c r="EV246" s="147"/>
      <c r="EW246" s="147"/>
      <c r="EX246" s="147"/>
      <c r="EY246" s="147"/>
      <c r="EZ246" s="147"/>
      <c r="FA246" s="147"/>
      <c r="FB246" s="147"/>
      <c r="FC246" s="147"/>
      <c r="FD246" s="147"/>
      <c r="FE246" s="147"/>
      <c r="FF246" s="147"/>
      <c r="FG246" s="147"/>
      <c r="FH246" s="147"/>
      <c r="FI246" s="147"/>
      <c r="FJ246" s="147"/>
      <c r="FK246" s="147"/>
      <c r="FL246" s="147"/>
      <c r="FM246" s="147"/>
      <c r="FN246" s="147"/>
      <c r="FO246" s="147"/>
      <c r="FP246" s="147"/>
      <c r="FQ246" s="147"/>
      <c r="FR246" s="147"/>
      <c r="FS246" s="147"/>
      <c r="FT246" s="147"/>
      <c r="FU246" s="147"/>
      <c r="FV246" s="147"/>
      <c r="FW246" s="147"/>
      <c r="FX246" s="147"/>
      <c r="FY246" s="147"/>
      <c r="FZ246" s="147"/>
      <c r="GA246" s="147"/>
      <c r="GB246" s="147"/>
      <c r="GC246" s="147"/>
      <c r="GD246" s="147"/>
      <c r="GE246" s="147"/>
      <c r="GF246" s="147"/>
      <c r="GG246" s="147"/>
      <c r="GH246" s="147"/>
      <c r="GI246" s="147"/>
      <c r="GJ246" s="147"/>
      <c r="GK246" s="147"/>
      <c r="GL246" s="147"/>
      <c r="GM246" s="147"/>
      <c r="GN246" s="147"/>
      <c r="GO246" s="147"/>
      <c r="GP246" s="147"/>
      <c r="GQ246" s="147"/>
      <c r="GR246" s="147"/>
      <c r="GS246" s="147"/>
      <c r="GT246" s="147"/>
      <c r="GU246" s="147"/>
      <c r="GV246" s="147"/>
      <c r="GW246" s="147"/>
      <c r="GX246" s="147"/>
      <c r="GY246" s="147"/>
      <c r="GZ246" s="147"/>
      <c r="HA246" s="147"/>
      <c r="HB246" s="147"/>
      <c r="HC246" s="147"/>
      <c r="HD246" s="147"/>
      <c r="HE246" s="147"/>
      <c r="HF246" s="147"/>
      <c r="HG246" s="147"/>
      <c r="HH246" s="147"/>
      <c r="HI246" s="147"/>
      <c r="HJ246" s="147"/>
      <c r="HK246" s="147"/>
      <c r="HL246" s="147"/>
      <c r="HM246" s="147"/>
      <c r="HN246" s="147"/>
      <c r="HO246" s="147"/>
      <c r="HP246" s="147"/>
      <c r="HQ246" s="147"/>
      <c r="HR246" s="147"/>
      <c r="HS246" s="147"/>
      <c r="HT246" s="147"/>
      <c r="HU246" s="147"/>
      <c r="HV246" s="147"/>
      <c r="HW246" s="147"/>
      <c r="HX246" s="147"/>
      <c r="HY246" s="147"/>
      <c r="HZ246" s="147"/>
      <c r="IA246" s="147"/>
      <c r="IB246" s="147"/>
      <c r="IC246" s="147"/>
      <c r="ID246" s="147"/>
      <c r="IE246" s="147"/>
      <c r="IF246" s="147"/>
      <c r="IG246" s="147"/>
      <c r="IH246" s="147"/>
      <c r="II246" s="147"/>
    </row>
    <row r="247" spans="1:243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  <c r="AO247" s="147"/>
      <c r="AP247" s="147"/>
      <c r="AQ247" s="147"/>
      <c r="AR247" s="147"/>
      <c r="AS247" s="147"/>
      <c r="AT247" s="147"/>
      <c r="AU247" s="147"/>
      <c r="AV247" s="147"/>
      <c r="AW247" s="147"/>
      <c r="AX247" s="147"/>
      <c r="AY247" s="147"/>
      <c r="AZ247" s="147"/>
      <c r="BA247" s="147"/>
      <c r="BB247" s="147"/>
      <c r="BC247" s="147"/>
      <c r="BD247" s="147"/>
      <c r="BE247" s="147"/>
      <c r="BF247" s="147"/>
      <c r="BG247" s="147"/>
      <c r="BH247" s="147"/>
      <c r="BI247" s="147"/>
      <c r="BJ247" s="147"/>
      <c r="BK247" s="147"/>
      <c r="BL247" s="147"/>
      <c r="BM247" s="147"/>
      <c r="BN247" s="147"/>
      <c r="BO247" s="147"/>
      <c r="BP247" s="147"/>
      <c r="BQ247" s="147"/>
      <c r="BR247" s="147"/>
      <c r="BS247" s="147"/>
      <c r="BT247" s="147"/>
      <c r="BU247" s="147"/>
      <c r="BV247" s="147"/>
      <c r="BW247" s="147"/>
      <c r="BX247" s="147"/>
      <c r="BY247" s="147"/>
      <c r="BZ247" s="147"/>
      <c r="CA247" s="147"/>
      <c r="CB247" s="147"/>
      <c r="CC247" s="147"/>
      <c r="CD247" s="147"/>
      <c r="CE247" s="147"/>
      <c r="CF247" s="147"/>
      <c r="CG247" s="147"/>
      <c r="CH247" s="147"/>
      <c r="CJ247" s="147"/>
      <c r="CK247" s="147"/>
      <c r="CL247" s="147"/>
      <c r="CM247" s="147"/>
      <c r="CN247" s="147"/>
      <c r="CO247" s="147"/>
      <c r="CP247" s="147"/>
      <c r="CQ247" s="147"/>
      <c r="CR247" s="147"/>
      <c r="CS247" s="147"/>
      <c r="CT247" s="147"/>
      <c r="CU247" s="147"/>
      <c r="CV247" s="147"/>
      <c r="CW247" s="147"/>
      <c r="CX247" s="147"/>
      <c r="CY247" s="147"/>
      <c r="CZ247" s="147"/>
      <c r="DA247" s="147"/>
      <c r="DB247" s="147"/>
      <c r="DC247" s="147"/>
      <c r="DD247" s="147"/>
      <c r="DE247" s="147"/>
      <c r="DF247" s="147"/>
      <c r="DG247" s="147"/>
      <c r="DH247" s="147"/>
      <c r="DI247" s="147"/>
      <c r="DJ247" s="147"/>
      <c r="DK247" s="147"/>
      <c r="DL247" s="147"/>
      <c r="DM247" s="147"/>
      <c r="DN247" s="147"/>
      <c r="DO247" s="147"/>
      <c r="DP247" s="147"/>
      <c r="DQ247" s="147"/>
      <c r="DR247" s="147"/>
      <c r="DS247" s="147"/>
      <c r="DT247" s="147"/>
      <c r="DU247" s="147"/>
      <c r="DV247" s="147"/>
      <c r="DW247" s="147"/>
      <c r="DX247" s="147"/>
      <c r="DY247" s="147"/>
      <c r="DZ247" s="147"/>
      <c r="EA247" s="147"/>
      <c r="EB247" s="147"/>
      <c r="EC247" s="147"/>
      <c r="ED247" s="147"/>
      <c r="EE247" s="147"/>
      <c r="EF247" s="147"/>
      <c r="EG247" s="147"/>
      <c r="EH247" s="147"/>
      <c r="EI247" s="147"/>
      <c r="EJ247" s="147"/>
      <c r="EK247" s="147"/>
      <c r="EL247" s="147"/>
      <c r="EM247" s="147"/>
      <c r="EN247" s="147"/>
      <c r="EO247" s="147"/>
      <c r="EP247" s="147"/>
      <c r="EQ247" s="147"/>
      <c r="ER247" s="147"/>
      <c r="ES247" s="147"/>
      <c r="ET247" s="147"/>
      <c r="EU247" s="147"/>
      <c r="EV247" s="147"/>
      <c r="EW247" s="147"/>
      <c r="EX247" s="147"/>
      <c r="EY247" s="147"/>
      <c r="EZ247" s="147"/>
      <c r="FA247" s="147"/>
      <c r="FB247" s="147"/>
      <c r="FC247" s="147"/>
      <c r="FD247" s="147"/>
      <c r="FE247" s="147"/>
      <c r="FF247" s="147"/>
      <c r="FG247" s="147"/>
      <c r="FH247" s="147"/>
      <c r="FI247" s="147"/>
      <c r="FJ247" s="147"/>
      <c r="FK247" s="147"/>
      <c r="FL247" s="147"/>
      <c r="FM247" s="147"/>
      <c r="FN247" s="147"/>
      <c r="FO247" s="147"/>
      <c r="FP247" s="147"/>
      <c r="FQ247" s="147"/>
      <c r="FR247" s="147"/>
      <c r="FS247" s="147"/>
      <c r="FT247" s="147"/>
      <c r="FU247" s="147"/>
      <c r="FV247" s="147"/>
      <c r="FW247" s="147"/>
      <c r="FX247" s="147"/>
      <c r="FY247" s="147"/>
      <c r="FZ247" s="147"/>
      <c r="GA247" s="147"/>
      <c r="GB247" s="147"/>
      <c r="GC247" s="147"/>
      <c r="GD247" s="147"/>
      <c r="GE247" s="147"/>
      <c r="GF247" s="147"/>
      <c r="GG247" s="147"/>
      <c r="GH247" s="147"/>
      <c r="GI247" s="147"/>
      <c r="GJ247" s="147"/>
      <c r="GK247" s="147"/>
      <c r="GL247" s="147"/>
      <c r="GM247" s="147"/>
      <c r="GN247" s="147"/>
      <c r="GO247" s="147"/>
      <c r="GP247" s="147"/>
      <c r="GQ247" s="147"/>
      <c r="GR247" s="147"/>
      <c r="GS247" s="147"/>
      <c r="GT247" s="147"/>
      <c r="GU247" s="147"/>
      <c r="GV247" s="147"/>
      <c r="GW247" s="147"/>
      <c r="GX247" s="147"/>
      <c r="GY247" s="147"/>
      <c r="GZ247" s="147"/>
      <c r="HA247" s="147"/>
      <c r="HB247" s="147"/>
      <c r="HC247" s="147"/>
      <c r="HD247" s="147"/>
      <c r="HE247" s="147"/>
      <c r="HF247" s="147"/>
      <c r="HG247" s="147"/>
      <c r="HH247" s="147"/>
      <c r="HI247" s="147"/>
      <c r="HJ247" s="147"/>
      <c r="HK247" s="147"/>
      <c r="HL247" s="147"/>
      <c r="HM247" s="147"/>
      <c r="HN247" s="147"/>
      <c r="HO247" s="147"/>
      <c r="HP247" s="147"/>
      <c r="HQ247" s="147"/>
      <c r="HR247" s="147"/>
      <c r="HS247" s="147"/>
      <c r="HT247" s="147"/>
      <c r="HU247" s="147"/>
      <c r="HV247" s="147"/>
      <c r="HW247" s="147"/>
      <c r="HX247" s="147"/>
      <c r="HY247" s="147"/>
      <c r="HZ247" s="147"/>
      <c r="IA247" s="147"/>
      <c r="IB247" s="147"/>
      <c r="IC247" s="147"/>
      <c r="ID247" s="147"/>
      <c r="IE247" s="147"/>
      <c r="IF247" s="147"/>
      <c r="IG247" s="147"/>
      <c r="IH247" s="147"/>
      <c r="II247" s="147"/>
    </row>
    <row r="248" spans="1:243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  <c r="AO248" s="147"/>
      <c r="AP248" s="147"/>
      <c r="AQ248" s="147"/>
      <c r="AR248" s="147"/>
      <c r="AS248" s="147"/>
      <c r="AT248" s="147"/>
      <c r="AU248" s="147"/>
      <c r="AV248" s="147"/>
      <c r="AW248" s="147"/>
      <c r="AX248" s="147"/>
      <c r="AY248" s="147"/>
      <c r="AZ248" s="147"/>
      <c r="BA248" s="147"/>
      <c r="BB248" s="147"/>
      <c r="BC248" s="147"/>
      <c r="BD248" s="147"/>
      <c r="BE248" s="147"/>
      <c r="BF248" s="147"/>
      <c r="BG248" s="147"/>
      <c r="BH248" s="147"/>
      <c r="BI248" s="147"/>
      <c r="BJ248" s="147"/>
      <c r="BK248" s="147"/>
      <c r="BL248" s="147"/>
      <c r="BM248" s="147"/>
      <c r="BN248" s="147"/>
      <c r="BO248" s="147"/>
      <c r="BP248" s="147"/>
      <c r="BQ248" s="147"/>
      <c r="BR248" s="147"/>
      <c r="BS248" s="147"/>
      <c r="BT248" s="147"/>
      <c r="BU248" s="147"/>
      <c r="BV248" s="147"/>
      <c r="BW248" s="147"/>
      <c r="BX248" s="147"/>
      <c r="BY248" s="147"/>
      <c r="BZ248" s="147"/>
      <c r="CA248" s="147"/>
      <c r="CB248" s="147"/>
      <c r="CC248" s="147"/>
      <c r="CD248" s="147"/>
      <c r="CE248" s="147"/>
      <c r="CF248" s="147"/>
      <c r="CG248" s="147"/>
      <c r="CH248" s="147"/>
      <c r="CJ248" s="147"/>
      <c r="CK248" s="147"/>
      <c r="CL248" s="147"/>
      <c r="CM248" s="147"/>
      <c r="CN248" s="147"/>
      <c r="CO248" s="147"/>
      <c r="CP248" s="147"/>
      <c r="CQ248" s="147"/>
      <c r="CR248" s="147"/>
      <c r="CS248" s="147"/>
      <c r="CT248" s="147"/>
      <c r="CU248" s="147"/>
      <c r="CV248" s="147"/>
      <c r="CW248" s="147"/>
      <c r="CX248" s="147"/>
      <c r="CY248" s="147"/>
      <c r="CZ248" s="147"/>
      <c r="DA248" s="147"/>
      <c r="DB248" s="147"/>
      <c r="DC248" s="147"/>
      <c r="DD248" s="147"/>
      <c r="DE248" s="147"/>
      <c r="DF248" s="147"/>
      <c r="DG248" s="147"/>
      <c r="DH248" s="147"/>
      <c r="DI248" s="147"/>
      <c r="DJ248" s="147"/>
      <c r="DK248" s="147"/>
      <c r="DL248" s="147"/>
      <c r="DM248" s="147"/>
      <c r="DN248" s="147"/>
      <c r="DO248" s="147"/>
      <c r="DP248" s="147"/>
      <c r="DQ248" s="147"/>
      <c r="DR248" s="147"/>
      <c r="DS248" s="147"/>
      <c r="DT248" s="147"/>
      <c r="DU248" s="147"/>
      <c r="DV248" s="147"/>
      <c r="DW248" s="147"/>
      <c r="DX248" s="147"/>
      <c r="DY248" s="147"/>
      <c r="DZ248" s="147"/>
      <c r="EA248" s="147"/>
      <c r="EB248" s="147"/>
      <c r="EC248" s="147"/>
      <c r="ED248" s="147"/>
      <c r="EE248" s="147"/>
      <c r="EF248" s="147"/>
      <c r="EG248" s="147"/>
      <c r="EH248" s="147"/>
      <c r="EI248" s="147"/>
      <c r="EJ248" s="147"/>
      <c r="EK248" s="147"/>
      <c r="EL248" s="147"/>
      <c r="EM248" s="147"/>
      <c r="EN248" s="147"/>
      <c r="EO248" s="147"/>
      <c r="EP248" s="147"/>
      <c r="EQ248" s="147"/>
      <c r="ER248" s="147"/>
      <c r="ES248" s="147"/>
      <c r="ET248" s="147"/>
      <c r="EU248" s="147"/>
      <c r="EV248" s="147"/>
      <c r="EW248" s="147"/>
      <c r="EX248" s="147"/>
      <c r="EY248" s="147"/>
      <c r="EZ248" s="147"/>
      <c r="FA248" s="147"/>
      <c r="FB248" s="147"/>
      <c r="FC248" s="147"/>
      <c r="FD248" s="147"/>
      <c r="FE248" s="147"/>
      <c r="FF248" s="147"/>
      <c r="FG248" s="147"/>
      <c r="FH248" s="147"/>
      <c r="FI248" s="147"/>
      <c r="FJ248" s="147"/>
      <c r="FK248" s="147"/>
      <c r="FL248" s="147"/>
      <c r="FM248" s="147"/>
      <c r="FN248" s="147"/>
      <c r="FO248" s="147"/>
      <c r="FP248" s="147"/>
      <c r="FQ248" s="147"/>
      <c r="FR248" s="147"/>
      <c r="FS248" s="147"/>
      <c r="FT248" s="147"/>
      <c r="FU248" s="147"/>
      <c r="FV248" s="147"/>
      <c r="FW248" s="147"/>
      <c r="FX248" s="147"/>
      <c r="FY248" s="147"/>
      <c r="FZ248" s="147"/>
      <c r="GA248" s="147"/>
      <c r="GB248" s="147"/>
      <c r="GC248" s="147"/>
      <c r="GD248" s="147"/>
      <c r="GE248" s="147"/>
      <c r="GF248" s="147"/>
      <c r="GG248" s="147"/>
      <c r="GH248" s="147"/>
      <c r="GI248" s="147"/>
      <c r="GJ248" s="147"/>
      <c r="GK248" s="147"/>
      <c r="GL248" s="147"/>
      <c r="GM248" s="147"/>
      <c r="GN248" s="147"/>
      <c r="GO248" s="147"/>
      <c r="GP248" s="147"/>
      <c r="GQ248" s="147"/>
      <c r="GR248" s="147"/>
      <c r="GS248" s="147"/>
      <c r="GT248" s="147"/>
      <c r="GU248" s="147"/>
      <c r="GV248" s="147"/>
      <c r="GW248" s="147"/>
      <c r="GX248" s="147"/>
      <c r="GY248" s="147"/>
      <c r="GZ248" s="147"/>
      <c r="HA248" s="147"/>
      <c r="HB248" s="147"/>
      <c r="HC248" s="147"/>
      <c r="HD248" s="147"/>
      <c r="HE248" s="147"/>
      <c r="HF248" s="147"/>
      <c r="HG248" s="147"/>
      <c r="HH248" s="147"/>
      <c r="HI248" s="147"/>
      <c r="HJ248" s="147"/>
      <c r="HK248" s="147"/>
      <c r="HL248" s="147"/>
      <c r="HM248" s="147"/>
      <c r="HN248" s="147"/>
      <c r="HO248" s="147"/>
      <c r="HP248" s="147"/>
      <c r="HQ248" s="147"/>
      <c r="HR248" s="147"/>
      <c r="HS248" s="147"/>
      <c r="HT248" s="147"/>
      <c r="HU248" s="147"/>
      <c r="HV248" s="147"/>
      <c r="HW248" s="147"/>
      <c r="HX248" s="147"/>
      <c r="HY248" s="147"/>
      <c r="HZ248" s="147"/>
      <c r="IA248" s="147"/>
      <c r="IB248" s="147"/>
      <c r="IC248" s="147"/>
      <c r="ID248" s="147"/>
      <c r="IE248" s="147"/>
      <c r="IF248" s="147"/>
      <c r="IG248" s="147"/>
      <c r="IH248" s="147"/>
      <c r="II248" s="147"/>
    </row>
    <row r="249" spans="1:243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  <c r="AO249" s="147"/>
      <c r="AP249" s="147"/>
      <c r="AQ249" s="147"/>
      <c r="AR249" s="147"/>
      <c r="AS249" s="147"/>
      <c r="AT249" s="147"/>
      <c r="AU249" s="147"/>
      <c r="AV249" s="147"/>
      <c r="AW249" s="147"/>
      <c r="AX249" s="147"/>
      <c r="AY249" s="147"/>
      <c r="AZ249" s="147"/>
      <c r="BA249" s="147"/>
      <c r="BB249" s="147"/>
      <c r="BC249" s="147"/>
      <c r="BD249" s="147"/>
      <c r="BE249" s="147"/>
      <c r="BF249" s="147"/>
      <c r="BG249" s="147"/>
      <c r="BH249" s="147"/>
      <c r="BI249" s="147"/>
      <c r="BJ249" s="147"/>
      <c r="BK249" s="147"/>
      <c r="BL249" s="147"/>
      <c r="BM249" s="147"/>
      <c r="BN249" s="147"/>
      <c r="BO249" s="147"/>
      <c r="BP249" s="147"/>
      <c r="BQ249" s="147"/>
      <c r="BR249" s="147"/>
      <c r="BS249" s="147"/>
      <c r="BT249" s="147"/>
      <c r="BU249" s="147"/>
      <c r="BV249" s="147"/>
      <c r="BW249" s="147"/>
      <c r="BX249" s="147"/>
      <c r="BY249" s="147"/>
      <c r="BZ249" s="147"/>
      <c r="CA249" s="147"/>
      <c r="CB249" s="147"/>
      <c r="CC249" s="147"/>
      <c r="CD249" s="147"/>
      <c r="CE249" s="147"/>
      <c r="CF249" s="147"/>
      <c r="CG249" s="147"/>
      <c r="CH249" s="147"/>
      <c r="CJ249" s="147"/>
      <c r="CK249" s="147"/>
      <c r="CL249" s="147"/>
      <c r="CM249" s="147"/>
      <c r="CN249" s="147"/>
      <c r="CO249" s="147"/>
      <c r="CP249" s="147"/>
      <c r="CQ249" s="147"/>
      <c r="CR249" s="147"/>
      <c r="CS249" s="147"/>
      <c r="CT249" s="147"/>
      <c r="CU249" s="147"/>
      <c r="CV249" s="147"/>
      <c r="CW249" s="147"/>
      <c r="CX249" s="147"/>
      <c r="CY249" s="147"/>
      <c r="CZ249" s="147"/>
      <c r="DA249" s="147"/>
      <c r="DB249" s="147"/>
      <c r="DC249" s="147"/>
      <c r="DD249" s="147"/>
      <c r="DE249" s="147"/>
      <c r="DF249" s="147"/>
      <c r="DG249" s="147"/>
      <c r="DH249" s="147"/>
      <c r="DI249" s="147"/>
      <c r="DJ249" s="147"/>
      <c r="DK249" s="147"/>
      <c r="DL249" s="147"/>
      <c r="DM249" s="147"/>
      <c r="DN249" s="147"/>
      <c r="DO249" s="147"/>
      <c r="DP249" s="147"/>
      <c r="DQ249" s="147"/>
      <c r="DR249" s="147"/>
      <c r="DS249" s="147"/>
      <c r="DT249" s="147"/>
      <c r="DU249" s="147"/>
      <c r="DV249" s="147"/>
      <c r="DW249" s="147"/>
      <c r="DX249" s="147"/>
      <c r="DY249" s="147"/>
      <c r="DZ249" s="147"/>
      <c r="EA249" s="147"/>
      <c r="EB249" s="147"/>
      <c r="EC249" s="147"/>
      <c r="ED249" s="147"/>
      <c r="EE249" s="147"/>
      <c r="EF249" s="147"/>
      <c r="EG249" s="147"/>
      <c r="EH249" s="147"/>
      <c r="EI249" s="147"/>
      <c r="EJ249" s="147"/>
      <c r="EK249" s="147"/>
      <c r="EL249" s="147"/>
      <c r="EM249" s="147"/>
      <c r="EN249" s="147"/>
      <c r="EO249" s="147"/>
      <c r="EP249" s="147"/>
      <c r="EQ249" s="147"/>
      <c r="ER249" s="147"/>
      <c r="ES249" s="147"/>
      <c r="ET249" s="147"/>
      <c r="EU249" s="147"/>
      <c r="EV249" s="147"/>
      <c r="EW249" s="147"/>
      <c r="EX249" s="147"/>
      <c r="EY249" s="147"/>
      <c r="EZ249" s="147"/>
      <c r="FA249" s="147"/>
      <c r="FB249" s="147"/>
      <c r="FC249" s="147"/>
      <c r="FD249" s="147"/>
      <c r="FE249" s="147"/>
      <c r="FF249" s="147"/>
      <c r="FG249" s="147"/>
      <c r="FH249" s="147"/>
      <c r="FI249" s="147"/>
      <c r="FJ249" s="147"/>
      <c r="FK249" s="147"/>
      <c r="FL249" s="147"/>
      <c r="FM249" s="147"/>
      <c r="FN249" s="147"/>
      <c r="FO249" s="147"/>
      <c r="FP249" s="147"/>
      <c r="FQ249" s="147"/>
      <c r="FR249" s="147"/>
      <c r="FS249" s="147"/>
      <c r="FT249" s="147"/>
      <c r="FU249" s="147"/>
      <c r="FV249" s="147"/>
      <c r="FW249" s="147"/>
      <c r="FX249" s="147"/>
      <c r="FY249" s="147"/>
      <c r="FZ249" s="147"/>
      <c r="GA249" s="147"/>
      <c r="GB249" s="147"/>
      <c r="GC249" s="147"/>
      <c r="GD249" s="147"/>
      <c r="GE249" s="147"/>
      <c r="GF249" s="147"/>
      <c r="GG249" s="147"/>
      <c r="GH249" s="147"/>
      <c r="GI249" s="147"/>
      <c r="GJ249" s="147"/>
      <c r="GK249" s="147"/>
      <c r="GL249" s="147"/>
      <c r="GM249" s="147"/>
      <c r="GN249" s="147"/>
      <c r="GO249" s="147"/>
      <c r="GP249" s="147"/>
      <c r="GQ249" s="147"/>
      <c r="GR249" s="147"/>
      <c r="GS249" s="147"/>
      <c r="GT249" s="147"/>
      <c r="GU249" s="147"/>
      <c r="GV249" s="147"/>
      <c r="GW249" s="147"/>
      <c r="GX249" s="147"/>
      <c r="GY249" s="147"/>
      <c r="GZ249" s="147"/>
      <c r="HA249" s="147"/>
      <c r="HB249" s="147"/>
      <c r="HC249" s="147"/>
      <c r="HD249" s="147"/>
      <c r="HE249" s="147"/>
      <c r="HF249" s="147"/>
      <c r="HG249" s="147"/>
      <c r="HH249" s="147"/>
      <c r="HI249" s="147"/>
      <c r="HJ249" s="147"/>
      <c r="HK249" s="147"/>
      <c r="HL249" s="147"/>
      <c r="HM249" s="147"/>
      <c r="HN249" s="147"/>
      <c r="HO249" s="147"/>
      <c r="HP249" s="147"/>
      <c r="HQ249" s="147"/>
      <c r="HR249" s="147"/>
      <c r="HS249" s="147"/>
      <c r="HT249" s="147"/>
      <c r="HU249" s="147"/>
      <c r="HV249" s="147"/>
      <c r="HW249" s="147"/>
      <c r="HX249" s="147"/>
      <c r="HY249" s="147"/>
      <c r="HZ249" s="147"/>
      <c r="IA249" s="147"/>
      <c r="IB249" s="147"/>
      <c r="IC249" s="147"/>
      <c r="ID249" s="147"/>
      <c r="IE249" s="147"/>
      <c r="IF249" s="147"/>
      <c r="IG249" s="147"/>
      <c r="IH249" s="147"/>
      <c r="II249" s="147"/>
    </row>
    <row r="250" spans="1:243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  <c r="AO250" s="147"/>
      <c r="AP250" s="147"/>
      <c r="AQ250" s="147"/>
      <c r="AR250" s="147"/>
      <c r="AS250" s="147"/>
      <c r="AT250" s="147"/>
      <c r="AU250" s="147"/>
      <c r="AV250" s="147"/>
      <c r="AW250" s="147"/>
      <c r="AX250" s="147"/>
      <c r="AY250" s="147"/>
      <c r="AZ250" s="147"/>
      <c r="BA250" s="147"/>
      <c r="BB250" s="147"/>
      <c r="BC250" s="147"/>
      <c r="BD250" s="147"/>
      <c r="BE250" s="147"/>
      <c r="BF250" s="147"/>
      <c r="BG250" s="147"/>
      <c r="BH250" s="147"/>
      <c r="BI250" s="147"/>
      <c r="BJ250" s="147"/>
      <c r="BK250" s="147"/>
      <c r="BL250" s="147"/>
      <c r="BM250" s="147"/>
      <c r="BN250" s="147"/>
      <c r="BO250" s="147"/>
      <c r="BP250" s="147"/>
      <c r="BQ250" s="147"/>
      <c r="BR250" s="147"/>
      <c r="BS250" s="147"/>
      <c r="BT250" s="147"/>
      <c r="BU250" s="147"/>
      <c r="BV250" s="147"/>
      <c r="BW250" s="147"/>
      <c r="BX250" s="147"/>
      <c r="BY250" s="147"/>
      <c r="BZ250" s="147"/>
      <c r="CA250" s="147"/>
      <c r="CB250" s="147"/>
      <c r="CC250" s="147"/>
      <c r="CD250" s="147"/>
      <c r="CE250" s="147"/>
      <c r="CF250" s="147"/>
      <c r="CG250" s="147"/>
      <c r="CH250" s="147"/>
      <c r="CJ250" s="147"/>
      <c r="CK250" s="147"/>
      <c r="CL250" s="147"/>
      <c r="CM250" s="147"/>
      <c r="CN250" s="147"/>
      <c r="CO250" s="147"/>
      <c r="CP250" s="147"/>
      <c r="CQ250" s="147"/>
      <c r="CR250" s="147"/>
      <c r="CS250" s="147"/>
      <c r="CT250" s="147"/>
      <c r="CU250" s="147"/>
      <c r="CV250" s="147"/>
      <c r="CW250" s="147"/>
      <c r="CX250" s="147"/>
      <c r="CY250" s="147"/>
      <c r="CZ250" s="147"/>
      <c r="DA250" s="147"/>
      <c r="DB250" s="147"/>
      <c r="DC250" s="147"/>
      <c r="DD250" s="147"/>
      <c r="DE250" s="147"/>
      <c r="DF250" s="147"/>
      <c r="DG250" s="147"/>
      <c r="DH250" s="147"/>
      <c r="DI250" s="147"/>
      <c r="DJ250" s="147"/>
      <c r="DK250" s="147"/>
      <c r="DL250" s="147"/>
      <c r="DM250" s="147"/>
      <c r="DN250" s="147"/>
      <c r="DO250" s="147"/>
      <c r="DP250" s="147"/>
      <c r="DQ250" s="147"/>
      <c r="DR250" s="147"/>
      <c r="DS250" s="147"/>
      <c r="DT250" s="147"/>
      <c r="DU250" s="147"/>
      <c r="DV250" s="147"/>
      <c r="DW250" s="147"/>
      <c r="DX250" s="147"/>
      <c r="DY250" s="147"/>
      <c r="DZ250" s="147"/>
      <c r="EA250" s="147"/>
      <c r="EB250" s="147"/>
      <c r="EC250" s="147"/>
      <c r="ED250" s="147"/>
      <c r="EE250" s="147"/>
      <c r="EF250" s="147"/>
      <c r="EG250" s="147"/>
      <c r="EH250" s="147"/>
      <c r="EI250" s="147"/>
      <c r="EJ250" s="147"/>
      <c r="EK250" s="147"/>
      <c r="EL250" s="147"/>
      <c r="EM250" s="147"/>
      <c r="EN250" s="147"/>
      <c r="EO250" s="147"/>
      <c r="EP250" s="147"/>
      <c r="EQ250" s="147"/>
      <c r="ER250" s="147"/>
      <c r="ES250" s="147"/>
      <c r="ET250" s="147"/>
      <c r="EU250" s="147"/>
      <c r="EV250" s="147"/>
      <c r="EW250" s="147"/>
      <c r="EX250" s="147"/>
      <c r="EY250" s="147"/>
      <c r="EZ250" s="147"/>
      <c r="FA250" s="147"/>
      <c r="FB250" s="147"/>
      <c r="FC250" s="147"/>
      <c r="FD250" s="147"/>
      <c r="FE250" s="147"/>
      <c r="FF250" s="147"/>
      <c r="FG250" s="147"/>
      <c r="FH250" s="147"/>
      <c r="FI250" s="147"/>
      <c r="FJ250" s="147"/>
      <c r="FK250" s="147"/>
      <c r="FL250" s="147"/>
      <c r="FM250" s="147"/>
      <c r="FN250" s="147"/>
      <c r="FO250" s="147"/>
      <c r="FP250" s="147"/>
      <c r="FQ250" s="147"/>
      <c r="FR250" s="147"/>
      <c r="FS250" s="147"/>
      <c r="FT250" s="147"/>
      <c r="FU250" s="147"/>
      <c r="FV250" s="147"/>
      <c r="FW250" s="147"/>
      <c r="FX250" s="147"/>
      <c r="FY250" s="147"/>
      <c r="FZ250" s="147"/>
      <c r="GA250" s="147"/>
      <c r="GB250" s="147"/>
      <c r="GC250" s="147"/>
      <c r="GD250" s="147"/>
      <c r="GE250" s="147"/>
      <c r="GF250" s="147"/>
      <c r="GG250" s="147"/>
      <c r="GH250" s="147"/>
      <c r="GI250" s="147"/>
      <c r="GJ250" s="147"/>
      <c r="GK250" s="147"/>
      <c r="GL250" s="147"/>
      <c r="GM250" s="147"/>
      <c r="GN250" s="147"/>
      <c r="GO250" s="147"/>
      <c r="GP250" s="147"/>
      <c r="GQ250" s="147"/>
      <c r="GR250" s="147"/>
      <c r="GS250" s="147"/>
      <c r="GT250" s="147"/>
      <c r="GU250" s="147"/>
      <c r="GV250" s="147"/>
      <c r="GW250" s="147"/>
      <c r="GX250" s="147"/>
      <c r="GY250" s="147"/>
      <c r="GZ250" s="147"/>
      <c r="HA250" s="147"/>
      <c r="HB250" s="147"/>
      <c r="HC250" s="147"/>
      <c r="HD250" s="147"/>
      <c r="HE250" s="147"/>
      <c r="HF250" s="147"/>
      <c r="HG250" s="147"/>
      <c r="HH250" s="147"/>
      <c r="HI250" s="147"/>
      <c r="HJ250" s="147"/>
      <c r="HK250" s="147"/>
      <c r="HL250" s="147"/>
      <c r="HM250" s="147"/>
      <c r="HN250" s="147"/>
      <c r="HO250" s="147"/>
      <c r="HP250" s="147"/>
      <c r="HQ250" s="147"/>
      <c r="HR250" s="147"/>
      <c r="HS250" s="147"/>
      <c r="HT250" s="147"/>
      <c r="HU250" s="147"/>
      <c r="HV250" s="147"/>
      <c r="HW250" s="147"/>
      <c r="HX250" s="147"/>
      <c r="HY250" s="147"/>
      <c r="HZ250" s="147"/>
      <c r="IA250" s="147"/>
      <c r="IB250" s="147"/>
      <c r="IC250" s="147"/>
      <c r="ID250" s="147"/>
      <c r="IE250" s="147"/>
      <c r="IF250" s="147"/>
      <c r="IG250" s="147"/>
      <c r="IH250" s="147"/>
      <c r="II250" s="147"/>
    </row>
    <row r="251" spans="1:243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  <c r="AO251" s="147"/>
      <c r="AP251" s="147"/>
      <c r="AQ251" s="147"/>
      <c r="AR251" s="147"/>
      <c r="AS251" s="147"/>
      <c r="AT251" s="147"/>
      <c r="AU251" s="147"/>
      <c r="AV251" s="147"/>
      <c r="AW251" s="147"/>
      <c r="AX251" s="147"/>
      <c r="AY251" s="147"/>
      <c r="AZ251" s="147"/>
      <c r="BA251" s="147"/>
      <c r="BB251" s="147"/>
      <c r="BC251" s="147"/>
      <c r="BD251" s="147"/>
      <c r="BE251" s="147"/>
      <c r="BF251" s="147"/>
      <c r="BG251" s="147"/>
      <c r="BH251" s="147"/>
      <c r="BI251" s="147"/>
      <c r="BJ251" s="147"/>
      <c r="BK251" s="147"/>
      <c r="BL251" s="147"/>
      <c r="BM251" s="147"/>
      <c r="BN251" s="147"/>
      <c r="BO251" s="147"/>
      <c r="BP251" s="147"/>
      <c r="BQ251" s="147"/>
      <c r="BR251" s="147"/>
      <c r="BS251" s="147"/>
      <c r="BT251" s="147"/>
      <c r="BU251" s="147"/>
      <c r="BV251" s="147"/>
      <c r="BW251" s="147"/>
      <c r="BX251" s="147"/>
      <c r="BY251" s="147"/>
      <c r="BZ251" s="147"/>
      <c r="CA251" s="147"/>
      <c r="CB251" s="147"/>
      <c r="CC251" s="147"/>
      <c r="CD251" s="147"/>
      <c r="CE251" s="147"/>
      <c r="CF251" s="147"/>
      <c r="CG251" s="147"/>
      <c r="CH251" s="147"/>
      <c r="CJ251" s="147"/>
      <c r="CK251" s="147"/>
      <c r="CL251" s="147"/>
      <c r="CM251" s="147"/>
      <c r="CN251" s="147"/>
      <c r="CO251" s="147"/>
      <c r="CP251" s="147"/>
      <c r="CQ251" s="147"/>
      <c r="CR251" s="147"/>
      <c r="CS251" s="147"/>
      <c r="CT251" s="147"/>
      <c r="CU251" s="147"/>
      <c r="CV251" s="147"/>
      <c r="CW251" s="147"/>
      <c r="CX251" s="147"/>
      <c r="CY251" s="147"/>
      <c r="CZ251" s="147"/>
      <c r="DA251" s="147"/>
      <c r="DB251" s="147"/>
      <c r="DC251" s="147"/>
      <c r="DD251" s="147"/>
      <c r="DE251" s="147"/>
      <c r="DF251" s="147"/>
      <c r="DG251" s="147"/>
      <c r="DH251" s="147"/>
      <c r="DI251" s="147"/>
      <c r="DJ251" s="147"/>
      <c r="DK251" s="147"/>
      <c r="DL251" s="147"/>
      <c r="DM251" s="147"/>
      <c r="DN251" s="147"/>
      <c r="DO251" s="147"/>
      <c r="DP251" s="147"/>
      <c r="DQ251" s="147"/>
      <c r="DR251" s="147"/>
      <c r="DS251" s="147"/>
      <c r="DT251" s="147"/>
      <c r="DU251" s="147"/>
      <c r="DV251" s="147"/>
      <c r="DW251" s="147"/>
      <c r="DX251" s="147"/>
      <c r="DY251" s="147"/>
      <c r="DZ251" s="147"/>
      <c r="EA251" s="147"/>
      <c r="EB251" s="147"/>
      <c r="EC251" s="147"/>
      <c r="ED251" s="147"/>
      <c r="EE251" s="147"/>
      <c r="EF251" s="147"/>
      <c r="EG251" s="147"/>
      <c r="EH251" s="147"/>
      <c r="EI251" s="147"/>
      <c r="EJ251" s="147"/>
      <c r="EK251" s="147"/>
      <c r="EL251" s="147"/>
      <c r="EM251" s="147"/>
      <c r="EN251" s="147"/>
      <c r="EO251" s="147"/>
      <c r="EP251" s="147"/>
      <c r="EQ251" s="147"/>
      <c r="ER251" s="147"/>
      <c r="ES251" s="147"/>
      <c r="ET251" s="147"/>
      <c r="EU251" s="147"/>
      <c r="EV251" s="147"/>
      <c r="EW251" s="147"/>
      <c r="EX251" s="147"/>
      <c r="EY251" s="147"/>
      <c r="EZ251" s="147"/>
      <c r="FA251" s="147"/>
      <c r="FB251" s="147"/>
      <c r="FC251" s="147"/>
      <c r="FD251" s="147"/>
      <c r="FE251" s="147"/>
      <c r="FF251" s="147"/>
      <c r="FG251" s="147"/>
      <c r="FH251" s="147"/>
      <c r="FI251" s="147"/>
      <c r="FJ251" s="147"/>
      <c r="FK251" s="147"/>
      <c r="FL251" s="147"/>
      <c r="FM251" s="147"/>
      <c r="FN251" s="147"/>
      <c r="FO251" s="147"/>
      <c r="FP251" s="147"/>
      <c r="FQ251" s="147"/>
      <c r="FR251" s="147"/>
      <c r="FS251" s="147"/>
      <c r="FT251" s="147"/>
      <c r="FU251" s="147"/>
      <c r="FV251" s="147"/>
      <c r="FW251" s="147"/>
      <c r="FX251" s="147"/>
      <c r="FY251" s="147"/>
      <c r="FZ251" s="147"/>
      <c r="GA251" s="147"/>
      <c r="GB251" s="147"/>
      <c r="GC251" s="147"/>
      <c r="GD251" s="147"/>
      <c r="GE251" s="147"/>
      <c r="GF251" s="147"/>
      <c r="GG251" s="147"/>
      <c r="GH251" s="147"/>
      <c r="GI251" s="147"/>
      <c r="GJ251" s="147"/>
      <c r="GK251" s="147"/>
      <c r="GL251" s="147"/>
      <c r="GM251" s="147"/>
      <c r="GN251" s="147"/>
      <c r="GO251" s="147"/>
      <c r="GP251" s="147"/>
      <c r="GQ251" s="147"/>
      <c r="GR251" s="147"/>
      <c r="GS251" s="147"/>
      <c r="GT251" s="147"/>
      <c r="GU251" s="147"/>
      <c r="GV251" s="147"/>
      <c r="GW251" s="147"/>
      <c r="GX251" s="147"/>
      <c r="GY251" s="147"/>
      <c r="GZ251" s="147"/>
      <c r="HA251" s="147"/>
      <c r="HB251" s="147"/>
      <c r="HC251" s="147"/>
      <c r="HD251" s="147"/>
      <c r="HE251" s="147"/>
      <c r="HF251" s="147"/>
      <c r="HG251" s="147"/>
      <c r="HH251" s="147"/>
      <c r="HI251" s="147"/>
      <c r="HJ251" s="147"/>
      <c r="HK251" s="147"/>
      <c r="HL251" s="147"/>
      <c r="HM251" s="147"/>
      <c r="HN251" s="147"/>
      <c r="HO251" s="147"/>
      <c r="HP251" s="147"/>
      <c r="HQ251" s="147"/>
      <c r="HR251" s="147"/>
      <c r="HS251" s="147"/>
      <c r="HT251" s="147"/>
      <c r="HU251" s="147"/>
      <c r="HV251" s="147"/>
      <c r="HW251" s="147"/>
      <c r="HX251" s="147"/>
      <c r="HY251" s="147"/>
      <c r="HZ251" s="147"/>
      <c r="IA251" s="147"/>
      <c r="IB251" s="147"/>
      <c r="IC251" s="147"/>
      <c r="ID251" s="147"/>
      <c r="IE251" s="147"/>
      <c r="IF251" s="147"/>
      <c r="IG251" s="147"/>
      <c r="IH251" s="147"/>
      <c r="II251" s="147"/>
    </row>
    <row r="252" spans="1:243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  <c r="AO252" s="147"/>
      <c r="AP252" s="147"/>
      <c r="AQ252" s="147"/>
      <c r="AR252" s="147"/>
      <c r="AS252" s="147"/>
      <c r="AT252" s="147"/>
      <c r="AU252" s="147"/>
      <c r="AV252" s="147"/>
      <c r="AW252" s="147"/>
      <c r="AX252" s="147"/>
      <c r="AY252" s="147"/>
      <c r="AZ252" s="147"/>
      <c r="BA252" s="147"/>
      <c r="BB252" s="147"/>
      <c r="BC252" s="147"/>
      <c r="BD252" s="147"/>
      <c r="BE252" s="147"/>
      <c r="BF252" s="147"/>
      <c r="BG252" s="147"/>
      <c r="BH252" s="147"/>
      <c r="BI252" s="147"/>
      <c r="BJ252" s="147"/>
      <c r="BK252" s="147"/>
      <c r="BL252" s="147"/>
      <c r="BM252" s="147"/>
      <c r="BN252" s="147"/>
      <c r="BO252" s="147"/>
      <c r="BP252" s="147"/>
      <c r="BQ252" s="147"/>
      <c r="BR252" s="147"/>
      <c r="BS252" s="147"/>
      <c r="BT252" s="147"/>
      <c r="BU252" s="147"/>
      <c r="BV252" s="147"/>
      <c r="BW252" s="147"/>
      <c r="BX252" s="147"/>
      <c r="BY252" s="147"/>
      <c r="BZ252" s="147"/>
      <c r="CA252" s="147"/>
      <c r="CB252" s="147"/>
      <c r="CC252" s="147"/>
      <c r="CD252" s="147"/>
      <c r="CE252" s="147"/>
      <c r="CF252" s="147"/>
      <c r="CG252" s="147"/>
      <c r="CH252" s="147"/>
      <c r="CJ252" s="147"/>
      <c r="CK252" s="147"/>
      <c r="CL252" s="147"/>
      <c r="CM252" s="147"/>
      <c r="CN252" s="147"/>
      <c r="CO252" s="147"/>
      <c r="CP252" s="147"/>
      <c r="CQ252" s="147"/>
      <c r="CR252" s="147"/>
      <c r="CS252" s="147"/>
      <c r="CT252" s="147"/>
      <c r="CU252" s="147"/>
      <c r="CV252" s="147"/>
      <c r="CW252" s="147"/>
      <c r="CX252" s="147"/>
      <c r="CY252" s="147"/>
      <c r="CZ252" s="147"/>
      <c r="DA252" s="147"/>
      <c r="DB252" s="147"/>
      <c r="DC252" s="147"/>
      <c r="DD252" s="147"/>
      <c r="DE252" s="147"/>
      <c r="DF252" s="147"/>
      <c r="DG252" s="147"/>
      <c r="DH252" s="147"/>
      <c r="DI252" s="147"/>
      <c r="DJ252" s="147"/>
      <c r="DK252" s="147"/>
      <c r="DL252" s="147"/>
      <c r="DM252" s="147"/>
      <c r="DN252" s="147"/>
      <c r="DO252" s="147"/>
      <c r="DP252" s="147"/>
      <c r="DQ252" s="147"/>
      <c r="DR252" s="147"/>
      <c r="DS252" s="147"/>
      <c r="DT252" s="147"/>
      <c r="DU252" s="147"/>
      <c r="DV252" s="147"/>
      <c r="DW252" s="147"/>
      <c r="DX252" s="147"/>
      <c r="DY252" s="147"/>
      <c r="DZ252" s="147"/>
      <c r="EA252" s="147"/>
      <c r="EB252" s="147"/>
      <c r="EC252" s="147"/>
      <c r="ED252" s="147"/>
      <c r="EE252" s="147"/>
      <c r="EF252" s="147"/>
      <c r="EG252" s="147"/>
      <c r="EH252" s="147"/>
      <c r="EI252" s="147"/>
      <c r="EJ252" s="147"/>
      <c r="EK252" s="147"/>
      <c r="EL252" s="147"/>
      <c r="EM252" s="147"/>
      <c r="EN252" s="147"/>
      <c r="EO252" s="147"/>
      <c r="EP252" s="147"/>
      <c r="EQ252" s="147"/>
      <c r="ER252" s="147"/>
      <c r="ES252" s="147"/>
      <c r="ET252" s="147"/>
      <c r="EU252" s="147"/>
      <c r="EV252" s="147"/>
      <c r="EW252" s="147"/>
      <c r="EX252" s="147"/>
      <c r="EY252" s="147"/>
      <c r="EZ252" s="147"/>
      <c r="FA252" s="147"/>
      <c r="FB252" s="147"/>
      <c r="FC252" s="147"/>
      <c r="FD252" s="147"/>
      <c r="FE252" s="147"/>
      <c r="FF252" s="147"/>
      <c r="FG252" s="147"/>
      <c r="FH252" s="147"/>
      <c r="FI252" s="147"/>
      <c r="FJ252" s="147"/>
      <c r="FK252" s="147"/>
      <c r="FL252" s="147"/>
      <c r="FM252" s="147"/>
      <c r="FN252" s="147"/>
      <c r="FO252" s="147"/>
      <c r="FP252" s="147"/>
      <c r="FQ252" s="147"/>
      <c r="FR252" s="147"/>
      <c r="FS252" s="147"/>
      <c r="FT252" s="147"/>
      <c r="FU252" s="147"/>
      <c r="FV252" s="147"/>
      <c r="FW252" s="147"/>
      <c r="FX252" s="147"/>
      <c r="FY252" s="147"/>
      <c r="FZ252" s="147"/>
      <c r="GA252" s="147"/>
      <c r="GB252" s="147"/>
      <c r="GC252" s="147"/>
      <c r="GD252" s="147"/>
      <c r="GE252" s="147"/>
      <c r="GF252" s="147"/>
      <c r="GG252" s="147"/>
      <c r="GH252" s="147"/>
      <c r="GI252" s="147"/>
      <c r="GJ252" s="147"/>
      <c r="GK252" s="147"/>
      <c r="GL252" s="147"/>
      <c r="GM252" s="147"/>
      <c r="GN252" s="147"/>
      <c r="GO252" s="147"/>
      <c r="GP252" s="147"/>
      <c r="GQ252" s="147"/>
      <c r="GR252" s="147"/>
      <c r="GS252" s="147"/>
      <c r="GT252" s="147"/>
      <c r="GU252" s="147"/>
      <c r="GV252" s="147"/>
      <c r="GW252" s="147"/>
      <c r="GX252" s="147"/>
      <c r="GY252" s="147"/>
      <c r="GZ252" s="147"/>
      <c r="HA252" s="147"/>
      <c r="HB252" s="147"/>
      <c r="HC252" s="147"/>
      <c r="HD252" s="147"/>
      <c r="HE252" s="147"/>
      <c r="HF252" s="147"/>
      <c r="HG252" s="147"/>
      <c r="HH252" s="147"/>
      <c r="HI252" s="147"/>
      <c r="HJ252" s="147"/>
      <c r="HK252" s="147"/>
      <c r="HL252" s="147"/>
      <c r="HM252" s="147"/>
      <c r="HN252" s="147"/>
      <c r="HO252" s="147"/>
      <c r="HP252" s="147"/>
      <c r="HQ252" s="147"/>
      <c r="HR252" s="147"/>
      <c r="HS252" s="147"/>
      <c r="HT252" s="147"/>
      <c r="HU252" s="147"/>
      <c r="HV252" s="147"/>
      <c r="HW252" s="147"/>
      <c r="HX252" s="147"/>
      <c r="HY252" s="147"/>
      <c r="HZ252" s="147"/>
      <c r="IA252" s="147"/>
      <c r="IB252" s="147"/>
      <c r="IC252" s="147"/>
      <c r="ID252" s="147"/>
      <c r="IE252" s="147"/>
      <c r="IF252" s="147"/>
      <c r="IG252" s="147"/>
      <c r="IH252" s="147"/>
      <c r="II252" s="147"/>
    </row>
    <row r="253" spans="1:243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  <c r="AO253" s="147"/>
      <c r="AP253" s="147"/>
      <c r="AQ253" s="147"/>
      <c r="AR253" s="147"/>
      <c r="AS253" s="147"/>
      <c r="AT253" s="147"/>
      <c r="AU253" s="147"/>
      <c r="AV253" s="147"/>
      <c r="AW253" s="147"/>
      <c r="AX253" s="147"/>
      <c r="AY253" s="147"/>
      <c r="AZ253" s="147"/>
      <c r="BA253" s="147"/>
      <c r="BB253" s="147"/>
      <c r="BC253" s="147"/>
      <c r="BD253" s="147"/>
      <c r="BE253" s="147"/>
      <c r="BF253" s="147"/>
      <c r="BG253" s="147"/>
      <c r="BH253" s="147"/>
      <c r="BI253" s="147"/>
      <c r="BJ253" s="147"/>
      <c r="BK253" s="147"/>
      <c r="BL253" s="147"/>
      <c r="BM253" s="147"/>
      <c r="BN253" s="147"/>
      <c r="BO253" s="147"/>
      <c r="BP253" s="147"/>
      <c r="BQ253" s="147"/>
      <c r="BR253" s="147"/>
      <c r="BS253" s="147"/>
      <c r="BT253" s="147"/>
      <c r="BU253" s="147"/>
      <c r="BV253" s="147"/>
      <c r="BW253" s="147"/>
      <c r="BX253" s="147"/>
      <c r="BY253" s="147"/>
      <c r="BZ253" s="147"/>
      <c r="CA253" s="147"/>
      <c r="CB253" s="147"/>
      <c r="CC253" s="147"/>
      <c r="CD253" s="147"/>
      <c r="CE253" s="147"/>
      <c r="CF253" s="147"/>
      <c r="CG253" s="147"/>
      <c r="CH253" s="147"/>
      <c r="CJ253" s="147"/>
      <c r="CK253" s="147"/>
      <c r="CL253" s="147"/>
      <c r="CM253" s="147"/>
      <c r="CN253" s="147"/>
      <c r="CO253" s="147"/>
      <c r="CP253" s="147"/>
      <c r="CQ253" s="147"/>
      <c r="CR253" s="147"/>
      <c r="CS253" s="147"/>
      <c r="CT253" s="147"/>
      <c r="CU253" s="147"/>
      <c r="CV253" s="147"/>
      <c r="CW253" s="147"/>
      <c r="CX253" s="147"/>
      <c r="CY253" s="147"/>
      <c r="CZ253" s="147"/>
      <c r="DA253" s="147"/>
      <c r="DB253" s="147"/>
      <c r="DC253" s="147"/>
      <c r="DD253" s="147"/>
      <c r="DE253" s="147"/>
      <c r="DF253" s="147"/>
      <c r="DG253" s="147"/>
      <c r="DH253" s="147"/>
      <c r="DI253" s="147"/>
      <c r="DJ253" s="147"/>
      <c r="DK253" s="147"/>
      <c r="DL253" s="147"/>
      <c r="DM253" s="147"/>
      <c r="DN253" s="147"/>
      <c r="DO253" s="147"/>
      <c r="DP253" s="147"/>
      <c r="DQ253" s="147"/>
      <c r="DR253" s="147"/>
      <c r="DS253" s="147"/>
      <c r="DT253" s="147"/>
      <c r="DU253" s="147"/>
      <c r="DV253" s="147"/>
      <c r="DW253" s="147"/>
      <c r="DX253" s="147"/>
      <c r="DY253" s="147"/>
      <c r="DZ253" s="147"/>
      <c r="EA253" s="147"/>
      <c r="EB253" s="147"/>
      <c r="EC253" s="147"/>
      <c r="ED253" s="147"/>
      <c r="EE253" s="147"/>
      <c r="EF253" s="147"/>
      <c r="EG253" s="147"/>
      <c r="EH253" s="147"/>
      <c r="EI253" s="147"/>
      <c r="EJ253" s="147"/>
      <c r="EK253" s="147"/>
      <c r="EL253" s="147"/>
      <c r="EM253" s="147"/>
      <c r="EN253" s="147"/>
      <c r="EO253" s="147"/>
      <c r="EP253" s="147"/>
      <c r="EQ253" s="147"/>
      <c r="ER253" s="147"/>
      <c r="ES253" s="147"/>
      <c r="ET253" s="147"/>
      <c r="EU253" s="147"/>
      <c r="EV253" s="147"/>
      <c r="EW253" s="147"/>
      <c r="EX253" s="147"/>
      <c r="EY253" s="147"/>
      <c r="EZ253" s="147"/>
      <c r="FA253" s="147"/>
      <c r="FB253" s="147"/>
      <c r="FC253" s="147"/>
      <c r="FD253" s="147"/>
      <c r="FE253" s="147"/>
      <c r="FF253" s="147"/>
      <c r="FG253" s="147"/>
      <c r="FH253" s="147"/>
      <c r="FI253" s="147"/>
      <c r="FJ253" s="147"/>
      <c r="FK253" s="147"/>
      <c r="FL253" s="147"/>
      <c r="FM253" s="147"/>
      <c r="FN253" s="147"/>
      <c r="FO253" s="147"/>
      <c r="FP253" s="147"/>
      <c r="FQ253" s="147"/>
      <c r="FR253" s="147"/>
      <c r="FS253" s="147"/>
      <c r="FT253" s="147"/>
      <c r="FU253" s="147"/>
      <c r="FV253" s="147"/>
      <c r="FW253" s="147"/>
      <c r="FX253" s="147"/>
      <c r="FY253" s="147"/>
      <c r="FZ253" s="147"/>
      <c r="GA253" s="147"/>
      <c r="GB253" s="147"/>
      <c r="GC253" s="147"/>
      <c r="GD253" s="147"/>
      <c r="GE253" s="147"/>
      <c r="GF253" s="147"/>
      <c r="GG253" s="147"/>
      <c r="GH253" s="147"/>
      <c r="GI253" s="147"/>
      <c r="GJ253" s="147"/>
      <c r="GK253" s="147"/>
      <c r="GL253" s="147"/>
      <c r="GM253" s="147"/>
      <c r="GN253" s="147"/>
      <c r="GO253" s="147"/>
      <c r="GP253" s="147"/>
      <c r="GQ253" s="147"/>
      <c r="GR253" s="147"/>
      <c r="GS253" s="147"/>
      <c r="GT253" s="147"/>
      <c r="GU253" s="147"/>
      <c r="GV253" s="147"/>
      <c r="GW253" s="147"/>
      <c r="GX253" s="147"/>
      <c r="GY253" s="147"/>
      <c r="GZ253" s="147"/>
      <c r="HA253" s="147"/>
      <c r="HB253" s="147"/>
      <c r="HC253" s="147"/>
      <c r="HD253" s="147"/>
      <c r="HE253" s="147"/>
      <c r="HF253" s="147"/>
      <c r="HG253" s="147"/>
      <c r="HH253" s="147"/>
      <c r="HI253" s="147"/>
      <c r="HJ253" s="147"/>
      <c r="HK253" s="147"/>
      <c r="HL253" s="147"/>
      <c r="HM253" s="147"/>
      <c r="HN253" s="147"/>
      <c r="HO253" s="147"/>
      <c r="HP253" s="147"/>
      <c r="HQ253" s="147"/>
      <c r="HR253" s="147"/>
      <c r="HS253" s="147"/>
      <c r="HT253" s="147"/>
      <c r="HU253" s="147"/>
      <c r="HV253" s="147"/>
      <c r="HW253" s="147"/>
      <c r="HX253" s="147"/>
      <c r="HY253" s="147"/>
      <c r="HZ253" s="147"/>
      <c r="IA253" s="147"/>
      <c r="IB253" s="147"/>
      <c r="IC253" s="147"/>
      <c r="ID253" s="147"/>
      <c r="IE253" s="147"/>
      <c r="IF253" s="147"/>
      <c r="IG253" s="147"/>
      <c r="IH253" s="147"/>
      <c r="II253" s="147"/>
    </row>
    <row r="254" spans="1:243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  <c r="AO254" s="147"/>
      <c r="AP254" s="147"/>
      <c r="AQ254" s="147"/>
      <c r="AR254" s="147"/>
      <c r="AS254" s="147"/>
      <c r="AT254" s="147"/>
      <c r="AU254" s="147"/>
      <c r="AV254" s="147"/>
      <c r="AW254" s="147"/>
      <c r="AX254" s="147"/>
      <c r="AY254" s="147"/>
      <c r="AZ254" s="147"/>
      <c r="BA254" s="147"/>
      <c r="BB254" s="147"/>
      <c r="BC254" s="147"/>
      <c r="BD254" s="147"/>
      <c r="BE254" s="147"/>
      <c r="BF254" s="147"/>
      <c r="BG254" s="147"/>
      <c r="BH254" s="147"/>
      <c r="BI254" s="147"/>
      <c r="BJ254" s="147"/>
      <c r="BK254" s="147"/>
      <c r="BL254" s="147"/>
      <c r="BM254" s="147"/>
      <c r="BN254" s="147"/>
      <c r="BO254" s="147"/>
      <c r="BP254" s="147"/>
      <c r="BQ254" s="147"/>
      <c r="BR254" s="147"/>
      <c r="BS254" s="147"/>
      <c r="BT254" s="147"/>
      <c r="BU254" s="147"/>
      <c r="BV254" s="147"/>
      <c r="BW254" s="147"/>
      <c r="BX254" s="147"/>
      <c r="BY254" s="147"/>
      <c r="BZ254" s="147"/>
      <c r="CA254" s="147"/>
      <c r="CB254" s="147"/>
      <c r="CC254" s="147"/>
      <c r="CD254" s="147"/>
      <c r="CE254" s="147"/>
      <c r="CF254" s="147"/>
      <c r="CG254" s="147"/>
      <c r="CH254" s="147"/>
      <c r="CJ254" s="147"/>
      <c r="CK254" s="147"/>
      <c r="CL254" s="147"/>
      <c r="CM254" s="147"/>
      <c r="CN254" s="147"/>
      <c r="CO254" s="147"/>
      <c r="CP254" s="147"/>
      <c r="CQ254" s="147"/>
      <c r="CR254" s="147"/>
      <c r="CS254" s="147"/>
      <c r="CT254" s="147"/>
      <c r="CU254" s="147"/>
      <c r="CV254" s="147"/>
      <c r="CW254" s="147"/>
      <c r="CX254" s="147"/>
      <c r="CY254" s="147"/>
      <c r="CZ254" s="147"/>
      <c r="DA254" s="147"/>
      <c r="DB254" s="147"/>
      <c r="DC254" s="147"/>
      <c r="DD254" s="147"/>
      <c r="DE254" s="147"/>
      <c r="DF254" s="147"/>
      <c r="DG254" s="147"/>
      <c r="DH254" s="147"/>
      <c r="DI254" s="147"/>
      <c r="DJ254" s="147"/>
      <c r="DK254" s="147"/>
      <c r="DL254" s="147"/>
      <c r="DM254" s="147"/>
      <c r="DN254" s="147"/>
      <c r="DO254" s="147"/>
      <c r="DP254" s="147"/>
      <c r="DQ254" s="147"/>
      <c r="DR254" s="147"/>
      <c r="DS254" s="147"/>
      <c r="DT254" s="147"/>
      <c r="DU254" s="147"/>
      <c r="DV254" s="147"/>
      <c r="DW254" s="147"/>
      <c r="DX254" s="147"/>
      <c r="DY254" s="147"/>
      <c r="DZ254" s="147"/>
      <c r="EA254" s="147"/>
      <c r="EB254" s="147"/>
      <c r="EC254" s="147"/>
      <c r="ED254" s="147"/>
      <c r="EE254" s="147"/>
      <c r="EF254" s="147"/>
      <c r="EG254" s="147"/>
      <c r="EH254" s="147"/>
      <c r="EI254" s="147"/>
      <c r="EJ254" s="147"/>
      <c r="EK254" s="147"/>
      <c r="EL254" s="147"/>
      <c r="EM254" s="147"/>
      <c r="EN254" s="147"/>
      <c r="EO254" s="147"/>
      <c r="EP254" s="147"/>
      <c r="EQ254" s="147"/>
      <c r="ER254" s="147"/>
      <c r="ES254" s="147"/>
      <c r="ET254" s="147"/>
      <c r="EU254" s="147"/>
      <c r="EV254" s="147"/>
      <c r="EW254" s="147"/>
      <c r="EX254" s="147"/>
      <c r="EY254" s="147"/>
      <c r="EZ254" s="147"/>
      <c r="FA254" s="147"/>
      <c r="FB254" s="147"/>
      <c r="FC254" s="147"/>
      <c r="FD254" s="147"/>
      <c r="FE254" s="147"/>
      <c r="FF254" s="147"/>
      <c r="FG254" s="147"/>
      <c r="FH254" s="147"/>
      <c r="FI254" s="147"/>
      <c r="FJ254" s="147"/>
      <c r="FK254" s="147"/>
      <c r="FL254" s="147"/>
      <c r="FM254" s="147"/>
      <c r="FN254" s="147"/>
      <c r="FO254" s="147"/>
      <c r="FP254" s="147"/>
      <c r="FQ254" s="147"/>
      <c r="FR254" s="147"/>
      <c r="FS254" s="147"/>
      <c r="FT254" s="147"/>
      <c r="FU254" s="147"/>
      <c r="FV254" s="147"/>
      <c r="FW254" s="147"/>
      <c r="FX254" s="147"/>
      <c r="FY254" s="147"/>
      <c r="FZ254" s="147"/>
      <c r="GA254" s="147"/>
      <c r="GB254" s="147"/>
      <c r="GC254" s="147"/>
      <c r="GD254" s="147"/>
      <c r="GE254" s="147"/>
      <c r="GF254" s="147"/>
      <c r="GG254" s="147"/>
      <c r="GH254" s="147"/>
      <c r="GI254" s="147"/>
      <c r="GJ254" s="147"/>
      <c r="GK254" s="147"/>
      <c r="GL254" s="147"/>
      <c r="GM254" s="147"/>
      <c r="GN254" s="147"/>
      <c r="GO254" s="147"/>
      <c r="GP254" s="147"/>
      <c r="GQ254" s="147"/>
      <c r="GR254" s="147"/>
      <c r="GS254" s="147"/>
      <c r="GT254" s="147"/>
      <c r="GU254" s="147"/>
      <c r="GV254" s="147"/>
      <c r="GW254" s="147"/>
      <c r="GX254" s="147"/>
      <c r="GY254" s="147"/>
      <c r="GZ254" s="147"/>
      <c r="HA254" s="147"/>
      <c r="HB254" s="147"/>
      <c r="HC254" s="147"/>
      <c r="HD254" s="147"/>
      <c r="HE254" s="147"/>
      <c r="HF254" s="147"/>
      <c r="HG254" s="147"/>
      <c r="HH254" s="147"/>
      <c r="HI254" s="147"/>
      <c r="HJ254" s="147"/>
      <c r="HK254" s="147"/>
      <c r="HL254" s="147"/>
      <c r="HM254" s="147"/>
      <c r="HN254" s="147"/>
      <c r="HO254" s="147"/>
      <c r="HP254" s="147"/>
      <c r="HQ254" s="147"/>
      <c r="HR254" s="147"/>
      <c r="HS254" s="147"/>
      <c r="HT254" s="147"/>
      <c r="HU254" s="147"/>
      <c r="HV254" s="147"/>
      <c r="HW254" s="147"/>
      <c r="HX254" s="147"/>
      <c r="HY254" s="147"/>
      <c r="HZ254" s="147"/>
      <c r="IA254" s="147"/>
      <c r="IB254" s="147"/>
      <c r="IC254" s="147"/>
      <c r="ID254" s="147"/>
      <c r="IE254" s="147"/>
      <c r="IF254" s="147"/>
      <c r="IG254" s="147"/>
      <c r="IH254" s="147"/>
      <c r="II254" s="147"/>
    </row>
    <row r="255" spans="1:243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  <c r="AO255" s="147"/>
      <c r="AP255" s="147"/>
      <c r="AQ255" s="147"/>
      <c r="AR255" s="147"/>
      <c r="AS255" s="147"/>
      <c r="AT255" s="147"/>
      <c r="AU255" s="147"/>
      <c r="AV255" s="147"/>
      <c r="AW255" s="147"/>
      <c r="AX255" s="147"/>
      <c r="AY255" s="147"/>
      <c r="AZ255" s="147"/>
      <c r="BA255" s="147"/>
      <c r="BB255" s="147"/>
      <c r="BC255" s="147"/>
      <c r="BD255" s="147"/>
      <c r="BE255" s="147"/>
      <c r="BF255" s="147"/>
      <c r="BG255" s="147"/>
      <c r="BH255" s="147"/>
      <c r="BI255" s="147"/>
      <c r="BJ255" s="147"/>
      <c r="BK255" s="147"/>
      <c r="BL255" s="147"/>
      <c r="BM255" s="147"/>
      <c r="BN255" s="147"/>
      <c r="BO255" s="147"/>
      <c r="BP255" s="147"/>
      <c r="BQ255" s="147"/>
      <c r="BR255" s="147"/>
      <c r="BS255" s="147"/>
      <c r="BT255" s="147"/>
      <c r="BU255" s="147"/>
      <c r="BV255" s="147"/>
      <c r="BW255" s="147"/>
      <c r="BX255" s="147"/>
      <c r="BY255" s="147"/>
      <c r="BZ255" s="147"/>
      <c r="CA255" s="147"/>
      <c r="CB255" s="147"/>
      <c r="CC255" s="147"/>
      <c r="CD255" s="147"/>
      <c r="CE255" s="147"/>
      <c r="CF255" s="147"/>
      <c r="CG255" s="147"/>
      <c r="CH255" s="147"/>
      <c r="CJ255" s="147"/>
      <c r="CK255" s="147"/>
      <c r="CL255" s="147"/>
      <c r="CM255" s="147"/>
      <c r="CN255" s="147"/>
      <c r="CO255" s="147"/>
      <c r="CP255" s="147"/>
      <c r="CQ255" s="147"/>
      <c r="CR255" s="147"/>
      <c r="CS255" s="147"/>
      <c r="CT255" s="147"/>
      <c r="CU255" s="147"/>
      <c r="CV255" s="147"/>
      <c r="CW255" s="147"/>
      <c r="CX255" s="147"/>
      <c r="CY255" s="147"/>
      <c r="CZ255" s="147"/>
      <c r="DA255" s="147"/>
      <c r="DB255" s="147"/>
      <c r="DC255" s="147"/>
      <c r="DD255" s="147"/>
      <c r="DE255" s="147"/>
      <c r="DF255" s="147"/>
      <c r="DG255" s="147"/>
      <c r="DH255" s="147"/>
      <c r="DI255" s="147"/>
      <c r="DJ255" s="147"/>
      <c r="DK255" s="147"/>
      <c r="DL255" s="147"/>
      <c r="DM255" s="147"/>
      <c r="DN255" s="147"/>
      <c r="DO255" s="147"/>
      <c r="DP255" s="147"/>
      <c r="DQ255" s="147"/>
      <c r="DR255" s="147"/>
      <c r="DS255" s="147"/>
      <c r="DT255" s="147"/>
      <c r="DU255" s="147"/>
      <c r="DV255" s="147"/>
      <c r="DW255" s="147"/>
      <c r="DX255" s="147"/>
      <c r="DY255" s="147"/>
      <c r="DZ255" s="147"/>
      <c r="EA255" s="147"/>
      <c r="EB255" s="147"/>
      <c r="EC255" s="147"/>
      <c r="ED255" s="147"/>
      <c r="EE255" s="147"/>
      <c r="EF255" s="147"/>
      <c r="EG255" s="147"/>
      <c r="EH255" s="147"/>
      <c r="EI255" s="147"/>
      <c r="EJ255" s="147"/>
      <c r="EK255" s="147"/>
      <c r="EL255" s="147"/>
      <c r="EM255" s="147"/>
      <c r="EN255" s="147"/>
      <c r="EO255" s="147"/>
      <c r="EP255" s="147"/>
      <c r="EQ255" s="147"/>
      <c r="ER255" s="147"/>
      <c r="ES255" s="147"/>
      <c r="ET255" s="147"/>
      <c r="EU255" s="147"/>
      <c r="EV255" s="147"/>
      <c r="EW255" s="147"/>
      <c r="EX255" s="147"/>
      <c r="EY255" s="147"/>
      <c r="EZ255" s="147"/>
      <c r="FA255" s="147"/>
      <c r="FB255" s="147"/>
      <c r="FC255" s="147"/>
      <c r="FD255" s="147"/>
      <c r="FE255" s="147"/>
      <c r="FF255" s="147"/>
      <c r="FG255" s="147"/>
      <c r="FH255" s="147"/>
      <c r="FI255" s="147"/>
      <c r="FJ255" s="147"/>
      <c r="FK255" s="147"/>
      <c r="FL255" s="147"/>
      <c r="FM255" s="147"/>
      <c r="FN255" s="147"/>
      <c r="FO255" s="147"/>
      <c r="FP255" s="147"/>
      <c r="FQ255" s="147"/>
      <c r="FR255" s="147"/>
      <c r="FS255" s="147"/>
      <c r="FT255" s="147"/>
      <c r="FU255" s="147"/>
      <c r="FV255" s="147"/>
      <c r="FW255" s="147"/>
      <c r="FX255" s="147"/>
      <c r="FY255" s="147"/>
      <c r="FZ255" s="147"/>
      <c r="GA255" s="147"/>
      <c r="GB255" s="147"/>
      <c r="GC255" s="147"/>
      <c r="GD255" s="147"/>
      <c r="GE255" s="147"/>
      <c r="GF255" s="147"/>
      <c r="GG255" s="147"/>
      <c r="GH255" s="147"/>
      <c r="GI255" s="147"/>
      <c r="GJ255" s="147"/>
      <c r="GK255" s="147"/>
      <c r="GL255" s="147"/>
      <c r="GM255" s="147"/>
      <c r="GN255" s="147"/>
      <c r="GO255" s="147"/>
      <c r="GP255" s="147"/>
      <c r="GQ255" s="147"/>
      <c r="GR255" s="147"/>
      <c r="GS255" s="147"/>
      <c r="GT255" s="147"/>
      <c r="GU255" s="147"/>
      <c r="GV255" s="147"/>
      <c r="GW255" s="147"/>
      <c r="GX255" s="147"/>
      <c r="GY255" s="147"/>
      <c r="GZ255" s="147"/>
      <c r="HA255" s="147"/>
      <c r="HB255" s="147"/>
      <c r="HC255" s="147"/>
      <c r="HD255" s="147"/>
      <c r="HE255" s="147"/>
      <c r="HF255" s="147"/>
      <c r="HG255" s="147"/>
      <c r="HH255" s="147"/>
      <c r="HI255" s="147"/>
      <c r="HJ255" s="147"/>
      <c r="HK255" s="147"/>
      <c r="HL255" s="147"/>
      <c r="HM255" s="147"/>
      <c r="HN255" s="147"/>
      <c r="HO255" s="147"/>
      <c r="HP255" s="147"/>
      <c r="HQ255" s="147"/>
      <c r="HR255" s="147"/>
      <c r="HS255" s="147"/>
      <c r="HT255" s="147"/>
      <c r="HU255" s="147"/>
      <c r="HV255" s="147"/>
      <c r="HW255" s="147"/>
      <c r="HX255" s="147"/>
      <c r="HY255" s="147"/>
      <c r="HZ255" s="147"/>
      <c r="IA255" s="147"/>
      <c r="IB255" s="147"/>
      <c r="IC255" s="147"/>
      <c r="ID255" s="147"/>
      <c r="IE255" s="147"/>
      <c r="IF255" s="147"/>
      <c r="IG255" s="147"/>
      <c r="IH255" s="147"/>
      <c r="II255" s="147"/>
    </row>
    <row r="256" spans="1:243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  <c r="AO256" s="147"/>
      <c r="AP256" s="147"/>
      <c r="AQ256" s="147"/>
      <c r="AR256" s="147"/>
      <c r="AS256" s="147"/>
      <c r="AT256" s="147"/>
      <c r="AU256" s="147"/>
      <c r="AV256" s="147"/>
      <c r="AW256" s="147"/>
      <c r="AX256" s="147"/>
      <c r="AY256" s="147"/>
      <c r="AZ256" s="147"/>
      <c r="BA256" s="147"/>
      <c r="BB256" s="147"/>
      <c r="BC256" s="147"/>
      <c r="BD256" s="147"/>
      <c r="BE256" s="147"/>
      <c r="BF256" s="147"/>
      <c r="BG256" s="147"/>
      <c r="BH256" s="147"/>
      <c r="BI256" s="147"/>
      <c r="BJ256" s="147"/>
      <c r="BK256" s="147"/>
      <c r="BL256" s="147"/>
      <c r="BM256" s="147"/>
      <c r="BN256" s="147"/>
      <c r="BO256" s="147"/>
      <c r="BP256" s="147"/>
      <c r="BQ256" s="147"/>
      <c r="BR256" s="147"/>
      <c r="BS256" s="147"/>
      <c r="BT256" s="147"/>
      <c r="BU256" s="147"/>
      <c r="BV256" s="147"/>
      <c r="BW256" s="147"/>
      <c r="BX256" s="147"/>
      <c r="BY256" s="147"/>
      <c r="BZ256" s="147"/>
      <c r="CA256" s="147"/>
      <c r="CB256" s="147"/>
      <c r="CC256" s="147"/>
      <c r="CD256" s="147"/>
      <c r="CE256" s="147"/>
      <c r="CF256" s="147"/>
      <c r="CG256" s="147"/>
      <c r="CH256" s="147"/>
      <c r="CJ256" s="147"/>
      <c r="CK256" s="147"/>
      <c r="CL256" s="147"/>
      <c r="CM256" s="147"/>
      <c r="CN256" s="147"/>
      <c r="CO256" s="147"/>
      <c r="CP256" s="147"/>
      <c r="CQ256" s="147"/>
      <c r="CR256" s="147"/>
      <c r="CS256" s="147"/>
      <c r="CT256" s="147"/>
      <c r="CU256" s="147"/>
      <c r="CV256" s="147"/>
      <c r="CW256" s="147"/>
      <c r="CX256" s="147"/>
      <c r="CY256" s="147"/>
      <c r="CZ256" s="147"/>
      <c r="DA256" s="147"/>
      <c r="DB256" s="147"/>
      <c r="DC256" s="147"/>
      <c r="DD256" s="147"/>
      <c r="DE256" s="147"/>
      <c r="DF256" s="147"/>
      <c r="DG256" s="147"/>
      <c r="DH256" s="147"/>
      <c r="DI256" s="147"/>
      <c r="DJ256" s="147"/>
      <c r="DK256" s="147"/>
      <c r="DL256" s="147"/>
      <c r="DM256" s="147"/>
      <c r="DN256" s="147"/>
      <c r="DO256" s="147"/>
      <c r="DP256" s="147"/>
      <c r="DQ256" s="147"/>
      <c r="DR256" s="147"/>
      <c r="DS256" s="147"/>
      <c r="DT256" s="147"/>
      <c r="DU256" s="147"/>
      <c r="DV256" s="147"/>
      <c r="DW256" s="147"/>
      <c r="DX256" s="147"/>
      <c r="DY256" s="147"/>
      <c r="DZ256" s="147"/>
      <c r="EA256" s="147"/>
      <c r="EB256" s="147"/>
      <c r="EC256" s="147"/>
      <c r="ED256" s="147"/>
      <c r="EE256" s="147"/>
      <c r="EF256" s="147"/>
      <c r="EG256" s="147"/>
      <c r="EH256" s="147"/>
      <c r="EI256" s="147"/>
      <c r="EJ256" s="147"/>
      <c r="EK256" s="147"/>
      <c r="EL256" s="147"/>
      <c r="EM256" s="147"/>
      <c r="EN256" s="147"/>
      <c r="EO256" s="147"/>
      <c r="EP256" s="147"/>
      <c r="EQ256" s="147"/>
      <c r="ER256" s="147"/>
      <c r="ES256" s="147"/>
      <c r="ET256" s="147"/>
      <c r="EU256" s="147"/>
      <c r="EV256" s="147"/>
      <c r="EW256" s="147"/>
      <c r="EX256" s="147"/>
      <c r="EY256" s="147"/>
      <c r="EZ256" s="147"/>
      <c r="FA256" s="147"/>
      <c r="FB256" s="147"/>
      <c r="FC256" s="147"/>
      <c r="FD256" s="147"/>
      <c r="FE256" s="147"/>
      <c r="FF256" s="147"/>
      <c r="FG256" s="147"/>
      <c r="FH256" s="147"/>
      <c r="FI256" s="147"/>
      <c r="FJ256" s="147"/>
      <c r="FK256" s="147"/>
      <c r="FL256" s="147"/>
      <c r="FM256" s="147"/>
      <c r="FN256" s="147"/>
      <c r="FO256" s="147"/>
      <c r="FP256" s="147"/>
      <c r="FQ256" s="147"/>
      <c r="FR256" s="147"/>
      <c r="FS256" s="147"/>
      <c r="FT256" s="147"/>
      <c r="FU256" s="147"/>
      <c r="FV256" s="147"/>
      <c r="FW256" s="147"/>
      <c r="FX256" s="147"/>
      <c r="FY256" s="147"/>
      <c r="FZ256" s="147"/>
      <c r="GA256" s="147"/>
      <c r="GB256" s="147"/>
      <c r="GC256" s="147"/>
      <c r="GD256" s="147"/>
      <c r="GE256" s="147"/>
      <c r="GF256" s="147"/>
      <c r="GG256" s="147"/>
      <c r="GH256" s="147"/>
      <c r="GI256" s="147"/>
      <c r="GJ256" s="147"/>
      <c r="GK256" s="147"/>
      <c r="GL256" s="147"/>
      <c r="GM256" s="147"/>
      <c r="GN256" s="147"/>
      <c r="GO256" s="147"/>
      <c r="GP256" s="147"/>
      <c r="GQ256" s="147"/>
      <c r="GR256" s="147"/>
      <c r="GS256" s="147"/>
      <c r="GT256" s="147"/>
      <c r="GU256" s="147"/>
      <c r="GV256" s="147"/>
      <c r="GW256" s="147"/>
      <c r="GX256" s="147"/>
      <c r="GY256" s="147"/>
      <c r="GZ256" s="147"/>
      <c r="HA256" s="147"/>
      <c r="HB256" s="147"/>
      <c r="HC256" s="147"/>
      <c r="HD256" s="147"/>
      <c r="HE256" s="147"/>
      <c r="HF256" s="147"/>
      <c r="HG256" s="147"/>
      <c r="HH256" s="147"/>
      <c r="HI256" s="147"/>
      <c r="HJ256" s="147"/>
      <c r="HK256" s="147"/>
      <c r="HL256" s="147"/>
      <c r="HM256" s="147"/>
      <c r="HN256" s="147"/>
      <c r="HO256" s="147"/>
      <c r="HP256" s="147"/>
      <c r="HQ256" s="147"/>
      <c r="HR256" s="147"/>
      <c r="HS256" s="147"/>
      <c r="HT256" s="147"/>
      <c r="HU256" s="147"/>
      <c r="HV256" s="147"/>
      <c r="HW256" s="147"/>
      <c r="HX256" s="147"/>
      <c r="HY256" s="147"/>
      <c r="HZ256" s="147"/>
      <c r="IA256" s="147"/>
      <c r="IB256" s="147"/>
      <c r="IC256" s="147"/>
      <c r="ID256" s="147"/>
      <c r="IE256" s="147"/>
      <c r="IF256" s="147"/>
      <c r="IG256" s="147"/>
      <c r="IH256" s="147"/>
      <c r="II256" s="147"/>
    </row>
    <row r="257" spans="1:243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  <c r="AO257" s="147"/>
      <c r="AP257" s="147"/>
      <c r="AQ257" s="147"/>
      <c r="AR257" s="147"/>
      <c r="AS257" s="147"/>
      <c r="AT257" s="147"/>
      <c r="AU257" s="147"/>
      <c r="AV257" s="147"/>
      <c r="AW257" s="147"/>
      <c r="AX257" s="147"/>
      <c r="AY257" s="147"/>
      <c r="AZ257" s="147"/>
      <c r="BA257" s="147"/>
      <c r="BB257" s="147"/>
      <c r="BC257" s="147"/>
      <c r="BD257" s="147"/>
      <c r="BE257" s="147"/>
      <c r="BF257" s="147"/>
      <c r="BG257" s="147"/>
      <c r="BH257" s="147"/>
      <c r="BI257" s="147"/>
      <c r="BJ257" s="147"/>
      <c r="BK257" s="147"/>
      <c r="BL257" s="147"/>
      <c r="BM257" s="147"/>
      <c r="BN257" s="147"/>
      <c r="BO257" s="147"/>
      <c r="BP257" s="147"/>
      <c r="BQ257" s="147"/>
      <c r="BR257" s="147"/>
      <c r="BS257" s="147"/>
      <c r="BT257" s="147"/>
      <c r="BU257" s="147"/>
      <c r="BV257" s="147"/>
      <c r="BW257" s="147"/>
      <c r="BX257" s="147"/>
      <c r="BY257" s="147"/>
      <c r="BZ257" s="147"/>
      <c r="CA257" s="147"/>
      <c r="CB257" s="147"/>
      <c r="CC257" s="147"/>
      <c r="CD257" s="147"/>
      <c r="CE257" s="147"/>
      <c r="CF257" s="147"/>
      <c r="CG257" s="147"/>
      <c r="CH257" s="147"/>
      <c r="CJ257" s="147"/>
      <c r="CK257" s="147"/>
      <c r="CL257" s="147"/>
      <c r="CM257" s="147"/>
      <c r="CN257" s="147"/>
      <c r="CO257" s="147"/>
      <c r="CP257" s="147"/>
      <c r="CQ257" s="147"/>
      <c r="CR257" s="147"/>
      <c r="CS257" s="147"/>
      <c r="CT257" s="147"/>
      <c r="CU257" s="147"/>
      <c r="CV257" s="147"/>
      <c r="CW257" s="147"/>
      <c r="CX257" s="147"/>
      <c r="CY257" s="147"/>
      <c r="CZ257" s="147"/>
      <c r="DA257" s="147"/>
      <c r="DB257" s="147"/>
      <c r="DC257" s="147"/>
      <c r="DD257" s="147"/>
      <c r="DE257" s="147"/>
      <c r="DF257" s="147"/>
      <c r="DG257" s="147"/>
      <c r="DH257" s="147"/>
      <c r="DI257" s="147"/>
      <c r="DJ257" s="147"/>
      <c r="DK257" s="147"/>
      <c r="DL257" s="147"/>
      <c r="DM257" s="147"/>
      <c r="DN257" s="147"/>
      <c r="DO257" s="147"/>
      <c r="DP257" s="147"/>
      <c r="DQ257" s="147"/>
      <c r="DR257" s="147"/>
      <c r="DS257" s="147"/>
      <c r="DT257" s="147"/>
      <c r="DU257" s="147"/>
      <c r="DV257" s="147"/>
      <c r="DW257" s="147"/>
      <c r="DX257" s="147"/>
      <c r="DY257" s="147"/>
      <c r="DZ257" s="147"/>
      <c r="EA257" s="147"/>
      <c r="EB257" s="147"/>
      <c r="EC257" s="147"/>
      <c r="ED257" s="147"/>
      <c r="EE257" s="147"/>
      <c r="EF257" s="147"/>
      <c r="EG257" s="147"/>
      <c r="EH257" s="147"/>
      <c r="EI257" s="147"/>
      <c r="EJ257" s="147"/>
      <c r="EK257" s="147"/>
      <c r="EL257" s="147"/>
      <c r="EM257" s="147"/>
      <c r="EN257" s="147"/>
      <c r="EO257" s="147"/>
      <c r="EP257" s="147"/>
      <c r="EQ257" s="147"/>
      <c r="ER257" s="147"/>
      <c r="ES257" s="147"/>
      <c r="ET257" s="147"/>
      <c r="EU257" s="147"/>
      <c r="EV257" s="147"/>
      <c r="EW257" s="147"/>
      <c r="EX257" s="147"/>
      <c r="EY257" s="147"/>
      <c r="EZ257" s="147"/>
      <c r="FA257" s="147"/>
      <c r="FB257" s="147"/>
      <c r="FC257" s="147"/>
      <c r="FD257" s="147"/>
      <c r="FE257" s="147"/>
      <c r="FF257" s="147"/>
      <c r="FG257" s="147"/>
      <c r="FH257" s="147"/>
      <c r="FI257" s="147"/>
      <c r="FJ257" s="147"/>
      <c r="FK257" s="147"/>
      <c r="FL257" s="147"/>
      <c r="FM257" s="147"/>
      <c r="FN257" s="147"/>
      <c r="FO257" s="147"/>
      <c r="FP257" s="147"/>
      <c r="FQ257" s="147"/>
      <c r="FR257" s="147"/>
      <c r="FS257" s="147"/>
      <c r="FT257" s="147"/>
      <c r="FU257" s="147"/>
      <c r="FV257" s="147"/>
      <c r="FW257" s="147"/>
      <c r="FX257" s="147"/>
      <c r="FY257" s="147"/>
      <c r="FZ257" s="147"/>
      <c r="GA257" s="147"/>
      <c r="GB257" s="147"/>
      <c r="GC257" s="147"/>
      <c r="GD257" s="147"/>
      <c r="GE257" s="147"/>
      <c r="GF257" s="147"/>
      <c r="GG257" s="147"/>
      <c r="GH257" s="147"/>
      <c r="GI257" s="147"/>
      <c r="GJ257" s="147"/>
      <c r="GK257" s="147"/>
      <c r="GL257" s="147"/>
      <c r="GM257" s="147"/>
      <c r="GN257" s="147"/>
      <c r="GO257" s="147"/>
      <c r="GP257" s="147"/>
      <c r="GQ257" s="147"/>
      <c r="GR257" s="147"/>
      <c r="GS257" s="147"/>
      <c r="GT257" s="147"/>
      <c r="GU257" s="147"/>
      <c r="GV257" s="147"/>
      <c r="GW257" s="147"/>
      <c r="GX257" s="147"/>
      <c r="GY257" s="147"/>
      <c r="GZ257" s="147"/>
      <c r="HA257" s="147"/>
      <c r="HB257" s="147"/>
      <c r="HC257" s="147"/>
      <c r="HD257" s="147"/>
      <c r="HE257" s="147"/>
      <c r="HF257" s="147"/>
      <c r="HG257" s="147"/>
      <c r="HH257" s="147"/>
      <c r="HI257" s="147"/>
      <c r="HJ257" s="147"/>
      <c r="HK257" s="147"/>
      <c r="HL257" s="147"/>
      <c r="HM257" s="147"/>
      <c r="HN257" s="147"/>
      <c r="HO257" s="147"/>
      <c r="HP257" s="147"/>
      <c r="HQ257" s="147"/>
      <c r="HR257" s="147"/>
      <c r="HS257" s="147"/>
      <c r="HT257" s="147"/>
      <c r="HU257" s="147"/>
      <c r="HV257" s="147"/>
      <c r="HW257" s="147"/>
      <c r="HX257" s="147"/>
      <c r="HY257" s="147"/>
      <c r="HZ257" s="147"/>
      <c r="IA257" s="147"/>
      <c r="IB257" s="147"/>
      <c r="IC257" s="147"/>
      <c r="ID257" s="147"/>
      <c r="IE257" s="147"/>
      <c r="IF257" s="147"/>
      <c r="IG257" s="147"/>
      <c r="IH257" s="147"/>
      <c r="II257" s="147"/>
    </row>
    <row r="258" spans="1:243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  <c r="AO258" s="147"/>
      <c r="AP258" s="147"/>
      <c r="AQ258" s="147"/>
      <c r="AR258" s="147"/>
      <c r="AS258" s="147"/>
      <c r="AT258" s="147"/>
      <c r="AU258" s="147"/>
      <c r="AV258" s="147"/>
      <c r="AW258" s="147"/>
      <c r="AX258" s="147"/>
      <c r="AY258" s="147"/>
      <c r="AZ258" s="147"/>
      <c r="BA258" s="147"/>
      <c r="BB258" s="147"/>
      <c r="BC258" s="147"/>
      <c r="BD258" s="147"/>
      <c r="BE258" s="147"/>
      <c r="BF258" s="147"/>
      <c r="BG258" s="147"/>
      <c r="BH258" s="147"/>
      <c r="BI258" s="147"/>
      <c r="BJ258" s="147"/>
      <c r="BK258" s="147"/>
      <c r="BL258" s="147"/>
      <c r="BM258" s="147"/>
      <c r="BN258" s="147"/>
      <c r="BO258" s="147"/>
      <c r="BP258" s="147"/>
      <c r="BQ258" s="147"/>
      <c r="BR258" s="147"/>
      <c r="BS258" s="147"/>
      <c r="BT258" s="147"/>
      <c r="BU258" s="147"/>
      <c r="BV258" s="147"/>
      <c r="BW258" s="147"/>
      <c r="BX258" s="147"/>
      <c r="BY258" s="147"/>
      <c r="BZ258" s="147"/>
      <c r="CA258" s="147"/>
      <c r="CB258" s="147"/>
      <c r="CC258" s="147"/>
      <c r="CD258" s="147"/>
      <c r="CE258" s="147"/>
      <c r="CF258" s="147"/>
      <c r="CG258" s="147"/>
      <c r="CH258" s="147"/>
      <c r="CJ258" s="147"/>
      <c r="CK258" s="147"/>
      <c r="CL258" s="147"/>
      <c r="CM258" s="147"/>
      <c r="CN258" s="147"/>
      <c r="CO258" s="147"/>
      <c r="CP258" s="147"/>
      <c r="CQ258" s="147"/>
      <c r="CR258" s="147"/>
      <c r="CS258" s="147"/>
      <c r="CT258" s="147"/>
      <c r="CU258" s="147"/>
      <c r="CV258" s="147"/>
      <c r="CW258" s="147"/>
      <c r="CX258" s="147"/>
      <c r="CY258" s="147"/>
      <c r="CZ258" s="147"/>
      <c r="DA258" s="147"/>
      <c r="DB258" s="147"/>
      <c r="DC258" s="147"/>
      <c r="DD258" s="147"/>
      <c r="DE258" s="147"/>
      <c r="DF258" s="147"/>
      <c r="DG258" s="147"/>
      <c r="DH258" s="147"/>
      <c r="DI258" s="147"/>
      <c r="DJ258" s="147"/>
      <c r="DK258" s="147"/>
      <c r="DL258" s="147"/>
      <c r="DM258" s="147"/>
      <c r="DN258" s="147"/>
      <c r="DO258" s="147"/>
      <c r="DP258" s="147"/>
      <c r="DQ258" s="147"/>
      <c r="DR258" s="147"/>
      <c r="DS258" s="147"/>
      <c r="DT258" s="147"/>
      <c r="DU258" s="147"/>
      <c r="DV258" s="147"/>
      <c r="DW258" s="147"/>
      <c r="DX258" s="147"/>
      <c r="DY258" s="147"/>
      <c r="DZ258" s="147"/>
      <c r="EA258" s="147"/>
      <c r="EB258" s="147"/>
      <c r="EC258" s="147"/>
      <c r="ED258" s="147"/>
      <c r="EE258" s="147"/>
      <c r="EF258" s="147"/>
      <c r="EG258" s="147"/>
      <c r="EH258" s="147"/>
      <c r="EI258" s="147"/>
      <c r="EJ258" s="147"/>
      <c r="EK258" s="147"/>
      <c r="EL258" s="147"/>
      <c r="EM258" s="147"/>
      <c r="EN258" s="147"/>
      <c r="EO258" s="147"/>
      <c r="EP258" s="147"/>
      <c r="EQ258" s="147"/>
      <c r="ER258" s="147"/>
      <c r="ES258" s="147"/>
      <c r="ET258" s="147"/>
      <c r="EU258" s="147"/>
      <c r="EV258" s="147"/>
      <c r="EW258" s="147"/>
      <c r="EX258" s="147"/>
      <c r="EY258" s="147"/>
      <c r="EZ258" s="147"/>
      <c r="FA258" s="147"/>
      <c r="FB258" s="147"/>
      <c r="FC258" s="147"/>
      <c r="FD258" s="147"/>
      <c r="FE258" s="147"/>
      <c r="FF258" s="147"/>
      <c r="FG258" s="147"/>
      <c r="FH258" s="147"/>
      <c r="FI258" s="147"/>
      <c r="FJ258" s="147"/>
      <c r="FK258" s="147"/>
      <c r="FL258" s="147"/>
      <c r="FM258" s="147"/>
      <c r="FN258" s="147"/>
      <c r="FO258" s="147"/>
      <c r="FP258" s="147"/>
      <c r="FQ258" s="147"/>
      <c r="FR258" s="147"/>
      <c r="FS258" s="147"/>
      <c r="FT258" s="147"/>
      <c r="FU258" s="147"/>
      <c r="FV258" s="147"/>
      <c r="FW258" s="147"/>
      <c r="FX258" s="147"/>
      <c r="FY258" s="147"/>
      <c r="FZ258" s="147"/>
      <c r="GA258" s="147"/>
      <c r="GB258" s="147"/>
      <c r="GC258" s="147"/>
      <c r="GD258" s="147"/>
      <c r="GE258" s="147"/>
      <c r="GF258" s="147"/>
      <c r="GG258" s="147"/>
      <c r="GH258" s="147"/>
      <c r="GI258" s="147"/>
      <c r="GJ258" s="147"/>
      <c r="GK258" s="147"/>
      <c r="GL258" s="147"/>
      <c r="GM258" s="147"/>
      <c r="GN258" s="147"/>
      <c r="GO258" s="147"/>
      <c r="GP258" s="147"/>
      <c r="GQ258" s="147"/>
      <c r="GR258" s="147"/>
      <c r="GS258" s="147"/>
      <c r="GT258" s="147"/>
      <c r="GU258" s="147"/>
      <c r="GV258" s="147"/>
      <c r="GW258" s="147"/>
      <c r="GX258" s="147"/>
      <c r="GY258" s="147"/>
      <c r="GZ258" s="147"/>
      <c r="HA258" s="147"/>
      <c r="HB258" s="147"/>
      <c r="HC258" s="147"/>
      <c r="HD258" s="147"/>
      <c r="HE258" s="147"/>
      <c r="HF258" s="147"/>
      <c r="HG258" s="147"/>
      <c r="HH258" s="147"/>
      <c r="HI258" s="147"/>
      <c r="HJ258" s="147"/>
      <c r="HK258" s="147"/>
      <c r="HL258" s="147"/>
      <c r="HM258" s="147"/>
      <c r="HN258" s="147"/>
      <c r="HO258" s="147"/>
      <c r="HP258" s="147"/>
      <c r="HQ258" s="147"/>
      <c r="HR258" s="147"/>
      <c r="HS258" s="147"/>
      <c r="HT258" s="147"/>
      <c r="HU258" s="147"/>
      <c r="HV258" s="147"/>
      <c r="HW258" s="147"/>
      <c r="HX258" s="147"/>
      <c r="HY258" s="147"/>
      <c r="HZ258" s="147"/>
      <c r="IA258" s="147"/>
      <c r="IB258" s="147"/>
      <c r="IC258" s="147"/>
      <c r="ID258" s="147"/>
      <c r="IE258" s="147"/>
      <c r="IF258" s="147"/>
      <c r="IG258" s="147"/>
      <c r="IH258" s="147"/>
      <c r="II258" s="147"/>
    </row>
    <row r="259" spans="1:243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  <c r="AO259" s="147"/>
      <c r="AP259" s="147"/>
      <c r="AQ259" s="147"/>
      <c r="AR259" s="147"/>
      <c r="AS259" s="147"/>
      <c r="AT259" s="147"/>
      <c r="AU259" s="147"/>
      <c r="AV259" s="147"/>
      <c r="AW259" s="147"/>
      <c r="AX259" s="147"/>
      <c r="AY259" s="147"/>
      <c r="AZ259" s="147"/>
      <c r="BA259" s="147"/>
      <c r="BB259" s="147"/>
      <c r="BC259" s="147"/>
      <c r="BD259" s="147"/>
      <c r="BE259" s="147"/>
      <c r="BF259" s="147"/>
      <c r="BG259" s="147"/>
      <c r="BH259" s="147"/>
      <c r="BI259" s="147"/>
      <c r="BJ259" s="147"/>
      <c r="BK259" s="147"/>
      <c r="BL259" s="147"/>
      <c r="BM259" s="147"/>
      <c r="BN259" s="147"/>
      <c r="BO259" s="147"/>
      <c r="BP259" s="147"/>
      <c r="BQ259" s="147"/>
      <c r="BR259" s="147"/>
      <c r="BS259" s="147"/>
      <c r="BT259" s="147"/>
      <c r="BU259" s="147"/>
      <c r="BV259" s="147"/>
      <c r="BW259" s="147"/>
      <c r="BX259" s="147"/>
      <c r="BY259" s="147"/>
      <c r="BZ259" s="147"/>
      <c r="CA259" s="147"/>
      <c r="CB259" s="147"/>
      <c r="CC259" s="147"/>
      <c r="CD259" s="147"/>
      <c r="CE259" s="147"/>
      <c r="CF259" s="147"/>
      <c r="CG259" s="147"/>
      <c r="CH259" s="147"/>
      <c r="CJ259" s="147"/>
      <c r="CK259" s="147"/>
      <c r="CL259" s="147"/>
      <c r="CM259" s="147"/>
      <c r="CN259" s="147"/>
      <c r="CO259" s="147"/>
      <c r="CP259" s="147"/>
      <c r="CQ259" s="147"/>
      <c r="CR259" s="147"/>
      <c r="CS259" s="147"/>
      <c r="CT259" s="147"/>
      <c r="CU259" s="147"/>
      <c r="CV259" s="147"/>
      <c r="CW259" s="147"/>
      <c r="CX259" s="147"/>
      <c r="CY259" s="147"/>
      <c r="CZ259" s="147"/>
      <c r="DA259" s="147"/>
      <c r="DB259" s="147"/>
      <c r="DC259" s="147"/>
      <c r="DD259" s="147"/>
      <c r="DE259" s="147"/>
      <c r="DF259" s="147"/>
      <c r="DG259" s="147"/>
      <c r="DH259" s="147"/>
      <c r="DI259" s="147"/>
      <c r="DJ259" s="147"/>
      <c r="DK259" s="147"/>
      <c r="DL259" s="147"/>
      <c r="DM259" s="147"/>
      <c r="DN259" s="147"/>
      <c r="DO259" s="147"/>
      <c r="DP259" s="147"/>
      <c r="DQ259" s="147"/>
      <c r="DR259" s="147"/>
      <c r="DS259" s="147"/>
      <c r="DT259" s="147"/>
      <c r="DU259" s="147"/>
      <c r="DV259" s="147"/>
      <c r="DW259" s="147"/>
      <c r="DX259" s="147"/>
      <c r="DY259" s="147"/>
      <c r="DZ259" s="147"/>
      <c r="EA259" s="147"/>
      <c r="EB259" s="147"/>
      <c r="EC259" s="147"/>
      <c r="ED259" s="147"/>
      <c r="EE259" s="147"/>
      <c r="EF259" s="147"/>
      <c r="EG259" s="147"/>
      <c r="EH259" s="147"/>
      <c r="EI259" s="147"/>
      <c r="EJ259" s="147"/>
      <c r="EK259" s="147"/>
      <c r="EL259" s="147"/>
      <c r="EM259" s="147"/>
      <c r="EN259" s="147"/>
      <c r="EO259" s="147"/>
      <c r="EP259" s="147"/>
      <c r="EQ259" s="147"/>
      <c r="ER259" s="147"/>
      <c r="ES259" s="147"/>
      <c r="ET259" s="147"/>
      <c r="EU259" s="147"/>
      <c r="EV259" s="147"/>
      <c r="EW259" s="147"/>
      <c r="EX259" s="147"/>
      <c r="EY259" s="147"/>
      <c r="EZ259" s="147"/>
      <c r="FA259" s="147"/>
      <c r="FB259" s="147"/>
      <c r="FC259" s="147"/>
      <c r="FD259" s="147"/>
      <c r="FE259" s="147"/>
      <c r="FF259" s="147"/>
      <c r="FG259" s="147"/>
      <c r="FH259" s="147"/>
      <c r="FI259" s="147"/>
      <c r="FJ259" s="147"/>
      <c r="FK259" s="147"/>
      <c r="FL259" s="147"/>
      <c r="FM259" s="147"/>
      <c r="FN259" s="147"/>
      <c r="FO259" s="147"/>
      <c r="FP259" s="147"/>
      <c r="FQ259" s="147"/>
      <c r="FR259" s="147"/>
      <c r="FS259" s="147"/>
      <c r="FT259" s="147"/>
      <c r="FU259" s="147"/>
      <c r="FV259" s="147"/>
      <c r="FW259" s="147"/>
      <c r="FX259" s="147"/>
      <c r="FY259" s="147"/>
      <c r="FZ259" s="147"/>
      <c r="GA259" s="147"/>
      <c r="GB259" s="147"/>
      <c r="GC259" s="147"/>
      <c r="GD259" s="147"/>
      <c r="GE259" s="147"/>
      <c r="GF259" s="147"/>
      <c r="GG259" s="147"/>
      <c r="GH259" s="147"/>
      <c r="GI259" s="147"/>
      <c r="GJ259" s="147"/>
      <c r="GK259" s="147"/>
      <c r="GL259" s="147"/>
      <c r="GM259" s="147"/>
      <c r="GN259" s="147"/>
      <c r="GO259" s="147"/>
      <c r="GP259" s="147"/>
      <c r="GQ259" s="147"/>
      <c r="GR259" s="147"/>
      <c r="GS259" s="147"/>
      <c r="GT259" s="147"/>
      <c r="GU259" s="147"/>
      <c r="GV259" s="147"/>
      <c r="GW259" s="147"/>
      <c r="GX259" s="147"/>
      <c r="GY259" s="147"/>
      <c r="GZ259" s="147"/>
      <c r="HA259" s="147"/>
      <c r="HB259" s="147"/>
      <c r="HC259" s="147"/>
      <c r="HD259" s="147"/>
      <c r="HE259" s="147"/>
      <c r="HF259" s="147"/>
      <c r="HG259" s="147"/>
      <c r="HH259" s="147"/>
      <c r="HI259" s="147"/>
      <c r="HJ259" s="147"/>
      <c r="HK259" s="147"/>
      <c r="HL259" s="147"/>
      <c r="HM259" s="147"/>
      <c r="HN259" s="147"/>
      <c r="HO259" s="147"/>
      <c r="HP259" s="147"/>
      <c r="HQ259" s="147"/>
      <c r="HR259" s="147"/>
      <c r="HS259" s="147"/>
      <c r="HT259" s="147"/>
      <c r="HU259" s="147"/>
      <c r="HV259" s="147"/>
      <c r="HW259" s="147"/>
      <c r="HX259" s="147"/>
      <c r="HY259" s="147"/>
      <c r="HZ259" s="147"/>
      <c r="IA259" s="147"/>
      <c r="IB259" s="147"/>
      <c r="IC259" s="147"/>
      <c r="ID259" s="147"/>
      <c r="IE259" s="147"/>
      <c r="IF259" s="147"/>
      <c r="IG259" s="147"/>
      <c r="IH259" s="147"/>
      <c r="II259" s="147"/>
    </row>
    <row r="260" spans="1:243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  <c r="AO260" s="147"/>
      <c r="AP260" s="147"/>
      <c r="AQ260" s="147"/>
      <c r="AR260" s="147"/>
      <c r="AS260" s="147"/>
      <c r="AT260" s="147"/>
      <c r="AU260" s="147"/>
      <c r="AV260" s="147"/>
      <c r="AW260" s="147"/>
      <c r="AX260" s="147"/>
      <c r="AY260" s="147"/>
      <c r="AZ260" s="147"/>
      <c r="BA260" s="147"/>
      <c r="BB260" s="147"/>
      <c r="BC260" s="147"/>
      <c r="BD260" s="147"/>
      <c r="BE260" s="147"/>
      <c r="BF260" s="147"/>
      <c r="BG260" s="147"/>
      <c r="BH260" s="147"/>
      <c r="BI260" s="147"/>
      <c r="BJ260" s="147"/>
      <c r="BK260" s="147"/>
      <c r="BL260" s="147"/>
      <c r="BM260" s="147"/>
      <c r="BN260" s="147"/>
      <c r="BO260" s="147"/>
      <c r="BP260" s="147"/>
      <c r="BQ260" s="147"/>
      <c r="BR260" s="147"/>
      <c r="BS260" s="147"/>
      <c r="BT260" s="147"/>
      <c r="BU260" s="147"/>
      <c r="BV260" s="147"/>
      <c r="BW260" s="147"/>
      <c r="BX260" s="147"/>
      <c r="BY260" s="147"/>
      <c r="BZ260" s="147"/>
      <c r="CA260" s="147"/>
      <c r="CB260" s="147"/>
      <c r="CC260" s="147"/>
      <c r="CD260" s="147"/>
      <c r="CE260" s="147"/>
      <c r="CF260" s="147"/>
      <c r="CG260" s="147"/>
      <c r="CH260" s="147"/>
      <c r="CJ260" s="147"/>
      <c r="CK260" s="147"/>
      <c r="CL260" s="147"/>
      <c r="CM260" s="147"/>
      <c r="CN260" s="147"/>
      <c r="CO260" s="147"/>
      <c r="CP260" s="147"/>
      <c r="CQ260" s="147"/>
      <c r="CR260" s="147"/>
      <c r="CS260" s="147"/>
      <c r="CT260" s="147"/>
      <c r="CU260" s="147"/>
      <c r="CV260" s="147"/>
      <c r="CW260" s="147"/>
      <c r="CX260" s="147"/>
      <c r="CY260" s="147"/>
      <c r="CZ260" s="147"/>
      <c r="DA260" s="147"/>
      <c r="DB260" s="147"/>
      <c r="DC260" s="147"/>
      <c r="DD260" s="147"/>
      <c r="DE260" s="147"/>
      <c r="DF260" s="147"/>
      <c r="DG260" s="147"/>
      <c r="DH260" s="147"/>
      <c r="DI260" s="147"/>
      <c r="DJ260" s="147"/>
      <c r="DK260" s="147"/>
      <c r="DL260" s="147"/>
      <c r="DM260" s="147"/>
      <c r="DN260" s="147"/>
      <c r="DO260" s="147"/>
      <c r="DP260" s="147"/>
      <c r="DQ260" s="147"/>
      <c r="DR260" s="147"/>
      <c r="DS260" s="147"/>
      <c r="DT260" s="147"/>
      <c r="DU260" s="147"/>
      <c r="DV260" s="147"/>
      <c r="DW260" s="147"/>
      <c r="DX260" s="147"/>
      <c r="DY260" s="147"/>
      <c r="DZ260" s="147"/>
      <c r="EA260" s="147"/>
      <c r="EB260" s="147"/>
      <c r="EC260" s="147"/>
      <c r="ED260" s="147"/>
      <c r="EE260" s="147"/>
      <c r="EF260" s="147"/>
      <c r="EG260" s="147"/>
      <c r="EH260" s="147"/>
      <c r="EI260" s="147"/>
      <c r="EJ260" s="147"/>
      <c r="EK260" s="147"/>
      <c r="EL260" s="147"/>
      <c r="EM260" s="147"/>
      <c r="EN260" s="147"/>
      <c r="EO260" s="147"/>
      <c r="EP260" s="147"/>
      <c r="EQ260" s="147"/>
      <c r="ER260" s="147"/>
      <c r="ES260" s="147"/>
      <c r="ET260" s="147"/>
      <c r="EU260" s="147"/>
      <c r="EV260" s="147"/>
      <c r="EW260" s="147"/>
      <c r="EX260" s="147"/>
      <c r="EY260" s="147"/>
      <c r="EZ260" s="147"/>
      <c r="FA260" s="147"/>
      <c r="FB260" s="147"/>
      <c r="FC260" s="147"/>
      <c r="FD260" s="147"/>
      <c r="FE260" s="147"/>
      <c r="FF260" s="147"/>
      <c r="FG260" s="147"/>
      <c r="FH260" s="147"/>
      <c r="FI260" s="147"/>
      <c r="FJ260" s="147"/>
      <c r="FK260" s="147"/>
      <c r="FL260" s="147"/>
      <c r="FM260" s="147"/>
      <c r="FN260" s="147"/>
      <c r="FO260" s="147"/>
      <c r="FP260" s="147"/>
      <c r="FQ260" s="147"/>
      <c r="FR260" s="147"/>
      <c r="FS260" s="147"/>
      <c r="FT260" s="147"/>
      <c r="FU260" s="147"/>
      <c r="FV260" s="147"/>
      <c r="FW260" s="147"/>
      <c r="FX260" s="147"/>
      <c r="FY260" s="147"/>
      <c r="FZ260" s="147"/>
      <c r="GA260" s="147"/>
      <c r="GB260" s="147"/>
      <c r="GC260" s="147"/>
      <c r="GD260" s="147"/>
      <c r="GE260" s="147"/>
      <c r="GF260" s="147"/>
      <c r="GG260" s="147"/>
      <c r="GH260" s="147"/>
      <c r="GI260" s="147"/>
      <c r="GJ260" s="147"/>
      <c r="GK260" s="147"/>
      <c r="GL260" s="147"/>
      <c r="GM260" s="147"/>
      <c r="GN260" s="147"/>
      <c r="GO260" s="147"/>
      <c r="GP260" s="147"/>
      <c r="GQ260" s="147"/>
      <c r="GR260" s="147"/>
      <c r="GS260" s="147"/>
      <c r="GT260" s="147"/>
      <c r="GU260" s="147"/>
      <c r="GV260" s="147"/>
      <c r="GW260" s="147"/>
      <c r="GX260" s="147"/>
      <c r="GY260" s="147"/>
      <c r="GZ260" s="147"/>
      <c r="HA260" s="147"/>
      <c r="HB260" s="147"/>
      <c r="HC260" s="147"/>
      <c r="HD260" s="147"/>
      <c r="HE260" s="147"/>
      <c r="HF260" s="147"/>
      <c r="HG260" s="147"/>
      <c r="HH260" s="147"/>
      <c r="HI260" s="147"/>
      <c r="HJ260" s="147"/>
      <c r="HK260" s="147"/>
      <c r="HL260" s="147"/>
      <c r="HM260" s="147"/>
      <c r="HN260" s="147"/>
      <c r="HO260" s="147"/>
      <c r="HP260" s="147"/>
      <c r="HQ260" s="147"/>
      <c r="HR260" s="147"/>
      <c r="HS260" s="147"/>
      <c r="HT260" s="147"/>
      <c r="HU260" s="147"/>
      <c r="HV260" s="147"/>
      <c r="HW260" s="147"/>
      <c r="HX260" s="147"/>
      <c r="HY260" s="147"/>
      <c r="HZ260" s="147"/>
      <c r="IA260" s="147"/>
      <c r="IB260" s="147"/>
      <c r="IC260" s="147"/>
      <c r="ID260" s="147"/>
      <c r="IE260" s="147"/>
      <c r="IF260" s="147"/>
      <c r="IG260" s="147"/>
      <c r="IH260" s="147"/>
      <c r="II260" s="147"/>
    </row>
    <row r="261" spans="1:243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  <c r="AO261" s="147"/>
      <c r="AP261" s="147"/>
      <c r="AQ261" s="147"/>
      <c r="AR261" s="147"/>
      <c r="AS261" s="147"/>
      <c r="AT261" s="147"/>
      <c r="AU261" s="147"/>
      <c r="AV261" s="147"/>
      <c r="AW261" s="147"/>
      <c r="AX261" s="147"/>
      <c r="AY261" s="147"/>
      <c r="AZ261" s="147"/>
      <c r="BA261" s="147"/>
      <c r="BB261" s="147"/>
      <c r="BC261" s="147"/>
      <c r="BD261" s="147"/>
      <c r="BE261" s="147"/>
      <c r="BF261" s="147"/>
      <c r="BG261" s="147"/>
      <c r="BH261" s="147"/>
      <c r="BI261" s="147"/>
      <c r="BJ261" s="147"/>
      <c r="BK261" s="147"/>
      <c r="BL261" s="147"/>
      <c r="BM261" s="147"/>
      <c r="BN261" s="147"/>
      <c r="BO261" s="147"/>
      <c r="BP261" s="147"/>
      <c r="BQ261" s="147"/>
      <c r="BR261" s="147"/>
      <c r="BS261" s="147"/>
      <c r="BT261" s="147"/>
      <c r="BU261" s="147"/>
      <c r="BV261" s="147"/>
      <c r="BW261" s="147"/>
      <c r="BX261" s="147"/>
      <c r="BY261" s="147"/>
      <c r="BZ261" s="147"/>
      <c r="CA261" s="147"/>
      <c r="CB261" s="147"/>
      <c r="CC261" s="147"/>
      <c r="CD261" s="147"/>
      <c r="CE261" s="147"/>
      <c r="CF261" s="147"/>
      <c r="CG261" s="147"/>
      <c r="CH261" s="147"/>
      <c r="CJ261" s="147"/>
      <c r="CK261" s="147"/>
      <c r="CL261" s="147"/>
      <c r="CM261" s="147"/>
      <c r="CN261" s="147"/>
      <c r="CO261" s="147"/>
      <c r="CP261" s="147"/>
      <c r="CQ261" s="147"/>
      <c r="CR261" s="147"/>
      <c r="CS261" s="147"/>
      <c r="CT261" s="147"/>
      <c r="CU261" s="147"/>
      <c r="CV261" s="147"/>
      <c r="CW261" s="147"/>
      <c r="CX261" s="147"/>
      <c r="CY261" s="147"/>
      <c r="CZ261" s="147"/>
      <c r="DA261" s="147"/>
      <c r="DB261" s="147"/>
      <c r="DC261" s="147"/>
      <c r="DD261" s="147"/>
      <c r="DE261" s="147"/>
      <c r="DF261" s="147"/>
      <c r="DG261" s="147"/>
      <c r="DH261" s="147"/>
      <c r="DI261" s="147"/>
      <c r="DJ261" s="147"/>
      <c r="DK261" s="147"/>
      <c r="DL261" s="147"/>
      <c r="DM261" s="147"/>
      <c r="DN261" s="147"/>
      <c r="DO261" s="147"/>
      <c r="DP261" s="147"/>
      <c r="DQ261" s="147"/>
      <c r="DR261" s="147"/>
      <c r="DS261" s="147"/>
      <c r="DT261" s="147"/>
      <c r="DU261" s="147"/>
      <c r="DV261" s="147"/>
      <c r="DW261" s="147"/>
      <c r="DX261" s="147"/>
      <c r="DY261" s="147"/>
      <c r="DZ261" s="147"/>
      <c r="EA261" s="147"/>
      <c r="EB261" s="147"/>
      <c r="EC261" s="147"/>
      <c r="ED261" s="147"/>
      <c r="EE261" s="147"/>
      <c r="EF261" s="147"/>
      <c r="EG261" s="147"/>
      <c r="EH261" s="147"/>
      <c r="EI261" s="147"/>
      <c r="EJ261" s="147"/>
      <c r="EK261" s="147"/>
      <c r="EL261" s="147"/>
      <c r="EM261" s="147"/>
      <c r="EN261" s="147"/>
      <c r="EO261" s="147"/>
      <c r="EP261" s="147"/>
      <c r="EQ261" s="147"/>
      <c r="ER261" s="147"/>
      <c r="ES261" s="147"/>
      <c r="ET261" s="147"/>
      <c r="EU261" s="147"/>
      <c r="EV261" s="147"/>
      <c r="EW261" s="147"/>
      <c r="EX261" s="147"/>
      <c r="EY261" s="147"/>
      <c r="EZ261" s="147"/>
      <c r="FA261" s="147"/>
      <c r="FB261" s="147"/>
      <c r="FC261" s="147"/>
      <c r="FD261" s="147"/>
      <c r="FE261" s="147"/>
      <c r="FF261" s="147"/>
      <c r="FG261" s="147"/>
      <c r="FH261" s="147"/>
      <c r="FI261" s="147"/>
      <c r="FJ261" s="147"/>
      <c r="FK261" s="147"/>
      <c r="FL261" s="147"/>
      <c r="FM261" s="147"/>
      <c r="FN261" s="147"/>
      <c r="FO261" s="147"/>
      <c r="FP261" s="147"/>
      <c r="FQ261" s="147"/>
      <c r="FR261" s="147"/>
      <c r="FS261" s="147"/>
      <c r="FT261" s="147"/>
      <c r="FU261" s="147"/>
      <c r="FV261" s="147"/>
      <c r="FW261" s="147"/>
      <c r="FX261" s="147"/>
      <c r="FY261" s="147"/>
      <c r="FZ261" s="147"/>
      <c r="GA261" s="147"/>
      <c r="GB261" s="147"/>
      <c r="GC261" s="147"/>
      <c r="GD261" s="147"/>
      <c r="GE261" s="147"/>
      <c r="GF261" s="147"/>
      <c r="GG261" s="147"/>
      <c r="GH261" s="147"/>
      <c r="GI261" s="147"/>
      <c r="GJ261" s="147"/>
      <c r="GK261" s="147"/>
      <c r="GL261" s="147"/>
      <c r="GM261" s="147"/>
      <c r="GN261" s="147"/>
      <c r="GO261" s="147"/>
      <c r="GP261" s="147"/>
      <c r="GQ261" s="147"/>
      <c r="GR261" s="147"/>
      <c r="GS261" s="147"/>
      <c r="GT261" s="147"/>
      <c r="GU261" s="147"/>
      <c r="GV261" s="147"/>
      <c r="GW261" s="147"/>
      <c r="GX261" s="147"/>
      <c r="GY261" s="147"/>
      <c r="GZ261" s="147"/>
      <c r="HA261" s="147"/>
      <c r="HB261" s="147"/>
      <c r="HC261" s="147"/>
      <c r="HD261" s="147"/>
      <c r="HE261" s="147"/>
      <c r="HF261" s="147"/>
      <c r="HG261" s="147"/>
      <c r="HH261" s="147"/>
      <c r="HI261" s="147"/>
      <c r="HJ261" s="147"/>
      <c r="HK261" s="147"/>
      <c r="HL261" s="147"/>
      <c r="HM261" s="147"/>
      <c r="HN261" s="147"/>
      <c r="HO261" s="147"/>
      <c r="HP261" s="147"/>
      <c r="HQ261" s="147"/>
      <c r="HR261" s="147"/>
      <c r="HS261" s="147"/>
      <c r="HT261" s="147"/>
      <c r="HU261" s="147"/>
      <c r="HV261" s="147"/>
      <c r="HW261" s="147"/>
      <c r="HX261" s="147"/>
      <c r="HY261" s="147"/>
      <c r="HZ261" s="147"/>
      <c r="IA261" s="147"/>
      <c r="IB261" s="147"/>
      <c r="IC261" s="147"/>
      <c r="ID261" s="147"/>
      <c r="IE261" s="147"/>
      <c r="IF261" s="147"/>
      <c r="IG261" s="147"/>
      <c r="IH261" s="147"/>
      <c r="II261" s="147"/>
    </row>
    <row r="262" spans="1:243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  <c r="AO262" s="147"/>
      <c r="AP262" s="147"/>
      <c r="AQ262" s="147"/>
      <c r="AR262" s="147"/>
      <c r="AS262" s="147"/>
      <c r="AT262" s="147"/>
      <c r="AU262" s="147"/>
      <c r="AV262" s="147"/>
      <c r="AW262" s="147"/>
      <c r="AX262" s="147"/>
      <c r="AY262" s="147"/>
      <c r="AZ262" s="147"/>
      <c r="BA262" s="147"/>
      <c r="BB262" s="147"/>
      <c r="BC262" s="147"/>
      <c r="BD262" s="147"/>
      <c r="BE262" s="147"/>
      <c r="BF262" s="147"/>
      <c r="BG262" s="147"/>
      <c r="BH262" s="147"/>
      <c r="BI262" s="147"/>
      <c r="BJ262" s="147"/>
      <c r="BK262" s="147"/>
      <c r="BL262" s="147"/>
      <c r="BM262" s="147"/>
      <c r="BN262" s="147"/>
      <c r="BO262" s="147"/>
      <c r="BP262" s="147"/>
      <c r="BQ262" s="147"/>
      <c r="BR262" s="147"/>
      <c r="BS262" s="147"/>
      <c r="BT262" s="147"/>
      <c r="BU262" s="147"/>
      <c r="BV262" s="147"/>
      <c r="BW262" s="147"/>
      <c r="BX262" s="147"/>
      <c r="BY262" s="147"/>
      <c r="BZ262" s="147"/>
      <c r="CA262" s="147"/>
      <c r="CB262" s="147"/>
      <c r="CC262" s="147"/>
      <c r="CD262" s="147"/>
      <c r="CE262" s="147"/>
      <c r="CF262" s="147"/>
      <c r="CG262" s="147"/>
      <c r="CH262" s="147"/>
      <c r="CJ262" s="147"/>
      <c r="CK262" s="147"/>
      <c r="CL262" s="147"/>
      <c r="CM262" s="147"/>
      <c r="CN262" s="147"/>
      <c r="CO262" s="147"/>
      <c r="CP262" s="147"/>
      <c r="CQ262" s="147"/>
      <c r="CR262" s="147"/>
      <c r="CS262" s="147"/>
      <c r="CT262" s="147"/>
      <c r="CU262" s="147"/>
      <c r="CV262" s="147"/>
      <c r="CW262" s="147"/>
      <c r="CX262" s="147"/>
      <c r="CY262" s="147"/>
      <c r="CZ262" s="147"/>
      <c r="DA262" s="147"/>
      <c r="DB262" s="147"/>
      <c r="DC262" s="147"/>
      <c r="DD262" s="147"/>
      <c r="DE262" s="147"/>
      <c r="DF262" s="147"/>
      <c r="DG262" s="147"/>
      <c r="DH262" s="147"/>
      <c r="DI262" s="147"/>
      <c r="DJ262" s="147"/>
      <c r="DK262" s="147"/>
      <c r="DL262" s="147"/>
      <c r="DM262" s="147"/>
      <c r="DN262" s="147"/>
      <c r="DO262" s="147"/>
      <c r="DP262" s="147"/>
      <c r="DQ262" s="147"/>
      <c r="DR262" s="147"/>
      <c r="DS262" s="147"/>
      <c r="DT262" s="147"/>
      <c r="DU262" s="147"/>
      <c r="DV262" s="147"/>
      <c r="DW262" s="147"/>
      <c r="DX262" s="147"/>
      <c r="DY262" s="147"/>
      <c r="DZ262" s="147"/>
      <c r="EA262" s="147"/>
      <c r="EB262" s="147"/>
      <c r="EC262" s="147"/>
      <c r="ED262" s="147"/>
      <c r="EE262" s="147"/>
      <c r="EF262" s="147"/>
      <c r="EG262" s="147"/>
      <c r="EH262" s="147"/>
      <c r="EI262" s="147"/>
      <c r="EJ262" s="147"/>
      <c r="EK262" s="147"/>
      <c r="EL262" s="147"/>
      <c r="EM262" s="147"/>
      <c r="EN262" s="147"/>
      <c r="EO262" s="147"/>
      <c r="EP262" s="147"/>
      <c r="EQ262" s="147"/>
      <c r="ER262" s="147"/>
      <c r="ES262" s="147"/>
      <c r="ET262" s="147"/>
      <c r="EU262" s="147"/>
      <c r="EV262" s="147"/>
      <c r="EW262" s="147"/>
      <c r="EX262" s="147"/>
      <c r="EY262" s="147"/>
      <c r="EZ262" s="147"/>
      <c r="FA262" s="147"/>
      <c r="FB262" s="147"/>
      <c r="FC262" s="147"/>
      <c r="FD262" s="147"/>
      <c r="FE262" s="147"/>
      <c r="FF262" s="147"/>
      <c r="FG262" s="147"/>
      <c r="FH262" s="147"/>
      <c r="FI262" s="147"/>
      <c r="FJ262" s="147"/>
      <c r="FK262" s="147"/>
      <c r="FL262" s="147"/>
      <c r="FM262" s="147"/>
      <c r="FN262" s="147"/>
      <c r="FO262" s="147"/>
      <c r="FP262" s="147"/>
      <c r="FQ262" s="147"/>
      <c r="FR262" s="147"/>
      <c r="FS262" s="147"/>
      <c r="FT262" s="147"/>
      <c r="FU262" s="147"/>
      <c r="FV262" s="147"/>
      <c r="FW262" s="147"/>
      <c r="FX262" s="147"/>
      <c r="FY262" s="147"/>
      <c r="FZ262" s="147"/>
      <c r="GA262" s="147"/>
      <c r="GB262" s="147"/>
      <c r="GC262" s="147"/>
      <c r="GD262" s="147"/>
      <c r="GE262" s="147"/>
      <c r="GF262" s="147"/>
      <c r="GG262" s="147"/>
      <c r="GH262" s="147"/>
      <c r="GI262" s="147"/>
      <c r="GJ262" s="147"/>
      <c r="GK262" s="147"/>
      <c r="GL262" s="147"/>
      <c r="GM262" s="147"/>
      <c r="GN262" s="147"/>
      <c r="GO262" s="147"/>
      <c r="GP262" s="147"/>
      <c r="GQ262" s="147"/>
      <c r="GR262" s="147"/>
      <c r="GS262" s="147"/>
      <c r="GT262" s="147"/>
      <c r="GU262" s="147"/>
      <c r="GV262" s="147"/>
      <c r="GW262" s="147"/>
      <c r="GX262" s="147"/>
      <c r="GY262" s="147"/>
      <c r="GZ262" s="147"/>
      <c r="HA262" s="147"/>
      <c r="HB262" s="147"/>
      <c r="HC262" s="147"/>
      <c r="HD262" s="147"/>
      <c r="HE262" s="147"/>
      <c r="HF262" s="147"/>
      <c r="HG262" s="147"/>
      <c r="HH262" s="147"/>
      <c r="HI262" s="147"/>
      <c r="HJ262" s="147"/>
      <c r="HK262" s="147"/>
      <c r="HL262" s="147"/>
      <c r="HM262" s="147"/>
      <c r="HN262" s="147"/>
      <c r="HO262" s="147"/>
      <c r="HP262" s="147"/>
      <c r="HQ262" s="147"/>
      <c r="HR262" s="147"/>
      <c r="HS262" s="147"/>
      <c r="HT262" s="147"/>
      <c r="HU262" s="147"/>
      <c r="HV262" s="147"/>
      <c r="HW262" s="147"/>
      <c r="HX262" s="147"/>
      <c r="HY262" s="147"/>
      <c r="HZ262" s="147"/>
      <c r="IA262" s="147"/>
      <c r="IB262" s="147"/>
      <c r="IC262" s="147"/>
      <c r="ID262" s="147"/>
      <c r="IE262" s="147"/>
      <c r="IF262" s="147"/>
      <c r="IG262" s="147"/>
      <c r="IH262" s="147"/>
      <c r="II262" s="147"/>
    </row>
    <row r="263" spans="1:243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  <c r="AO263" s="147"/>
      <c r="AP263" s="147"/>
      <c r="AQ263" s="147"/>
      <c r="AR263" s="147"/>
      <c r="AS263" s="147"/>
      <c r="AT263" s="147"/>
      <c r="AU263" s="147"/>
      <c r="AV263" s="147"/>
      <c r="AW263" s="147"/>
      <c r="AX263" s="147"/>
      <c r="AY263" s="147"/>
      <c r="AZ263" s="147"/>
      <c r="BA263" s="147"/>
      <c r="BB263" s="147"/>
      <c r="BC263" s="147"/>
      <c r="BD263" s="147"/>
      <c r="BE263" s="147"/>
      <c r="BF263" s="147"/>
      <c r="BG263" s="147"/>
      <c r="BH263" s="147"/>
      <c r="BI263" s="147"/>
      <c r="BJ263" s="147"/>
      <c r="BK263" s="147"/>
      <c r="BL263" s="147"/>
      <c r="BM263" s="147"/>
      <c r="BN263" s="147"/>
      <c r="BO263" s="147"/>
      <c r="BP263" s="147"/>
      <c r="BQ263" s="147"/>
      <c r="BR263" s="147"/>
      <c r="BS263" s="147"/>
      <c r="BT263" s="147"/>
      <c r="BU263" s="147"/>
      <c r="BV263" s="147"/>
      <c r="BW263" s="147"/>
      <c r="BX263" s="147"/>
      <c r="BY263" s="147"/>
      <c r="BZ263" s="147"/>
      <c r="CA263" s="147"/>
      <c r="CB263" s="147"/>
      <c r="CC263" s="147"/>
      <c r="CD263" s="147"/>
      <c r="CE263" s="147"/>
      <c r="CF263" s="147"/>
      <c r="CG263" s="147"/>
      <c r="CH263" s="147"/>
      <c r="CJ263" s="147"/>
      <c r="CK263" s="147"/>
      <c r="CL263" s="147"/>
      <c r="CM263" s="147"/>
      <c r="CN263" s="147"/>
      <c r="CO263" s="147"/>
      <c r="CP263" s="147"/>
      <c r="CQ263" s="147"/>
      <c r="CR263" s="147"/>
      <c r="CS263" s="147"/>
      <c r="CT263" s="147"/>
      <c r="CU263" s="147"/>
      <c r="CV263" s="147"/>
      <c r="CW263" s="147"/>
      <c r="CX263" s="147"/>
      <c r="CY263" s="147"/>
      <c r="CZ263" s="147"/>
      <c r="DA263" s="147"/>
      <c r="DB263" s="147"/>
      <c r="DC263" s="147"/>
      <c r="DD263" s="147"/>
      <c r="DE263" s="147"/>
      <c r="DF263" s="147"/>
      <c r="DG263" s="147"/>
      <c r="DH263" s="147"/>
      <c r="DI263" s="147"/>
      <c r="DJ263" s="147"/>
      <c r="DK263" s="147"/>
      <c r="DL263" s="147"/>
      <c r="DM263" s="147"/>
      <c r="DN263" s="147"/>
      <c r="DO263" s="147"/>
      <c r="DP263" s="147"/>
      <c r="DQ263" s="147"/>
      <c r="DR263" s="147"/>
      <c r="DS263" s="147"/>
      <c r="DT263" s="147"/>
      <c r="DU263" s="147"/>
      <c r="DV263" s="147"/>
      <c r="DW263" s="147"/>
      <c r="DX263" s="147"/>
      <c r="DY263" s="147"/>
      <c r="DZ263" s="147"/>
      <c r="EA263" s="147"/>
      <c r="EB263" s="147"/>
      <c r="EC263" s="147"/>
      <c r="ED263" s="147"/>
      <c r="EE263" s="147"/>
      <c r="EF263" s="147"/>
      <c r="EG263" s="147"/>
      <c r="EH263" s="147"/>
      <c r="EI263" s="147"/>
      <c r="EJ263" s="147"/>
      <c r="EK263" s="147"/>
      <c r="EL263" s="147"/>
      <c r="EM263" s="147"/>
      <c r="EN263" s="147"/>
      <c r="EO263" s="147"/>
      <c r="EP263" s="147"/>
      <c r="EQ263" s="147"/>
      <c r="ER263" s="147"/>
      <c r="ES263" s="147"/>
      <c r="ET263" s="147"/>
      <c r="EU263" s="147"/>
      <c r="EV263" s="147"/>
      <c r="EW263" s="147"/>
      <c r="EX263" s="147"/>
      <c r="EY263" s="147"/>
      <c r="EZ263" s="147"/>
      <c r="FA263" s="147"/>
      <c r="FB263" s="147"/>
      <c r="FC263" s="147"/>
      <c r="FD263" s="147"/>
      <c r="FE263" s="147"/>
      <c r="FF263" s="147"/>
      <c r="FG263" s="147"/>
      <c r="FH263" s="147"/>
      <c r="FI263" s="147"/>
      <c r="FJ263" s="147"/>
      <c r="FK263" s="147"/>
      <c r="FL263" s="147"/>
      <c r="FM263" s="147"/>
      <c r="FN263" s="147"/>
      <c r="FO263" s="147"/>
      <c r="FP263" s="147"/>
      <c r="FQ263" s="147"/>
      <c r="FR263" s="147"/>
      <c r="FS263" s="147"/>
      <c r="FT263" s="147"/>
      <c r="FU263" s="147"/>
      <c r="FV263" s="147"/>
      <c r="FW263" s="147"/>
      <c r="FX263" s="147"/>
      <c r="FY263" s="147"/>
      <c r="FZ263" s="147"/>
      <c r="GA263" s="147"/>
      <c r="GB263" s="147"/>
      <c r="GC263" s="147"/>
      <c r="GD263" s="147"/>
      <c r="GE263" s="147"/>
      <c r="GF263" s="147"/>
      <c r="GG263" s="147"/>
      <c r="GH263" s="147"/>
      <c r="GI263" s="147"/>
      <c r="GJ263" s="147"/>
      <c r="GK263" s="147"/>
      <c r="GL263" s="147"/>
      <c r="GM263" s="147"/>
      <c r="GN263" s="147"/>
      <c r="GO263" s="147"/>
      <c r="GP263" s="147"/>
      <c r="GQ263" s="147"/>
      <c r="GR263" s="147"/>
      <c r="GS263" s="147"/>
      <c r="GT263" s="147"/>
      <c r="GU263" s="147"/>
      <c r="GV263" s="147"/>
      <c r="GW263" s="147"/>
      <c r="GX263" s="147"/>
      <c r="GY263" s="147"/>
      <c r="GZ263" s="147"/>
      <c r="HA263" s="147"/>
      <c r="HB263" s="147"/>
      <c r="HC263" s="147"/>
      <c r="HD263" s="147"/>
      <c r="HE263" s="147"/>
      <c r="HF263" s="147"/>
      <c r="HG263" s="147"/>
      <c r="HH263" s="147"/>
      <c r="HI263" s="147"/>
      <c r="HJ263" s="147"/>
      <c r="HK263" s="147"/>
      <c r="HL263" s="147"/>
      <c r="HM263" s="147"/>
      <c r="HN263" s="147"/>
      <c r="HO263" s="147"/>
      <c r="HP263" s="147"/>
      <c r="HQ263" s="147"/>
      <c r="HR263" s="147"/>
      <c r="HS263" s="147"/>
      <c r="HT263" s="147"/>
      <c r="HU263" s="147"/>
      <c r="HV263" s="147"/>
      <c r="HW263" s="147"/>
      <c r="HX263" s="147"/>
      <c r="HY263" s="147"/>
      <c r="HZ263" s="147"/>
      <c r="IA263" s="147"/>
      <c r="IB263" s="147"/>
      <c r="IC263" s="147"/>
      <c r="ID263" s="147"/>
      <c r="IE263" s="147"/>
      <c r="IF263" s="147"/>
      <c r="IG263" s="147"/>
      <c r="IH263" s="147"/>
      <c r="II263" s="147"/>
    </row>
    <row r="264" spans="1:243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  <c r="AO264" s="147"/>
      <c r="AP264" s="147"/>
      <c r="AQ264" s="147"/>
      <c r="AR264" s="147"/>
      <c r="AS264" s="147"/>
      <c r="AT264" s="147"/>
      <c r="AU264" s="147"/>
      <c r="AV264" s="147"/>
      <c r="AW264" s="147"/>
      <c r="AX264" s="147"/>
      <c r="AY264" s="147"/>
      <c r="AZ264" s="147"/>
      <c r="BA264" s="147"/>
      <c r="BB264" s="147"/>
      <c r="BC264" s="147"/>
      <c r="BD264" s="147"/>
      <c r="BE264" s="147"/>
      <c r="BF264" s="147"/>
      <c r="BG264" s="147"/>
      <c r="BH264" s="147"/>
      <c r="BI264" s="147"/>
      <c r="BJ264" s="147"/>
      <c r="BK264" s="147"/>
      <c r="BL264" s="147"/>
      <c r="BM264" s="147"/>
      <c r="BN264" s="147"/>
      <c r="BO264" s="147"/>
      <c r="BP264" s="147"/>
      <c r="BQ264" s="147"/>
      <c r="BR264" s="147"/>
      <c r="BS264" s="147"/>
      <c r="BT264" s="147"/>
      <c r="BU264" s="147"/>
      <c r="BV264" s="147"/>
      <c r="BW264" s="147"/>
      <c r="BX264" s="147"/>
      <c r="BY264" s="147"/>
      <c r="BZ264" s="147"/>
      <c r="CA264" s="147"/>
      <c r="CB264" s="147"/>
      <c r="CC264" s="147"/>
      <c r="CD264" s="147"/>
      <c r="CE264" s="147"/>
      <c r="CF264" s="147"/>
      <c r="CG264" s="147"/>
      <c r="CH264" s="147"/>
      <c r="CJ264" s="147"/>
      <c r="CK264" s="147"/>
      <c r="CL264" s="147"/>
      <c r="CM264" s="147"/>
      <c r="CN264" s="147"/>
      <c r="CO264" s="147"/>
      <c r="CP264" s="147"/>
      <c r="CQ264" s="147"/>
      <c r="CR264" s="147"/>
      <c r="CS264" s="147"/>
      <c r="CT264" s="147"/>
      <c r="CU264" s="147"/>
      <c r="CV264" s="147"/>
      <c r="CW264" s="147"/>
      <c r="CX264" s="147"/>
      <c r="CY264" s="147"/>
      <c r="CZ264" s="147"/>
      <c r="DA264" s="147"/>
      <c r="DB264" s="147"/>
      <c r="DC264" s="147"/>
      <c r="DD264" s="147"/>
      <c r="DE264" s="147"/>
      <c r="DF264" s="147"/>
      <c r="DG264" s="147"/>
      <c r="DH264" s="147"/>
      <c r="DI264" s="147"/>
      <c r="DJ264" s="147"/>
      <c r="DK264" s="147"/>
      <c r="DL264" s="147"/>
      <c r="DM264" s="147"/>
      <c r="DN264" s="147"/>
      <c r="DO264" s="147"/>
      <c r="DP264" s="147"/>
      <c r="DQ264" s="147"/>
      <c r="DR264" s="147"/>
      <c r="DS264" s="147"/>
      <c r="DT264" s="147"/>
      <c r="DU264" s="147"/>
      <c r="DV264" s="147"/>
      <c r="DW264" s="147"/>
      <c r="DX264" s="147"/>
      <c r="DY264" s="147"/>
      <c r="DZ264" s="147"/>
      <c r="EA264" s="147"/>
      <c r="EB264" s="147"/>
      <c r="EC264" s="147"/>
      <c r="ED264" s="147"/>
      <c r="EE264" s="147"/>
      <c r="EF264" s="147"/>
      <c r="EG264" s="147"/>
      <c r="EH264" s="147"/>
      <c r="EI264" s="147"/>
      <c r="EJ264" s="147"/>
      <c r="EK264" s="147"/>
      <c r="EL264" s="147"/>
      <c r="EM264" s="147"/>
      <c r="EN264" s="147"/>
      <c r="EO264" s="147"/>
      <c r="EP264" s="147"/>
      <c r="EQ264" s="147"/>
      <c r="ER264" s="147"/>
      <c r="ES264" s="147"/>
      <c r="ET264" s="147"/>
      <c r="EU264" s="147"/>
      <c r="EV264" s="147"/>
      <c r="EW264" s="147"/>
      <c r="EX264" s="147"/>
      <c r="EY264" s="147"/>
      <c r="EZ264" s="147"/>
      <c r="FA264" s="147"/>
      <c r="FB264" s="147"/>
      <c r="FC264" s="147"/>
      <c r="FD264" s="147"/>
      <c r="FE264" s="147"/>
      <c r="FF264" s="147"/>
      <c r="FG264" s="147"/>
      <c r="FH264" s="147"/>
      <c r="FI264" s="147"/>
      <c r="FJ264" s="147"/>
      <c r="FK264" s="147"/>
      <c r="FL264" s="147"/>
      <c r="FM264" s="147"/>
      <c r="FN264" s="147"/>
      <c r="FO264" s="147"/>
      <c r="FP264" s="147"/>
      <c r="FQ264" s="147"/>
      <c r="FR264" s="147"/>
      <c r="FS264" s="147"/>
      <c r="FT264" s="147"/>
      <c r="FU264" s="147"/>
      <c r="FV264" s="147"/>
      <c r="FW264" s="147"/>
      <c r="FX264" s="147"/>
      <c r="FY264" s="147"/>
      <c r="FZ264" s="147"/>
      <c r="GA264" s="147"/>
      <c r="GB264" s="147"/>
      <c r="GC264" s="147"/>
      <c r="GD264" s="147"/>
      <c r="GE264" s="147"/>
      <c r="GF264" s="147"/>
      <c r="GG264" s="147"/>
      <c r="GH264" s="147"/>
      <c r="GI264" s="147"/>
      <c r="GJ264" s="147"/>
      <c r="GK264" s="147"/>
      <c r="GL264" s="147"/>
      <c r="GM264" s="147"/>
      <c r="GN264" s="147"/>
      <c r="GO264" s="147"/>
      <c r="GP264" s="147"/>
      <c r="GQ264" s="147"/>
      <c r="GR264" s="147"/>
      <c r="GS264" s="147"/>
      <c r="GT264" s="147"/>
      <c r="GU264" s="147"/>
      <c r="GV264" s="147"/>
      <c r="GW264" s="147"/>
      <c r="GX264" s="147"/>
      <c r="GY264" s="147"/>
      <c r="GZ264" s="147"/>
      <c r="HA264" s="147"/>
      <c r="HB264" s="147"/>
      <c r="HC264" s="147"/>
      <c r="HD264" s="147"/>
      <c r="HE264" s="147"/>
      <c r="HF264" s="147"/>
      <c r="HG264" s="147"/>
      <c r="HH264" s="147"/>
      <c r="HI264" s="147"/>
      <c r="HJ264" s="147"/>
      <c r="HK264" s="147"/>
      <c r="HL264" s="147"/>
      <c r="HM264" s="147"/>
      <c r="HN264" s="147"/>
      <c r="HO264" s="147"/>
      <c r="HP264" s="147"/>
      <c r="HQ264" s="147"/>
      <c r="HR264" s="147"/>
      <c r="HS264" s="147"/>
      <c r="HT264" s="147"/>
      <c r="HU264" s="147"/>
      <c r="HV264" s="147"/>
      <c r="HW264" s="147"/>
      <c r="HX264" s="147"/>
      <c r="HY264" s="147"/>
      <c r="HZ264" s="147"/>
      <c r="IA264" s="147"/>
      <c r="IB264" s="147"/>
      <c r="IC264" s="147"/>
      <c r="ID264" s="147"/>
      <c r="IE264" s="147"/>
      <c r="IF264" s="147"/>
      <c r="IG264" s="147"/>
      <c r="IH264" s="147"/>
      <c r="II264" s="147"/>
    </row>
    <row r="265" spans="1:243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  <c r="AO265" s="147"/>
      <c r="AP265" s="147"/>
      <c r="AQ265" s="147"/>
      <c r="AR265" s="147"/>
      <c r="AS265" s="147"/>
      <c r="AT265" s="147"/>
      <c r="AU265" s="147"/>
      <c r="AV265" s="147"/>
      <c r="AW265" s="147"/>
      <c r="AX265" s="147"/>
      <c r="AY265" s="147"/>
      <c r="AZ265" s="147"/>
      <c r="BA265" s="147"/>
      <c r="BB265" s="147"/>
      <c r="BC265" s="147"/>
      <c r="BD265" s="147"/>
      <c r="BE265" s="147"/>
      <c r="BF265" s="147"/>
      <c r="BG265" s="147"/>
      <c r="BH265" s="147"/>
      <c r="BI265" s="147"/>
      <c r="BJ265" s="147"/>
      <c r="BK265" s="147"/>
      <c r="BL265" s="147"/>
      <c r="BM265" s="147"/>
      <c r="BN265" s="147"/>
      <c r="BO265" s="147"/>
      <c r="BP265" s="147"/>
      <c r="BQ265" s="147"/>
      <c r="BR265" s="147"/>
      <c r="BS265" s="147"/>
      <c r="BT265" s="147"/>
      <c r="BU265" s="147"/>
      <c r="BV265" s="147"/>
      <c r="BW265" s="147"/>
      <c r="BX265" s="147"/>
      <c r="BY265" s="147"/>
      <c r="BZ265" s="147"/>
      <c r="CA265" s="147"/>
      <c r="CB265" s="147"/>
      <c r="CC265" s="147"/>
      <c r="CD265" s="147"/>
      <c r="CE265" s="147"/>
      <c r="CF265" s="147"/>
      <c r="CG265" s="147"/>
      <c r="CH265" s="147"/>
      <c r="CJ265" s="147"/>
      <c r="CK265" s="147"/>
      <c r="CL265" s="147"/>
      <c r="CM265" s="147"/>
      <c r="CN265" s="147"/>
      <c r="CO265" s="147"/>
      <c r="CP265" s="147"/>
      <c r="CQ265" s="147"/>
      <c r="CR265" s="147"/>
      <c r="CS265" s="147"/>
      <c r="CT265" s="147"/>
      <c r="CU265" s="147"/>
      <c r="CV265" s="147"/>
      <c r="CW265" s="147"/>
      <c r="CX265" s="147"/>
      <c r="CY265" s="147"/>
      <c r="CZ265" s="147"/>
      <c r="DA265" s="147"/>
      <c r="DB265" s="147"/>
      <c r="DC265" s="147"/>
      <c r="DD265" s="147"/>
      <c r="DE265" s="147"/>
      <c r="DF265" s="147"/>
      <c r="DG265" s="147"/>
      <c r="DH265" s="147"/>
      <c r="DI265" s="147"/>
      <c r="DJ265" s="147"/>
      <c r="DK265" s="147"/>
      <c r="DL265" s="147"/>
      <c r="DM265" s="147"/>
      <c r="DN265" s="147"/>
      <c r="DO265" s="147"/>
      <c r="DP265" s="147"/>
      <c r="DQ265" s="147"/>
      <c r="DR265" s="147"/>
      <c r="DS265" s="147"/>
      <c r="DT265" s="147"/>
      <c r="DU265" s="147"/>
      <c r="DV265" s="147"/>
      <c r="DW265" s="147"/>
      <c r="DX265" s="147"/>
      <c r="DY265" s="147"/>
      <c r="DZ265" s="147"/>
      <c r="EA265" s="147"/>
      <c r="EB265" s="147"/>
      <c r="EC265" s="147"/>
      <c r="ED265" s="147"/>
      <c r="EE265" s="147"/>
      <c r="EF265" s="147"/>
      <c r="EG265" s="147"/>
      <c r="EH265" s="147"/>
      <c r="EI265" s="147"/>
      <c r="EJ265" s="147"/>
      <c r="EK265" s="147"/>
      <c r="EL265" s="147"/>
      <c r="EM265" s="147"/>
      <c r="EN265" s="147"/>
      <c r="EO265" s="147"/>
      <c r="EP265" s="147"/>
      <c r="EQ265" s="147"/>
      <c r="ER265" s="147"/>
      <c r="ES265" s="147"/>
      <c r="ET265" s="147"/>
      <c r="EU265" s="147"/>
      <c r="EV265" s="147"/>
      <c r="EW265" s="147"/>
      <c r="EX265" s="147"/>
      <c r="EY265" s="147"/>
      <c r="EZ265" s="147"/>
      <c r="FA265" s="147"/>
      <c r="FB265" s="147"/>
      <c r="FC265" s="147"/>
      <c r="FD265" s="147"/>
      <c r="FE265" s="147"/>
      <c r="FF265" s="147"/>
      <c r="FG265" s="147"/>
      <c r="FH265" s="147"/>
      <c r="FI265" s="147"/>
      <c r="FJ265" s="147"/>
      <c r="FK265" s="147"/>
      <c r="FL265" s="147"/>
      <c r="FM265" s="147"/>
      <c r="FN265" s="147"/>
      <c r="FO265" s="147"/>
      <c r="FP265" s="147"/>
      <c r="FQ265" s="147"/>
      <c r="FR265" s="147"/>
      <c r="FS265" s="147"/>
      <c r="FT265" s="147"/>
      <c r="FU265" s="147"/>
      <c r="FV265" s="147"/>
      <c r="FW265" s="147"/>
      <c r="FX265" s="147"/>
      <c r="FY265" s="147"/>
      <c r="FZ265" s="147"/>
      <c r="GA265" s="147"/>
      <c r="GB265" s="147"/>
      <c r="GC265" s="147"/>
      <c r="GD265" s="147"/>
      <c r="GE265" s="147"/>
      <c r="GF265" s="147"/>
      <c r="GG265" s="147"/>
      <c r="GH265" s="147"/>
      <c r="GI265" s="147"/>
      <c r="GJ265" s="147"/>
      <c r="GK265" s="147"/>
      <c r="GL265" s="147"/>
      <c r="GM265" s="147"/>
      <c r="GN265" s="147"/>
      <c r="GO265" s="147"/>
      <c r="GP265" s="147"/>
      <c r="GQ265" s="147"/>
      <c r="GR265" s="147"/>
      <c r="GS265" s="147"/>
      <c r="GT265" s="147"/>
      <c r="GU265" s="147"/>
      <c r="GV265" s="147"/>
      <c r="GW265" s="147"/>
      <c r="GX265" s="147"/>
      <c r="GY265" s="147"/>
      <c r="GZ265" s="147"/>
      <c r="HA265" s="147"/>
      <c r="HB265" s="147"/>
      <c r="HC265" s="147"/>
      <c r="HD265" s="147"/>
      <c r="HE265" s="147"/>
      <c r="HF265" s="147"/>
      <c r="HG265" s="147"/>
      <c r="HH265" s="147"/>
      <c r="HI265" s="147"/>
      <c r="HJ265" s="147"/>
      <c r="HK265" s="147"/>
      <c r="HL265" s="147"/>
      <c r="HM265" s="147"/>
      <c r="HN265" s="147"/>
      <c r="HO265" s="147"/>
      <c r="HP265" s="147"/>
      <c r="HQ265" s="147"/>
      <c r="HR265" s="147"/>
      <c r="HS265" s="147"/>
      <c r="HT265" s="147"/>
      <c r="HU265" s="147"/>
      <c r="HV265" s="147"/>
      <c r="HW265" s="147"/>
      <c r="HX265" s="147"/>
      <c r="HY265" s="147"/>
      <c r="HZ265" s="147"/>
      <c r="IA265" s="147"/>
      <c r="IB265" s="147"/>
      <c r="IC265" s="147"/>
      <c r="ID265" s="147"/>
      <c r="IE265" s="147"/>
      <c r="IF265" s="147"/>
      <c r="IG265" s="147"/>
      <c r="IH265" s="147"/>
      <c r="II265" s="147"/>
    </row>
    <row r="266" spans="1:243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  <c r="AO266" s="147"/>
      <c r="AP266" s="147"/>
      <c r="AQ266" s="147"/>
      <c r="AR266" s="147"/>
      <c r="AS266" s="147"/>
      <c r="AT266" s="147"/>
      <c r="AU266" s="147"/>
      <c r="AV266" s="147"/>
      <c r="AW266" s="147"/>
      <c r="AX266" s="147"/>
      <c r="AY266" s="147"/>
      <c r="AZ266" s="147"/>
      <c r="BA266" s="147"/>
      <c r="BB266" s="147"/>
      <c r="BC266" s="147"/>
      <c r="BD266" s="147"/>
      <c r="BE266" s="147"/>
      <c r="BF266" s="147"/>
      <c r="BG266" s="147"/>
      <c r="BH266" s="147"/>
      <c r="BI266" s="147"/>
      <c r="BJ266" s="147"/>
      <c r="BK266" s="147"/>
      <c r="BL266" s="147"/>
      <c r="BM266" s="147"/>
      <c r="BN266" s="147"/>
      <c r="BO266" s="147"/>
      <c r="BP266" s="147"/>
      <c r="BQ266" s="147"/>
      <c r="BR266" s="147"/>
      <c r="BS266" s="147"/>
      <c r="BT266" s="147"/>
      <c r="BU266" s="147"/>
      <c r="BV266" s="147"/>
      <c r="BW266" s="147"/>
      <c r="BX266" s="147"/>
      <c r="BY266" s="147"/>
      <c r="BZ266" s="147"/>
      <c r="CA266" s="147"/>
      <c r="CB266" s="147"/>
      <c r="CC266" s="147"/>
      <c r="CD266" s="147"/>
      <c r="CE266" s="147"/>
      <c r="CF266" s="147"/>
      <c r="CG266" s="147"/>
      <c r="CH266" s="147"/>
      <c r="CJ266" s="147"/>
      <c r="CK266" s="147"/>
      <c r="CL266" s="147"/>
      <c r="CM266" s="147"/>
      <c r="CN266" s="147"/>
      <c r="CO266" s="147"/>
      <c r="CP266" s="147"/>
      <c r="CQ266" s="147"/>
      <c r="CR266" s="147"/>
      <c r="CS266" s="147"/>
      <c r="CT266" s="147"/>
      <c r="CU266" s="147"/>
      <c r="CV266" s="147"/>
      <c r="CW266" s="147"/>
      <c r="CX266" s="147"/>
      <c r="CY266" s="147"/>
      <c r="CZ266" s="147"/>
      <c r="DA266" s="147"/>
      <c r="DB266" s="147"/>
      <c r="DC266" s="147"/>
      <c r="DD266" s="147"/>
      <c r="DE266" s="147"/>
      <c r="DF266" s="147"/>
      <c r="DG266" s="147"/>
      <c r="DH266" s="147"/>
      <c r="DI266" s="147"/>
      <c r="DJ266" s="147"/>
      <c r="DK266" s="147"/>
      <c r="DL266" s="147"/>
      <c r="DM266" s="147"/>
      <c r="DN266" s="147"/>
      <c r="DO266" s="147"/>
      <c r="DP266" s="147"/>
      <c r="DQ266" s="147"/>
      <c r="DR266" s="147"/>
      <c r="DS266" s="147"/>
      <c r="DT266" s="147"/>
      <c r="DU266" s="147"/>
      <c r="DV266" s="147"/>
      <c r="DW266" s="147"/>
      <c r="DX266" s="147"/>
      <c r="DY266" s="147"/>
      <c r="DZ266" s="147"/>
      <c r="EA266" s="147"/>
      <c r="EB266" s="147"/>
      <c r="EC266" s="147"/>
      <c r="ED266" s="147"/>
      <c r="EE266" s="147"/>
      <c r="EF266" s="147"/>
      <c r="EG266" s="147"/>
      <c r="EH266" s="147"/>
      <c r="EI266" s="147"/>
      <c r="EJ266" s="147"/>
      <c r="EK266" s="147"/>
      <c r="EL266" s="147"/>
      <c r="EM266" s="147"/>
      <c r="EN266" s="147"/>
      <c r="EO266" s="147"/>
      <c r="EP266" s="147"/>
      <c r="EQ266" s="147"/>
      <c r="ER266" s="147"/>
      <c r="ES266" s="147"/>
      <c r="ET266" s="147"/>
      <c r="EU266" s="147"/>
      <c r="EV266" s="147"/>
      <c r="EW266" s="147"/>
      <c r="EX266" s="147"/>
      <c r="EY266" s="147"/>
      <c r="EZ266" s="147"/>
      <c r="FA266" s="147"/>
      <c r="FB266" s="147"/>
      <c r="FC266" s="147"/>
      <c r="FD266" s="147"/>
      <c r="FE266" s="147"/>
      <c r="FF266" s="147"/>
      <c r="FG266" s="147"/>
      <c r="FH266" s="147"/>
      <c r="FI266" s="147"/>
      <c r="FJ266" s="147"/>
      <c r="FK266" s="147"/>
      <c r="FL266" s="147"/>
      <c r="FM266" s="147"/>
      <c r="FN266" s="147"/>
      <c r="FO266" s="147"/>
      <c r="FP266" s="147"/>
      <c r="FQ266" s="147"/>
      <c r="FR266" s="147"/>
      <c r="FS266" s="147"/>
      <c r="FT266" s="147"/>
      <c r="FU266" s="147"/>
      <c r="FV266" s="147"/>
      <c r="FW266" s="147"/>
      <c r="FX266" s="147"/>
      <c r="FY266" s="147"/>
      <c r="FZ266" s="147"/>
      <c r="GA266" s="147"/>
      <c r="GB266" s="147"/>
      <c r="GC266" s="147"/>
      <c r="GD266" s="147"/>
      <c r="GE266" s="147"/>
      <c r="GF266" s="147"/>
      <c r="GG266" s="147"/>
      <c r="GH266" s="147"/>
      <c r="GI266" s="147"/>
      <c r="GJ266" s="147"/>
      <c r="GK266" s="147"/>
      <c r="GL266" s="147"/>
      <c r="GM266" s="147"/>
      <c r="GN266" s="147"/>
      <c r="GO266" s="147"/>
      <c r="GP266" s="147"/>
      <c r="GQ266" s="147"/>
      <c r="GR266" s="147"/>
      <c r="GS266" s="147"/>
      <c r="GT266" s="147"/>
      <c r="GU266" s="147"/>
      <c r="GV266" s="147"/>
      <c r="GW266" s="147"/>
      <c r="GX266" s="147"/>
      <c r="GY266" s="147"/>
      <c r="GZ266" s="147"/>
      <c r="HA266" s="147"/>
      <c r="HB266" s="147"/>
      <c r="HC266" s="147"/>
      <c r="HD266" s="147"/>
      <c r="HE266" s="147"/>
      <c r="HF266" s="147"/>
      <c r="HG266" s="147"/>
      <c r="HH266" s="147"/>
      <c r="HI266" s="147"/>
      <c r="HJ266" s="147"/>
      <c r="HK266" s="147"/>
      <c r="HL266" s="147"/>
      <c r="HM266" s="147"/>
      <c r="HN266" s="147"/>
      <c r="HO266" s="147"/>
      <c r="HP266" s="147"/>
      <c r="HQ266" s="147"/>
      <c r="HR266" s="147"/>
      <c r="HS266" s="147"/>
      <c r="HT266" s="147"/>
      <c r="HU266" s="147"/>
      <c r="HV266" s="147"/>
      <c r="HW266" s="147"/>
      <c r="HX266" s="147"/>
      <c r="HY266" s="147"/>
      <c r="HZ266" s="147"/>
      <c r="IA266" s="147"/>
      <c r="IB266" s="147"/>
      <c r="IC266" s="147"/>
      <c r="ID266" s="147"/>
      <c r="IE266" s="147"/>
      <c r="IF266" s="147"/>
      <c r="IG266" s="147"/>
      <c r="IH266" s="147"/>
      <c r="II266" s="147"/>
    </row>
    <row r="267" spans="1:243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  <c r="AO267" s="147"/>
      <c r="AP267" s="147"/>
      <c r="AQ267" s="147"/>
      <c r="AR267" s="147"/>
      <c r="AS267" s="147"/>
      <c r="AT267" s="147"/>
      <c r="AU267" s="147"/>
      <c r="AV267" s="147"/>
      <c r="AW267" s="147"/>
      <c r="AX267" s="147"/>
      <c r="AY267" s="147"/>
      <c r="AZ267" s="147"/>
      <c r="BA267" s="147"/>
      <c r="BB267" s="147"/>
      <c r="BC267" s="147"/>
      <c r="BD267" s="147"/>
      <c r="BE267" s="147"/>
      <c r="BF267" s="147"/>
      <c r="BG267" s="147"/>
      <c r="BH267" s="147"/>
      <c r="BI267" s="147"/>
      <c r="BJ267" s="147"/>
      <c r="BK267" s="147"/>
      <c r="BL267" s="147"/>
      <c r="BM267" s="147"/>
      <c r="BN267" s="147"/>
      <c r="BO267" s="147"/>
      <c r="BP267" s="147"/>
      <c r="BQ267" s="147"/>
      <c r="BR267" s="147"/>
      <c r="BS267" s="147"/>
      <c r="BT267" s="147"/>
      <c r="BU267" s="147"/>
      <c r="BV267" s="147"/>
      <c r="BW267" s="147"/>
      <c r="BX267" s="147"/>
      <c r="BY267" s="147"/>
      <c r="BZ267" s="147"/>
      <c r="CA267" s="147"/>
      <c r="CB267" s="147"/>
      <c r="CC267" s="147"/>
      <c r="CD267" s="147"/>
      <c r="CE267" s="147"/>
      <c r="CF267" s="147"/>
      <c r="CG267" s="147"/>
      <c r="CH267" s="147"/>
      <c r="CJ267" s="147"/>
      <c r="CK267" s="147"/>
      <c r="CL267" s="147"/>
      <c r="CM267" s="147"/>
      <c r="CN267" s="147"/>
      <c r="CO267" s="147"/>
      <c r="CP267" s="147"/>
      <c r="CQ267" s="147"/>
      <c r="CR267" s="147"/>
      <c r="CS267" s="147"/>
      <c r="CT267" s="147"/>
      <c r="CU267" s="147"/>
      <c r="CV267" s="147"/>
      <c r="CW267" s="147"/>
      <c r="CX267" s="147"/>
      <c r="CY267" s="147"/>
      <c r="CZ267" s="147"/>
      <c r="DA267" s="147"/>
      <c r="DB267" s="147"/>
      <c r="DC267" s="147"/>
      <c r="DD267" s="147"/>
      <c r="DE267" s="147"/>
      <c r="DF267" s="147"/>
      <c r="DG267" s="147"/>
      <c r="DH267" s="147"/>
      <c r="DI267" s="147"/>
      <c r="DJ267" s="147"/>
      <c r="DK267" s="147"/>
      <c r="DL267" s="147"/>
      <c r="DM267" s="147"/>
      <c r="DN267" s="147"/>
      <c r="DO267" s="147"/>
      <c r="DP267" s="147"/>
      <c r="DQ267" s="147"/>
      <c r="DR267" s="147"/>
      <c r="DS267" s="147"/>
      <c r="DT267" s="147"/>
      <c r="DU267" s="147"/>
      <c r="DV267" s="147"/>
      <c r="DW267" s="147"/>
      <c r="DX267" s="147"/>
      <c r="DY267" s="147"/>
      <c r="DZ267" s="147"/>
      <c r="EA267" s="147"/>
      <c r="EB267" s="147"/>
      <c r="EC267" s="147"/>
      <c r="ED267" s="147"/>
      <c r="EE267" s="147"/>
      <c r="EF267" s="147"/>
      <c r="EG267" s="147"/>
      <c r="EH267" s="147"/>
      <c r="EI267" s="147"/>
      <c r="EJ267" s="147"/>
      <c r="EK267" s="147"/>
      <c r="EL267" s="147"/>
      <c r="EM267" s="147"/>
      <c r="EN267" s="147"/>
      <c r="EO267" s="147"/>
      <c r="EP267" s="147"/>
      <c r="EQ267" s="147"/>
      <c r="ER267" s="147"/>
      <c r="ES267" s="147"/>
      <c r="ET267" s="147"/>
      <c r="EU267" s="147"/>
      <c r="EV267" s="147"/>
      <c r="EW267" s="147"/>
      <c r="EX267" s="147"/>
      <c r="EY267" s="147"/>
      <c r="EZ267" s="147"/>
      <c r="FA267" s="147"/>
      <c r="FB267" s="147"/>
      <c r="FC267" s="147"/>
      <c r="FD267" s="147"/>
      <c r="FE267" s="147"/>
      <c r="FF267" s="147"/>
      <c r="FG267" s="147"/>
      <c r="FH267" s="147"/>
      <c r="FI267" s="147"/>
      <c r="FJ267" s="147"/>
      <c r="FK267" s="147"/>
      <c r="FL267" s="147"/>
      <c r="FM267" s="147"/>
      <c r="FN267" s="147"/>
      <c r="FO267" s="147"/>
      <c r="FP267" s="147"/>
      <c r="FQ267" s="147"/>
      <c r="FR267" s="147"/>
      <c r="FS267" s="147"/>
      <c r="FT267" s="147"/>
      <c r="FU267" s="147"/>
      <c r="FV267" s="147"/>
      <c r="FW267" s="147"/>
      <c r="FX267" s="147"/>
      <c r="FY267" s="147"/>
      <c r="FZ267" s="147"/>
      <c r="GA267" s="147"/>
      <c r="GB267" s="147"/>
      <c r="GC267" s="147"/>
      <c r="GD267" s="147"/>
      <c r="GE267" s="147"/>
      <c r="GF267" s="147"/>
      <c r="GG267" s="147"/>
      <c r="GH267" s="147"/>
      <c r="GI267" s="147"/>
      <c r="GJ267" s="147"/>
      <c r="GK267" s="147"/>
      <c r="GL267" s="147"/>
      <c r="GM267" s="147"/>
      <c r="GN267" s="147"/>
      <c r="GO267" s="147"/>
      <c r="GP267" s="147"/>
      <c r="GQ267" s="147"/>
      <c r="GR267" s="147"/>
      <c r="GS267" s="147"/>
      <c r="GT267" s="147"/>
      <c r="GU267" s="147"/>
      <c r="GV267" s="147"/>
      <c r="GW267" s="147"/>
      <c r="GX267" s="147"/>
      <c r="GY267" s="147"/>
      <c r="GZ267" s="147"/>
      <c r="HA267" s="147"/>
      <c r="HB267" s="147"/>
      <c r="HC267" s="147"/>
      <c r="HD267" s="147"/>
      <c r="HE267" s="147"/>
      <c r="HF267" s="147"/>
      <c r="HG267" s="147"/>
      <c r="HH267" s="147"/>
      <c r="HI267" s="147"/>
      <c r="HJ267" s="147"/>
      <c r="HK267" s="147"/>
      <c r="HL267" s="147"/>
      <c r="HM267" s="147"/>
      <c r="HN267" s="147"/>
      <c r="HO267" s="147"/>
      <c r="HP267" s="147"/>
      <c r="HQ267" s="147"/>
      <c r="HR267" s="147"/>
      <c r="HS267" s="147"/>
      <c r="HT267" s="147"/>
      <c r="HU267" s="147"/>
      <c r="HV267" s="147"/>
      <c r="HW267" s="147"/>
      <c r="HX267" s="147"/>
      <c r="HY267" s="147"/>
      <c r="HZ267" s="147"/>
      <c r="IA267" s="147"/>
      <c r="IB267" s="147"/>
      <c r="IC267" s="147"/>
      <c r="ID267" s="147"/>
      <c r="IE267" s="147"/>
      <c r="IF267" s="147"/>
      <c r="IG267" s="147"/>
      <c r="IH267" s="147"/>
      <c r="II267" s="147"/>
    </row>
    <row r="268" spans="1:243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  <c r="AO268" s="147"/>
      <c r="AP268" s="147"/>
      <c r="AQ268" s="147"/>
      <c r="AR268" s="147"/>
      <c r="AS268" s="147"/>
      <c r="AT268" s="147"/>
      <c r="AU268" s="147"/>
      <c r="AV268" s="147"/>
      <c r="AW268" s="147"/>
      <c r="AX268" s="147"/>
      <c r="AY268" s="147"/>
      <c r="AZ268" s="147"/>
      <c r="BA268" s="147"/>
      <c r="BB268" s="147"/>
      <c r="BC268" s="147"/>
      <c r="BD268" s="147"/>
      <c r="BE268" s="147"/>
      <c r="BF268" s="147"/>
      <c r="BG268" s="147"/>
      <c r="BH268" s="147"/>
      <c r="BI268" s="147"/>
      <c r="BJ268" s="147"/>
      <c r="BK268" s="147"/>
      <c r="BL268" s="147"/>
      <c r="BM268" s="147"/>
      <c r="BN268" s="147"/>
      <c r="BO268" s="147"/>
      <c r="BP268" s="147"/>
      <c r="BQ268" s="147"/>
      <c r="BR268" s="147"/>
      <c r="BS268" s="147"/>
      <c r="BT268" s="147"/>
      <c r="BU268" s="147"/>
      <c r="BV268" s="147"/>
      <c r="BW268" s="147"/>
      <c r="BX268" s="147"/>
      <c r="BY268" s="147"/>
      <c r="BZ268" s="147"/>
      <c r="CA268" s="147"/>
      <c r="CB268" s="147"/>
      <c r="CC268" s="147"/>
      <c r="CD268" s="147"/>
      <c r="CE268" s="147"/>
      <c r="CF268" s="147"/>
      <c r="CG268" s="147"/>
      <c r="CH268" s="147"/>
      <c r="CJ268" s="147"/>
      <c r="CK268" s="147"/>
      <c r="CL268" s="147"/>
      <c r="CM268" s="147"/>
      <c r="CN268" s="147"/>
      <c r="CO268" s="147"/>
      <c r="CP268" s="147"/>
      <c r="CQ268" s="147"/>
      <c r="CR268" s="147"/>
      <c r="CS268" s="147"/>
      <c r="CT268" s="147"/>
      <c r="CU268" s="147"/>
      <c r="CV268" s="147"/>
      <c r="CW268" s="147"/>
      <c r="CX268" s="147"/>
      <c r="CY268" s="147"/>
      <c r="CZ268" s="147"/>
      <c r="DA268" s="147"/>
      <c r="DB268" s="147"/>
      <c r="DC268" s="147"/>
      <c r="DD268" s="147"/>
      <c r="DE268" s="147"/>
      <c r="DF268" s="147"/>
      <c r="DG268" s="147"/>
      <c r="DH268" s="147"/>
      <c r="DI268" s="147"/>
      <c r="DJ268" s="147"/>
      <c r="DK268" s="147"/>
      <c r="DL268" s="147"/>
      <c r="DM268" s="147"/>
      <c r="DN268" s="147"/>
      <c r="DO268" s="147"/>
      <c r="DP268" s="147"/>
      <c r="DQ268" s="147"/>
      <c r="DR268" s="147"/>
      <c r="DS268" s="147"/>
      <c r="DT268" s="147"/>
      <c r="DU268" s="147"/>
      <c r="DV268" s="147"/>
      <c r="DW268" s="147"/>
      <c r="DX268" s="147"/>
      <c r="DY268" s="147"/>
      <c r="DZ268" s="147"/>
      <c r="EA268" s="147"/>
      <c r="EB268" s="147"/>
      <c r="EC268" s="147"/>
      <c r="ED268" s="147"/>
      <c r="EE268" s="147"/>
      <c r="EF268" s="147"/>
      <c r="EG268" s="147"/>
      <c r="EH268" s="147"/>
      <c r="EI268" s="147"/>
      <c r="EJ268" s="147"/>
      <c r="EK268" s="147"/>
      <c r="EL268" s="147"/>
      <c r="EM268" s="147"/>
      <c r="EN268" s="147"/>
      <c r="EO268" s="147"/>
      <c r="EP268" s="147"/>
      <c r="EQ268" s="147"/>
      <c r="ER268" s="147"/>
      <c r="ES268" s="147"/>
      <c r="ET268" s="147"/>
      <c r="EU268" s="147"/>
      <c r="EV268" s="147"/>
      <c r="EW268" s="147"/>
      <c r="EX268" s="147"/>
      <c r="EY268" s="147"/>
      <c r="EZ268" s="147"/>
      <c r="FA268" s="147"/>
      <c r="FB268" s="147"/>
      <c r="FC268" s="147"/>
      <c r="FD268" s="147"/>
      <c r="FE268" s="147"/>
      <c r="FF268" s="147"/>
      <c r="FG268" s="147"/>
      <c r="FH268" s="147"/>
      <c r="FI268" s="147"/>
      <c r="FJ268" s="147"/>
      <c r="FK268" s="147"/>
      <c r="FL268" s="147"/>
      <c r="FM268" s="147"/>
      <c r="FN268" s="147"/>
      <c r="FO268" s="147"/>
      <c r="FP268" s="147"/>
      <c r="FQ268" s="147"/>
      <c r="FR268" s="147"/>
      <c r="FS268" s="147"/>
      <c r="FT268" s="147"/>
      <c r="FU268" s="147"/>
      <c r="FV268" s="147"/>
      <c r="FW268" s="147"/>
      <c r="FX268" s="147"/>
      <c r="FY268" s="147"/>
      <c r="FZ268" s="147"/>
      <c r="GA268" s="147"/>
      <c r="GB268" s="147"/>
      <c r="GC268" s="147"/>
      <c r="GD268" s="147"/>
      <c r="GE268" s="147"/>
      <c r="GF268" s="147"/>
      <c r="GG268" s="147"/>
      <c r="GH268" s="147"/>
      <c r="GI268" s="147"/>
      <c r="GJ268" s="147"/>
      <c r="GK268" s="147"/>
      <c r="GL268" s="147"/>
      <c r="GM268" s="147"/>
      <c r="GN268" s="147"/>
      <c r="GO268" s="147"/>
      <c r="GP268" s="147"/>
      <c r="GQ268" s="147"/>
      <c r="GR268" s="147"/>
      <c r="GS268" s="147"/>
      <c r="GT268" s="147"/>
      <c r="GU268" s="147"/>
      <c r="GV268" s="147"/>
      <c r="GW268" s="147"/>
      <c r="GX268" s="147"/>
      <c r="GY268" s="147"/>
      <c r="GZ268" s="147"/>
      <c r="HA268" s="147"/>
      <c r="HB268" s="147"/>
      <c r="HC268" s="147"/>
      <c r="HD268" s="147"/>
      <c r="HE268" s="147"/>
      <c r="HF268" s="147"/>
      <c r="HG268" s="147"/>
      <c r="HH268" s="147"/>
      <c r="HI268" s="147"/>
      <c r="HJ268" s="147"/>
      <c r="HK268" s="147"/>
      <c r="HL268" s="147"/>
      <c r="HM268" s="147"/>
      <c r="HN268" s="147"/>
      <c r="HO268" s="147"/>
      <c r="HP268" s="147"/>
      <c r="HQ268" s="147"/>
      <c r="HR268" s="147"/>
      <c r="HS268" s="147"/>
      <c r="HT268" s="147"/>
      <c r="HU268" s="147"/>
      <c r="HV268" s="147"/>
      <c r="HW268" s="147"/>
      <c r="HX268" s="147"/>
      <c r="HY268" s="147"/>
      <c r="HZ268" s="147"/>
      <c r="IA268" s="147"/>
      <c r="IB268" s="147"/>
      <c r="IC268" s="147"/>
      <c r="ID268" s="147"/>
      <c r="IE268" s="147"/>
      <c r="IF268" s="147"/>
      <c r="IG268" s="147"/>
      <c r="IH268" s="147"/>
      <c r="II268" s="147"/>
    </row>
    <row r="269" spans="1:243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  <c r="AO269" s="147"/>
      <c r="AP269" s="147"/>
      <c r="AQ269" s="147"/>
      <c r="AR269" s="147"/>
      <c r="AS269" s="147"/>
      <c r="AT269" s="147"/>
      <c r="AU269" s="147"/>
      <c r="AV269" s="147"/>
      <c r="AW269" s="147"/>
      <c r="AX269" s="147"/>
      <c r="AY269" s="147"/>
      <c r="AZ269" s="147"/>
      <c r="BA269" s="147"/>
      <c r="BB269" s="147"/>
      <c r="BC269" s="147"/>
      <c r="BD269" s="147"/>
      <c r="BE269" s="147"/>
      <c r="BF269" s="147"/>
      <c r="BG269" s="147"/>
      <c r="BH269" s="147"/>
      <c r="BI269" s="147"/>
      <c r="BJ269" s="147"/>
      <c r="BK269" s="147"/>
      <c r="BL269" s="147"/>
      <c r="BM269" s="147"/>
      <c r="BN269" s="147"/>
      <c r="BO269" s="147"/>
      <c r="BP269" s="147"/>
      <c r="BQ269" s="147"/>
      <c r="BR269" s="147"/>
      <c r="BS269" s="147"/>
      <c r="BT269" s="147"/>
      <c r="BU269" s="147"/>
      <c r="BV269" s="147"/>
      <c r="BW269" s="147"/>
      <c r="BX269" s="147"/>
      <c r="BY269" s="147"/>
      <c r="BZ269" s="147"/>
      <c r="CA269" s="147"/>
      <c r="CB269" s="147"/>
      <c r="CC269" s="147"/>
      <c r="CD269" s="147"/>
      <c r="CE269" s="147"/>
      <c r="CF269" s="147"/>
      <c r="CG269" s="147"/>
      <c r="CH269" s="147"/>
      <c r="CJ269" s="147"/>
      <c r="CK269" s="147"/>
      <c r="CL269" s="147"/>
      <c r="CM269" s="147"/>
      <c r="CN269" s="147"/>
      <c r="CO269" s="147"/>
      <c r="CP269" s="147"/>
      <c r="CQ269" s="147"/>
      <c r="CR269" s="147"/>
      <c r="CS269" s="147"/>
      <c r="CT269" s="147"/>
      <c r="CU269" s="147"/>
      <c r="CV269" s="147"/>
      <c r="CW269" s="147"/>
      <c r="CX269" s="147"/>
      <c r="CY269" s="147"/>
      <c r="CZ269" s="147"/>
      <c r="DA269" s="147"/>
      <c r="DB269" s="147"/>
      <c r="DC269" s="147"/>
      <c r="DD269" s="147"/>
      <c r="DE269" s="147"/>
      <c r="DF269" s="147"/>
      <c r="DG269" s="147"/>
      <c r="DH269" s="147"/>
      <c r="DI269" s="147"/>
      <c r="DJ269" s="147"/>
      <c r="DK269" s="147"/>
      <c r="DL269" s="147"/>
      <c r="DM269" s="147"/>
      <c r="DN269" s="147"/>
      <c r="DO269" s="147"/>
      <c r="DP269" s="147"/>
      <c r="DQ269" s="147"/>
      <c r="DR269" s="147"/>
      <c r="DS269" s="147"/>
      <c r="DT269" s="147"/>
      <c r="DU269" s="147"/>
      <c r="DV269" s="147"/>
      <c r="DW269" s="147"/>
      <c r="DX269" s="147"/>
      <c r="DY269" s="147"/>
      <c r="DZ269" s="147"/>
      <c r="EA269" s="147"/>
      <c r="EB269" s="147"/>
      <c r="EC269" s="147"/>
      <c r="ED269" s="147"/>
      <c r="EE269" s="147"/>
      <c r="EF269" s="147"/>
      <c r="EG269" s="147"/>
      <c r="EH269" s="147"/>
      <c r="EI269" s="147"/>
      <c r="EJ269" s="147"/>
      <c r="EK269" s="147"/>
      <c r="EL269" s="147"/>
      <c r="EM269" s="147"/>
      <c r="EN269" s="147"/>
      <c r="EO269" s="147"/>
      <c r="EP269" s="147"/>
      <c r="EQ269" s="147"/>
      <c r="ER269" s="147"/>
      <c r="ES269" s="147"/>
      <c r="ET269" s="147"/>
      <c r="EU269" s="147"/>
      <c r="EV269" s="147"/>
      <c r="EW269" s="147"/>
      <c r="EX269" s="147"/>
      <c r="EY269" s="147"/>
      <c r="EZ269" s="147"/>
      <c r="FA269" s="147"/>
      <c r="FB269" s="147"/>
      <c r="FC269" s="147"/>
      <c r="FD269" s="147"/>
      <c r="FE269" s="147"/>
      <c r="FF269" s="147"/>
      <c r="FG269" s="147"/>
      <c r="FH269" s="147"/>
      <c r="FI269" s="147"/>
      <c r="FJ269" s="147"/>
      <c r="FK269" s="147"/>
      <c r="FL269" s="147"/>
      <c r="FM269" s="147"/>
      <c r="FN269" s="147"/>
      <c r="FO269" s="147"/>
      <c r="FP269" s="147"/>
      <c r="FQ269" s="147"/>
      <c r="FR269" s="147"/>
      <c r="FS269" s="147"/>
      <c r="FT269" s="147"/>
      <c r="FU269" s="147"/>
      <c r="FV269" s="147"/>
      <c r="FW269" s="147"/>
      <c r="FX269" s="147"/>
      <c r="FY269" s="147"/>
      <c r="FZ269" s="147"/>
      <c r="GA269" s="147"/>
      <c r="GB269" s="147"/>
      <c r="GC269" s="147"/>
      <c r="GD269" s="147"/>
      <c r="GE269" s="147"/>
      <c r="GF269" s="147"/>
      <c r="GG269" s="147"/>
      <c r="GH269" s="147"/>
      <c r="GI269" s="147"/>
      <c r="GJ269" s="147"/>
      <c r="GK269" s="147"/>
      <c r="GL269" s="147"/>
      <c r="GM269" s="147"/>
      <c r="GN269" s="147"/>
      <c r="GO269" s="147"/>
      <c r="GP269" s="147"/>
      <c r="GQ269" s="147"/>
      <c r="GR269" s="147"/>
      <c r="GS269" s="147"/>
      <c r="GT269" s="147"/>
      <c r="GU269" s="147"/>
      <c r="GV269" s="147"/>
      <c r="GW269" s="147"/>
      <c r="GX269" s="147"/>
      <c r="GY269" s="147"/>
      <c r="GZ269" s="147"/>
      <c r="HA269" s="147"/>
      <c r="HB269" s="147"/>
      <c r="HC269" s="147"/>
      <c r="HD269" s="147"/>
      <c r="HE269" s="147"/>
      <c r="HF269" s="147"/>
      <c r="HG269" s="147"/>
      <c r="HH269" s="147"/>
      <c r="HI269" s="147"/>
      <c r="HJ269" s="147"/>
      <c r="HK269" s="147"/>
      <c r="HL269" s="147"/>
      <c r="HM269" s="147"/>
      <c r="HN269" s="147"/>
      <c r="HO269" s="147"/>
      <c r="HP269" s="147"/>
      <c r="HQ269" s="147"/>
      <c r="HR269" s="147"/>
      <c r="HS269" s="147"/>
      <c r="HT269" s="147"/>
      <c r="HU269" s="147"/>
      <c r="HV269" s="147"/>
      <c r="HW269" s="147"/>
      <c r="HX269" s="147"/>
      <c r="HY269" s="147"/>
      <c r="HZ269" s="147"/>
      <c r="IA269" s="147"/>
      <c r="IB269" s="147"/>
      <c r="IC269" s="147"/>
      <c r="ID269" s="147"/>
      <c r="IE269" s="147"/>
      <c r="IF269" s="147"/>
      <c r="IG269" s="147"/>
      <c r="IH269" s="147"/>
      <c r="II269" s="147"/>
    </row>
    <row r="270" spans="1:243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  <c r="AO270" s="147"/>
      <c r="AP270" s="147"/>
      <c r="AQ270" s="147"/>
      <c r="AR270" s="147"/>
      <c r="AS270" s="147"/>
      <c r="AT270" s="147"/>
      <c r="AU270" s="147"/>
      <c r="AV270" s="147"/>
      <c r="AW270" s="147"/>
      <c r="AX270" s="147"/>
      <c r="AY270" s="147"/>
      <c r="AZ270" s="147"/>
      <c r="BA270" s="147"/>
      <c r="BB270" s="147"/>
      <c r="BC270" s="147"/>
      <c r="BD270" s="147"/>
      <c r="BE270" s="147"/>
      <c r="BF270" s="147"/>
      <c r="BG270" s="147"/>
      <c r="BH270" s="147"/>
      <c r="BI270" s="147"/>
      <c r="BJ270" s="147"/>
      <c r="BK270" s="147"/>
      <c r="BL270" s="147"/>
      <c r="BM270" s="147"/>
      <c r="BN270" s="147"/>
      <c r="BO270" s="147"/>
      <c r="BP270" s="147"/>
      <c r="BQ270" s="147"/>
      <c r="BR270" s="147"/>
      <c r="BS270" s="147"/>
      <c r="BT270" s="147"/>
      <c r="BU270" s="147"/>
      <c r="BV270" s="147"/>
      <c r="BW270" s="147"/>
      <c r="BX270" s="147"/>
      <c r="BY270" s="147"/>
      <c r="BZ270" s="147"/>
      <c r="CA270" s="147"/>
      <c r="CB270" s="147"/>
      <c r="CC270" s="147"/>
      <c r="CD270" s="147"/>
      <c r="CE270" s="147"/>
      <c r="CF270" s="147"/>
      <c r="CG270" s="147"/>
      <c r="CH270" s="147"/>
      <c r="CJ270" s="147"/>
      <c r="CK270" s="147"/>
      <c r="CL270" s="147"/>
      <c r="CM270" s="147"/>
      <c r="CN270" s="147"/>
      <c r="CO270" s="147"/>
      <c r="CP270" s="147"/>
      <c r="CQ270" s="147"/>
      <c r="CR270" s="147"/>
      <c r="CS270" s="147"/>
      <c r="CT270" s="147"/>
      <c r="CU270" s="147"/>
      <c r="CV270" s="147"/>
      <c r="CW270" s="147"/>
      <c r="CX270" s="147"/>
      <c r="CY270" s="147"/>
      <c r="CZ270" s="147"/>
      <c r="DA270" s="147"/>
      <c r="DB270" s="147"/>
      <c r="DC270" s="147"/>
      <c r="DD270" s="147"/>
      <c r="DE270" s="147"/>
      <c r="DF270" s="147"/>
      <c r="DG270" s="147"/>
      <c r="DH270" s="147"/>
      <c r="DI270" s="147"/>
      <c r="DJ270" s="147"/>
      <c r="DK270" s="147"/>
      <c r="DL270" s="147"/>
      <c r="DM270" s="147"/>
      <c r="DN270" s="147"/>
      <c r="DO270" s="147"/>
      <c r="DP270" s="147"/>
      <c r="DQ270" s="147"/>
      <c r="DR270" s="147"/>
      <c r="DS270" s="147"/>
      <c r="DT270" s="147"/>
      <c r="DU270" s="147"/>
      <c r="DV270" s="147"/>
      <c r="DW270" s="147"/>
      <c r="DX270" s="147"/>
      <c r="DY270" s="147"/>
      <c r="DZ270" s="147"/>
      <c r="EA270" s="147"/>
      <c r="EB270" s="147"/>
      <c r="EC270" s="147"/>
      <c r="ED270" s="147"/>
      <c r="EE270" s="147"/>
      <c r="EF270" s="147"/>
      <c r="EG270" s="147"/>
      <c r="EH270" s="147"/>
      <c r="EI270" s="147"/>
      <c r="EJ270" s="147"/>
      <c r="EK270" s="147"/>
      <c r="EL270" s="147"/>
      <c r="EM270" s="147"/>
      <c r="EN270" s="147"/>
      <c r="EO270" s="147"/>
      <c r="EP270" s="147"/>
      <c r="EQ270" s="147"/>
      <c r="ER270" s="147"/>
      <c r="ES270" s="147"/>
      <c r="ET270" s="147"/>
      <c r="EU270" s="147"/>
      <c r="EV270" s="147"/>
      <c r="EW270" s="147"/>
      <c r="EX270" s="147"/>
      <c r="EY270" s="147"/>
      <c r="EZ270" s="147"/>
      <c r="FA270" s="147"/>
      <c r="FB270" s="147"/>
      <c r="FC270" s="147"/>
      <c r="FD270" s="147"/>
      <c r="FE270" s="147"/>
      <c r="FF270" s="147"/>
      <c r="FG270" s="147"/>
      <c r="FH270" s="147"/>
      <c r="FI270" s="147"/>
      <c r="FJ270" s="147"/>
      <c r="FK270" s="147"/>
      <c r="FL270" s="147"/>
      <c r="FM270" s="147"/>
      <c r="FN270" s="147"/>
      <c r="FO270" s="147"/>
      <c r="FP270" s="147"/>
      <c r="FQ270" s="147"/>
      <c r="FR270" s="147"/>
      <c r="FS270" s="147"/>
      <c r="FT270" s="147"/>
      <c r="FU270" s="147"/>
      <c r="FV270" s="147"/>
      <c r="FW270" s="147"/>
      <c r="FX270" s="147"/>
      <c r="FY270" s="147"/>
      <c r="FZ270" s="147"/>
      <c r="GA270" s="147"/>
      <c r="GB270" s="147"/>
      <c r="GC270" s="147"/>
      <c r="GD270" s="147"/>
      <c r="GE270" s="147"/>
      <c r="GF270" s="147"/>
      <c r="GG270" s="147"/>
      <c r="GH270" s="147"/>
      <c r="GI270" s="147"/>
      <c r="GJ270" s="147"/>
      <c r="GK270" s="147"/>
      <c r="GL270" s="147"/>
      <c r="GM270" s="147"/>
      <c r="GN270" s="147"/>
      <c r="GO270" s="147"/>
      <c r="GP270" s="147"/>
      <c r="GQ270" s="147"/>
      <c r="GR270" s="147"/>
      <c r="GS270" s="147"/>
      <c r="GT270" s="147"/>
      <c r="GU270" s="147"/>
      <c r="GV270" s="147"/>
      <c r="GW270" s="147"/>
      <c r="GX270" s="147"/>
      <c r="GY270" s="147"/>
      <c r="GZ270" s="147"/>
      <c r="HA270" s="147"/>
      <c r="HB270" s="147"/>
      <c r="HC270" s="147"/>
      <c r="HD270" s="147"/>
      <c r="HE270" s="147"/>
      <c r="HF270" s="147"/>
      <c r="HG270" s="147"/>
      <c r="HH270" s="147"/>
      <c r="HI270" s="147"/>
      <c r="HJ270" s="147"/>
      <c r="HK270" s="147"/>
      <c r="HL270" s="147"/>
      <c r="HM270" s="147"/>
      <c r="HN270" s="147"/>
      <c r="HO270" s="147"/>
      <c r="HP270" s="147"/>
      <c r="HQ270" s="147"/>
      <c r="HR270" s="147"/>
      <c r="HS270" s="147"/>
      <c r="HT270" s="147"/>
      <c r="HU270" s="147"/>
      <c r="HV270" s="147"/>
      <c r="HW270" s="147"/>
      <c r="HX270" s="147"/>
      <c r="HY270" s="147"/>
      <c r="HZ270" s="147"/>
      <c r="IA270" s="147"/>
      <c r="IB270" s="147"/>
      <c r="IC270" s="147"/>
      <c r="ID270" s="147"/>
      <c r="IE270" s="147"/>
      <c r="IF270" s="147"/>
      <c r="IG270" s="147"/>
      <c r="IH270" s="147"/>
      <c r="II270" s="147"/>
    </row>
    <row r="271" spans="1:243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  <c r="AO271" s="147"/>
      <c r="AP271" s="147"/>
      <c r="AQ271" s="147"/>
      <c r="AR271" s="147"/>
      <c r="AS271" s="147"/>
      <c r="AT271" s="147"/>
      <c r="AU271" s="147"/>
      <c r="AV271" s="147"/>
      <c r="AW271" s="147"/>
      <c r="AX271" s="147"/>
      <c r="AY271" s="147"/>
      <c r="AZ271" s="147"/>
      <c r="BA271" s="147"/>
      <c r="BB271" s="147"/>
      <c r="BC271" s="147"/>
      <c r="BD271" s="147"/>
      <c r="BE271" s="147"/>
      <c r="BF271" s="147"/>
      <c r="BG271" s="147"/>
      <c r="BH271" s="147"/>
      <c r="BI271" s="147"/>
      <c r="BJ271" s="147"/>
      <c r="BK271" s="147"/>
      <c r="BL271" s="147"/>
      <c r="BM271" s="147"/>
      <c r="BN271" s="147"/>
      <c r="BO271" s="147"/>
      <c r="BP271" s="147"/>
      <c r="BQ271" s="147"/>
      <c r="BR271" s="147"/>
      <c r="BS271" s="147"/>
      <c r="BT271" s="147"/>
      <c r="BU271" s="147"/>
      <c r="BV271" s="147"/>
      <c r="BW271" s="147"/>
      <c r="BX271" s="147"/>
      <c r="BY271" s="147"/>
      <c r="BZ271" s="147"/>
      <c r="CA271" s="147"/>
      <c r="CB271" s="147"/>
      <c r="CC271" s="147"/>
      <c r="CD271" s="147"/>
      <c r="CE271" s="147"/>
      <c r="CF271" s="147"/>
      <c r="CG271" s="147"/>
      <c r="CH271" s="147"/>
      <c r="CJ271" s="147"/>
      <c r="CK271" s="147"/>
      <c r="CL271" s="147"/>
      <c r="CM271" s="147"/>
      <c r="CN271" s="147"/>
      <c r="CO271" s="147"/>
      <c r="CP271" s="147"/>
      <c r="CQ271" s="147"/>
      <c r="CR271" s="147"/>
      <c r="CS271" s="147"/>
      <c r="CT271" s="147"/>
      <c r="CU271" s="147"/>
      <c r="CV271" s="147"/>
      <c r="CW271" s="147"/>
      <c r="CX271" s="147"/>
      <c r="CY271" s="147"/>
      <c r="CZ271" s="147"/>
      <c r="DA271" s="147"/>
      <c r="DB271" s="147"/>
      <c r="DC271" s="147"/>
      <c r="DD271" s="147"/>
      <c r="DE271" s="147"/>
      <c r="DF271" s="147"/>
      <c r="DG271" s="147"/>
      <c r="DH271" s="147"/>
      <c r="DI271" s="147"/>
      <c r="DJ271" s="147"/>
      <c r="DK271" s="147"/>
      <c r="DL271" s="147"/>
      <c r="DM271" s="147"/>
      <c r="DN271" s="147"/>
      <c r="DO271" s="147"/>
      <c r="DP271" s="147"/>
      <c r="DQ271" s="147"/>
      <c r="DR271" s="147"/>
      <c r="DS271" s="147"/>
      <c r="DT271" s="147"/>
      <c r="DU271" s="147"/>
      <c r="DV271" s="147"/>
      <c r="DW271" s="147"/>
      <c r="DX271" s="147"/>
      <c r="DY271" s="147"/>
      <c r="DZ271" s="147"/>
      <c r="EA271" s="147"/>
      <c r="EB271" s="147"/>
      <c r="EC271" s="147"/>
      <c r="ED271" s="147"/>
      <c r="EE271" s="147"/>
      <c r="EF271" s="147"/>
      <c r="EG271" s="147"/>
      <c r="EH271" s="147"/>
      <c r="EI271" s="147"/>
      <c r="EJ271" s="147"/>
      <c r="EK271" s="147"/>
      <c r="EL271" s="147"/>
      <c r="EM271" s="147"/>
      <c r="EN271" s="147"/>
      <c r="EO271" s="147"/>
      <c r="EP271" s="147"/>
      <c r="EQ271" s="147"/>
      <c r="ER271" s="147"/>
      <c r="ES271" s="147"/>
      <c r="ET271" s="147"/>
      <c r="EU271" s="147"/>
      <c r="EV271" s="147"/>
      <c r="EW271" s="147"/>
      <c r="EX271" s="147"/>
      <c r="EY271" s="147"/>
      <c r="EZ271" s="147"/>
      <c r="FA271" s="147"/>
      <c r="FB271" s="147"/>
      <c r="FC271" s="147"/>
      <c r="FD271" s="147"/>
      <c r="FE271" s="147"/>
      <c r="FF271" s="147"/>
      <c r="FG271" s="147"/>
      <c r="FH271" s="147"/>
      <c r="FI271" s="147"/>
      <c r="FJ271" s="147"/>
      <c r="FK271" s="147"/>
      <c r="FL271" s="147"/>
      <c r="FM271" s="147"/>
      <c r="FN271" s="147"/>
      <c r="FO271" s="147"/>
      <c r="FP271" s="147"/>
      <c r="FQ271" s="147"/>
      <c r="FR271" s="147"/>
      <c r="FS271" s="147"/>
      <c r="FT271" s="147"/>
      <c r="FU271" s="147"/>
      <c r="FV271" s="147"/>
      <c r="FW271" s="147"/>
      <c r="FX271" s="147"/>
      <c r="FY271" s="147"/>
      <c r="FZ271" s="147"/>
      <c r="GA271" s="147"/>
      <c r="GB271" s="147"/>
      <c r="GC271" s="147"/>
      <c r="GD271" s="147"/>
      <c r="GE271" s="147"/>
      <c r="GF271" s="147"/>
      <c r="GG271" s="147"/>
      <c r="GH271" s="147"/>
      <c r="GI271" s="147"/>
      <c r="GJ271" s="147"/>
      <c r="GK271" s="147"/>
      <c r="GL271" s="147"/>
      <c r="GM271" s="147"/>
      <c r="GN271" s="147"/>
      <c r="GO271" s="147"/>
      <c r="GP271" s="147"/>
      <c r="GQ271" s="147"/>
      <c r="GR271" s="147"/>
      <c r="GS271" s="147"/>
      <c r="GT271" s="147"/>
      <c r="GU271" s="147"/>
      <c r="GV271" s="147"/>
      <c r="GW271" s="147"/>
      <c r="GX271" s="147"/>
      <c r="GY271" s="147"/>
      <c r="GZ271" s="147"/>
      <c r="HA271" s="147"/>
      <c r="HB271" s="147"/>
      <c r="HC271" s="147"/>
      <c r="HD271" s="147"/>
      <c r="HE271" s="147"/>
      <c r="HF271" s="147"/>
      <c r="HG271" s="147"/>
      <c r="HH271" s="147"/>
      <c r="HI271" s="147"/>
      <c r="HJ271" s="147"/>
      <c r="HK271" s="147"/>
      <c r="HL271" s="147"/>
      <c r="HM271" s="147"/>
      <c r="HN271" s="147"/>
      <c r="HO271" s="147"/>
      <c r="HP271" s="147"/>
      <c r="HQ271" s="147"/>
      <c r="HR271" s="147"/>
      <c r="HS271" s="147"/>
      <c r="HT271" s="147"/>
      <c r="HU271" s="147"/>
      <c r="HV271" s="147"/>
      <c r="HW271" s="147"/>
      <c r="HX271" s="147"/>
      <c r="HY271" s="147"/>
      <c r="HZ271" s="147"/>
      <c r="IA271" s="147"/>
      <c r="IB271" s="147"/>
      <c r="IC271" s="147"/>
      <c r="ID271" s="147"/>
      <c r="IE271" s="147"/>
      <c r="IF271" s="147"/>
      <c r="IG271" s="147"/>
      <c r="IH271" s="147"/>
      <c r="II271" s="147"/>
    </row>
    <row r="272" spans="1:243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  <c r="AP272" s="147"/>
      <c r="AQ272" s="147"/>
      <c r="AR272" s="147"/>
      <c r="AS272" s="147"/>
      <c r="AT272" s="147"/>
      <c r="AU272" s="147"/>
      <c r="AV272" s="147"/>
      <c r="AW272" s="147"/>
      <c r="AX272" s="147"/>
      <c r="AY272" s="147"/>
      <c r="AZ272" s="147"/>
      <c r="BA272" s="147"/>
      <c r="BB272" s="147"/>
      <c r="BC272" s="147"/>
      <c r="BD272" s="147"/>
      <c r="BE272" s="147"/>
      <c r="BF272" s="147"/>
      <c r="BG272" s="147"/>
      <c r="BH272" s="147"/>
      <c r="BI272" s="147"/>
      <c r="BJ272" s="147"/>
      <c r="BK272" s="147"/>
      <c r="BL272" s="147"/>
      <c r="BM272" s="147"/>
      <c r="BN272" s="147"/>
      <c r="BO272" s="147"/>
      <c r="BP272" s="147"/>
      <c r="BQ272" s="147"/>
      <c r="BR272" s="147"/>
      <c r="BS272" s="147"/>
      <c r="BT272" s="147"/>
      <c r="BU272" s="147"/>
      <c r="BV272" s="147"/>
      <c r="BW272" s="147"/>
      <c r="BX272" s="147"/>
      <c r="BY272" s="147"/>
      <c r="BZ272" s="147"/>
      <c r="CA272" s="147"/>
      <c r="CB272" s="147"/>
      <c r="CC272" s="147"/>
      <c r="CD272" s="147"/>
      <c r="CE272" s="147"/>
      <c r="CF272" s="147"/>
      <c r="CG272" s="147"/>
      <c r="CH272" s="147"/>
      <c r="CJ272" s="147"/>
      <c r="CK272" s="147"/>
      <c r="CL272" s="147"/>
      <c r="CM272" s="147"/>
      <c r="CN272" s="147"/>
      <c r="CO272" s="147"/>
      <c r="CP272" s="147"/>
      <c r="CQ272" s="147"/>
      <c r="CR272" s="147"/>
      <c r="CS272" s="147"/>
      <c r="CT272" s="147"/>
      <c r="CU272" s="147"/>
      <c r="CV272" s="147"/>
      <c r="CW272" s="147"/>
      <c r="CX272" s="147"/>
      <c r="CY272" s="147"/>
      <c r="CZ272" s="147"/>
      <c r="DA272" s="147"/>
      <c r="DB272" s="147"/>
      <c r="DC272" s="147"/>
      <c r="DD272" s="147"/>
      <c r="DE272" s="147"/>
      <c r="DF272" s="147"/>
      <c r="DG272" s="147"/>
      <c r="DH272" s="147"/>
      <c r="DI272" s="147"/>
      <c r="DJ272" s="147"/>
      <c r="DK272" s="147"/>
      <c r="DL272" s="147"/>
      <c r="DM272" s="147"/>
      <c r="DN272" s="147"/>
      <c r="DO272" s="147"/>
      <c r="DP272" s="147"/>
      <c r="DQ272" s="147"/>
      <c r="DR272" s="147"/>
      <c r="DS272" s="147"/>
      <c r="DT272" s="147"/>
      <c r="DU272" s="147"/>
      <c r="DV272" s="147"/>
      <c r="DW272" s="147"/>
      <c r="DX272" s="147"/>
      <c r="DY272" s="147"/>
      <c r="DZ272" s="147"/>
      <c r="EA272" s="147"/>
      <c r="EB272" s="147"/>
      <c r="EC272" s="147"/>
      <c r="ED272" s="147"/>
      <c r="EE272" s="147"/>
      <c r="EF272" s="147"/>
      <c r="EG272" s="147"/>
      <c r="EH272" s="147"/>
      <c r="EI272" s="147"/>
      <c r="EJ272" s="147"/>
      <c r="EK272" s="147"/>
      <c r="EL272" s="147"/>
      <c r="EM272" s="147"/>
      <c r="EN272" s="147"/>
      <c r="EO272" s="147"/>
      <c r="EP272" s="147"/>
      <c r="EQ272" s="147"/>
      <c r="ER272" s="147"/>
      <c r="ES272" s="147"/>
      <c r="ET272" s="147"/>
      <c r="EU272" s="147"/>
      <c r="EV272" s="147"/>
      <c r="EW272" s="147"/>
      <c r="EX272" s="147"/>
      <c r="EY272" s="147"/>
      <c r="EZ272" s="147"/>
      <c r="FA272" s="147"/>
      <c r="FB272" s="147"/>
      <c r="FC272" s="147"/>
      <c r="FD272" s="147"/>
      <c r="FE272" s="147"/>
      <c r="FF272" s="147"/>
      <c r="FG272" s="147"/>
      <c r="FH272" s="147"/>
      <c r="FI272" s="147"/>
      <c r="FJ272" s="147"/>
      <c r="FK272" s="147"/>
      <c r="FL272" s="147"/>
      <c r="FM272" s="147"/>
      <c r="FN272" s="147"/>
      <c r="FO272" s="147"/>
      <c r="FP272" s="147"/>
      <c r="FQ272" s="147"/>
      <c r="FR272" s="147"/>
      <c r="FS272" s="147"/>
      <c r="FT272" s="147"/>
      <c r="FU272" s="147"/>
      <c r="FV272" s="147"/>
      <c r="FW272" s="147"/>
      <c r="FX272" s="147"/>
      <c r="FY272" s="147"/>
      <c r="FZ272" s="147"/>
      <c r="GA272" s="147"/>
      <c r="GB272" s="147"/>
      <c r="GC272" s="147"/>
      <c r="GD272" s="147"/>
      <c r="GE272" s="147"/>
      <c r="GF272" s="147"/>
      <c r="GG272" s="147"/>
      <c r="GH272" s="147"/>
      <c r="GI272" s="147"/>
      <c r="GJ272" s="147"/>
      <c r="GK272" s="147"/>
      <c r="GL272" s="147"/>
      <c r="GM272" s="147"/>
      <c r="GN272" s="147"/>
      <c r="GO272" s="147"/>
      <c r="GP272" s="147"/>
      <c r="GQ272" s="147"/>
      <c r="GR272" s="147"/>
      <c r="GS272" s="147"/>
      <c r="GT272" s="147"/>
      <c r="GU272" s="147"/>
      <c r="GV272" s="147"/>
      <c r="GW272" s="147"/>
      <c r="GX272" s="147"/>
      <c r="GY272" s="147"/>
      <c r="GZ272" s="147"/>
      <c r="HA272" s="147"/>
      <c r="HB272" s="147"/>
      <c r="HC272" s="147"/>
      <c r="HD272" s="147"/>
      <c r="HE272" s="147"/>
      <c r="HF272" s="147"/>
      <c r="HG272" s="147"/>
      <c r="HH272" s="147"/>
      <c r="HI272" s="147"/>
      <c r="HJ272" s="147"/>
      <c r="HK272" s="147"/>
      <c r="HL272" s="147"/>
      <c r="HM272" s="147"/>
      <c r="HN272" s="147"/>
      <c r="HO272" s="147"/>
      <c r="HP272" s="147"/>
      <c r="HQ272" s="147"/>
      <c r="HR272" s="147"/>
      <c r="HS272" s="147"/>
      <c r="HT272" s="147"/>
      <c r="HU272" s="147"/>
      <c r="HV272" s="147"/>
      <c r="HW272" s="147"/>
      <c r="HX272" s="147"/>
      <c r="HY272" s="147"/>
      <c r="HZ272" s="147"/>
      <c r="IA272" s="147"/>
      <c r="IB272" s="147"/>
      <c r="IC272" s="147"/>
      <c r="ID272" s="147"/>
      <c r="IE272" s="147"/>
      <c r="IF272" s="147"/>
      <c r="IG272" s="147"/>
      <c r="IH272" s="147"/>
      <c r="II272" s="147"/>
    </row>
    <row r="273" spans="1:243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  <c r="AO273" s="147"/>
      <c r="AP273" s="147"/>
      <c r="AQ273" s="147"/>
      <c r="AR273" s="147"/>
      <c r="AS273" s="147"/>
      <c r="AT273" s="147"/>
      <c r="AU273" s="147"/>
      <c r="AV273" s="147"/>
      <c r="AW273" s="147"/>
      <c r="AX273" s="147"/>
      <c r="AY273" s="147"/>
      <c r="AZ273" s="147"/>
      <c r="BA273" s="147"/>
      <c r="BB273" s="147"/>
      <c r="BC273" s="147"/>
      <c r="BD273" s="147"/>
      <c r="BE273" s="147"/>
      <c r="BF273" s="147"/>
      <c r="BG273" s="147"/>
      <c r="BH273" s="147"/>
      <c r="BI273" s="147"/>
      <c r="BJ273" s="147"/>
      <c r="BK273" s="147"/>
      <c r="BL273" s="147"/>
      <c r="BM273" s="147"/>
      <c r="BN273" s="147"/>
      <c r="BO273" s="147"/>
      <c r="BP273" s="147"/>
      <c r="BQ273" s="147"/>
      <c r="BR273" s="147"/>
      <c r="BS273" s="147"/>
      <c r="BT273" s="147"/>
      <c r="BU273" s="147"/>
      <c r="BV273" s="147"/>
      <c r="BW273" s="147"/>
      <c r="BX273" s="147"/>
      <c r="BY273" s="147"/>
      <c r="BZ273" s="147"/>
      <c r="CA273" s="147"/>
      <c r="CB273" s="147"/>
      <c r="CC273" s="147"/>
      <c r="CD273" s="147"/>
      <c r="CE273" s="147"/>
      <c r="CF273" s="147"/>
      <c r="CG273" s="147"/>
      <c r="CH273" s="147"/>
      <c r="CJ273" s="147"/>
      <c r="CK273" s="147"/>
      <c r="CL273" s="147"/>
      <c r="CM273" s="147"/>
      <c r="CN273" s="147"/>
      <c r="CO273" s="147"/>
      <c r="CP273" s="147"/>
      <c r="CQ273" s="147"/>
      <c r="CR273" s="147"/>
      <c r="CS273" s="147"/>
      <c r="CT273" s="147"/>
      <c r="CU273" s="147"/>
      <c r="CV273" s="147"/>
      <c r="CW273" s="147"/>
      <c r="CX273" s="147"/>
      <c r="CY273" s="147"/>
      <c r="CZ273" s="147"/>
      <c r="DA273" s="147"/>
      <c r="DB273" s="147"/>
      <c r="DC273" s="147"/>
      <c r="DD273" s="147"/>
      <c r="DE273" s="147"/>
      <c r="DF273" s="147"/>
      <c r="DG273" s="147"/>
      <c r="DH273" s="147"/>
      <c r="DI273" s="147"/>
      <c r="DJ273" s="147"/>
      <c r="DK273" s="147"/>
      <c r="DL273" s="147"/>
      <c r="DM273" s="147"/>
      <c r="DN273" s="147"/>
      <c r="DO273" s="147"/>
      <c r="DP273" s="147"/>
      <c r="DQ273" s="147"/>
      <c r="DR273" s="147"/>
      <c r="DS273" s="147"/>
      <c r="DT273" s="147"/>
      <c r="DU273" s="147"/>
      <c r="DV273" s="147"/>
      <c r="DW273" s="147"/>
      <c r="DX273" s="147"/>
      <c r="DY273" s="147"/>
      <c r="DZ273" s="147"/>
      <c r="EA273" s="147"/>
      <c r="EB273" s="147"/>
      <c r="EC273" s="147"/>
      <c r="ED273" s="147"/>
      <c r="EE273" s="147"/>
      <c r="EF273" s="147"/>
      <c r="EG273" s="147"/>
      <c r="EH273" s="147"/>
      <c r="EI273" s="147"/>
      <c r="EJ273" s="147"/>
      <c r="EK273" s="147"/>
      <c r="EL273" s="147"/>
      <c r="EM273" s="147"/>
      <c r="EN273" s="147"/>
      <c r="EO273" s="147"/>
      <c r="EP273" s="147"/>
      <c r="EQ273" s="147"/>
      <c r="ER273" s="147"/>
      <c r="ES273" s="147"/>
      <c r="ET273" s="147"/>
      <c r="EU273" s="147"/>
      <c r="EV273" s="147"/>
      <c r="EW273" s="147"/>
      <c r="EX273" s="147"/>
      <c r="EY273" s="147"/>
      <c r="EZ273" s="147"/>
      <c r="FA273" s="147"/>
      <c r="FB273" s="147"/>
      <c r="FC273" s="147"/>
      <c r="FD273" s="147"/>
      <c r="FE273" s="147"/>
      <c r="FF273" s="147"/>
      <c r="FG273" s="147"/>
      <c r="FH273" s="147"/>
      <c r="FI273" s="147"/>
      <c r="FJ273" s="147"/>
      <c r="FK273" s="147"/>
      <c r="FL273" s="147"/>
      <c r="FM273" s="147"/>
      <c r="FN273" s="147"/>
      <c r="FO273" s="147"/>
      <c r="FP273" s="147"/>
      <c r="FQ273" s="147"/>
      <c r="FR273" s="147"/>
      <c r="FS273" s="147"/>
      <c r="FT273" s="147"/>
      <c r="FU273" s="147"/>
      <c r="FV273" s="147"/>
      <c r="FW273" s="147"/>
      <c r="FX273" s="147"/>
      <c r="FY273" s="147"/>
      <c r="FZ273" s="147"/>
      <c r="GA273" s="147"/>
      <c r="GB273" s="147"/>
      <c r="GC273" s="147"/>
      <c r="GD273" s="147"/>
      <c r="GE273" s="147"/>
      <c r="GF273" s="147"/>
      <c r="GG273" s="147"/>
      <c r="GH273" s="147"/>
      <c r="GI273" s="147"/>
      <c r="GJ273" s="147"/>
      <c r="GK273" s="147"/>
      <c r="GL273" s="147"/>
      <c r="GM273" s="147"/>
      <c r="GN273" s="147"/>
      <c r="GO273" s="147"/>
      <c r="GP273" s="147"/>
      <c r="GQ273" s="147"/>
      <c r="GR273" s="147"/>
      <c r="GS273" s="147"/>
      <c r="GT273" s="147"/>
      <c r="GU273" s="147"/>
      <c r="GV273" s="147"/>
      <c r="GW273" s="147"/>
      <c r="GX273" s="147"/>
      <c r="GY273" s="147"/>
      <c r="GZ273" s="147"/>
      <c r="HA273" s="147"/>
      <c r="HB273" s="147"/>
      <c r="HC273" s="147"/>
      <c r="HD273" s="147"/>
      <c r="HE273" s="147"/>
      <c r="HF273" s="147"/>
      <c r="HG273" s="147"/>
      <c r="HH273" s="147"/>
      <c r="HI273" s="147"/>
      <c r="HJ273" s="147"/>
      <c r="HK273" s="147"/>
      <c r="HL273" s="147"/>
      <c r="HM273" s="147"/>
      <c r="HN273" s="147"/>
      <c r="HO273" s="147"/>
      <c r="HP273" s="147"/>
      <c r="HQ273" s="147"/>
      <c r="HR273" s="147"/>
      <c r="HS273" s="147"/>
      <c r="HT273" s="147"/>
      <c r="HU273" s="147"/>
      <c r="HV273" s="147"/>
      <c r="HW273" s="147"/>
      <c r="HX273" s="147"/>
      <c r="HY273" s="147"/>
      <c r="HZ273" s="147"/>
      <c r="IA273" s="147"/>
      <c r="IB273" s="147"/>
      <c r="IC273" s="147"/>
      <c r="ID273" s="147"/>
      <c r="IE273" s="147"/>
      <c r="IF273" s="147"/>
      <c r="IG273" s="147"/>
      <c r="IH273" s="147"/>
      <c r="II273" s="147"/>
    </row>
    <row r="274" spans="1:243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  <c r="AO274" s="147"/>
      <c r="AP274" s="147"/>
      <c r="AQ274" s="147"/>
      <c r="AR274" s="147"/>
      <c r="AS274" s="147"/>
      <c r="AT274" s="147"/>
      <c r="AU274" s="147"/>
      <c r="AV274" s="147"/>
      <c r="AW274" s="147"/>
      <c r="AX274" s="147"/>
      <c r="AY274" s="147"/>
      <c r="AZ274" s="147"/>
      <c r="BA274" s="147"/>
      <c r="BB274" s="147"/>
      <c r="BC274" s="147"/>
      <c r="BD274" s="147"/>
      <c r="BE274" s="147"/>
      <c r="BF274" s="147"/>
      <c r="BG274" s="147"/>
      <c r="BH274" s="147"/>
      <c r="BI274" s="147"/>
      <c r="BJ274" s="147"/>
      <c r="BK274" s="147"/>
      <c r="BL274" s="147"/>
      <c r="BM274" s="147"/>
      <c r="BN274" s="147"/>
      <c r="BO274" s="147"/>
      <c r="BP274" s="147"/>
      <c r="BQ274" s="147"/>
      <c r="BR274" s="147"/>
      <c r="BS274" s="147"/>
      <c r="BT274" s="147"/>
      <c r="BU274" s="147"/>
      <c r="BV274" s="147"/>
      <c r="BW274" s="147"/>
      <c r="BX274" s="147"/>
      <c r="BY274" s="147"/>
      <c r="BZ274" s="147"/>
      <c r="CA274" s="147"/>
      <c r="CB274" s="147"/>
      <c r="CC274" s="147"/>
      <c r="CD274" s="147"/>
      <c r="CE274" s="147"/>
      <c r="CF274" s="147"/>
      <c r="CG274" s="147"/>
      <c r="CH274" s="147"/>
      <c r="CJ274" s="147"/>
      <c r="CK274" s="147"/>
      <c r="CL274" s="147"/>
      <c r="CM274" s="147"/>
      <c r="CN274" s="147"/>
      <c r="CO274" s="147"/>
      <c r="CP274" s="147"/>
      <c r="CQ274" s="147"/>
      <c r="CR274" s="147"/>
      <c r="CS274" s="147"/>
      <c r="CT274" s="147"/>
      <c r="CU274" s="147"/>
      <c r="CV274" s="147"/>
      <c r="CW274" s="147"/>
      <c r="CX274" s="147"/>
      <c r="CY274" s="147"/>
      <c r="CZ274" s="147"/>
      <c r="DA274" s="147"/>
      <c r="DB274" s="147"/>
      <c r="DC274" s="147"/>
      <c r="DD274" s="147"/>
      <c r="DE274" s="147"/>
      <c r="DF274" s="147"/>
      <c r="DG274" s="147"/>
      <c r="DH274" s="147"/>
      <c r="DI274" s="147"/>
      <c r="DJ274" s="147"/>
      <c r="DK274" s="147"/>
      <c r="DL274" s="147"/>
      <c r="DM274" s="147"/>
      <c r="DN274" s="147"/>
      <c r="DO274" s="147"/>
      <c r="DP274" s="147"/>
      <c r="DQ274" s="147"/>
      <c r="DR274" s="147"/>
      <c r="DS274" s="147"/>
      <c r="DT274" s="147"/>
      <c r="DU274" s="147"/>
      <c r="DV274" s="147"/>
      <c r="DW274" s="147"/>
      <c r="DX274" s="147"/>
      <c r="DY274" s="147"/>
      <c r="DZ274" s="147"/>
      <c r="EA274" s="147"/>
      <c r="EB274" s="147"/>
      <c r="EC274" s="147"/>
      <c r="ED274" s="147"/>
      <c r="EE274" s="147"/>
      <c r="EF274" s="147"/>
      <c r="EG274" s="147"/>
      <c r="EH274" s="147"/>
      <c r="EI274" s="147"/>
      <c r="EJ274" s="147"/>
      <c r="EK274" s="147"/>
      <c r="EL274" s="147"/>
      <c r="EM274" s="147"/>
      <c r="EN274" s="147"/>
      <c r="EO274" s="147"/>
      <c r="EP274" s="147"/>
      <c r="EQ274" s="147"/>
      <c r="ER274" s="147"/>
      <c r="ES274" s="147"/>
      <c r="ET274" s="147"/>
      <c r="EU274" s="147"/>
      <c r="EV274" s="147"/>
      <c r="EW274" s="147"/>
      <c r="EX274" s="147"/>
      <c r="EY274" s="147"/>
      <c r="EZ274" s="147"/>
      <c r="FA274" s="147"/>
      <c r="FB274" s="147"/>
      <c r="FC274" s="147"/>
      <c r="FD274" s="147"/>
      <c r="FE274" s="147"/>
      <c r="FF274" s="147"/>
      <c r="FG274" s="147"/>
      <c r="FH274" s="147"/>
      <c r="FI274" s="147"/>
      <c r="FJ274" s="147"/>
      <c r="FK274" s="147"/>
      <c r="FL274" s="147"/>
      <c r="FM274" s="147"/>
      <c r="FN274" s="147"/>
      <c r="FO274" s="147"/>
      <c r="FP274" s="147"/>
      <c r="FQ274" s="147"/>
      <c r="FR274" s="147"/>
      <c r="FS274" s="147"/>
      <c r="FT274" s="147"/>
      <c r="FU274" s="147"/>
      <c r="FV274" s="147"/>
      <c r="FW274" s="147"/>
      <c r="FX274" s="147"/>
      <c r="FY274" s="147"/>
      <c r="FZ274" s="147"/>
      <c r="GA274" s="147"/>
      <c r="GB274" s="147"/>
      <c r="GC274" s="147"/>
      <c r="GD274" s="147"/>
      <c r="GE274" s="147"/>
      <c r="GF274" s="147"/>
      <c r="GG274" s="147"/>
      <c r="GH274" s="147"/>
      <c r="GI274" s="147"/>
      <c r="GJ274" s="147"/>
      <c r="GK274" s="147"/>
      <c r="GL274" s="147"/>
      <c r="GM274" s="147"/>
      <c r="GN274" s="147"/>
      <c r="GO274" s="147"/>
      <c r="GP274" s="147"/>
      <c r="GQ274" s="147"/>
      <c r="GR274" s="147"/>
      <c r="GS274" s="147"/>
      <c r="GT274" s="147"/>
      <c r="GU274" s="147"/>
      <c r="GV274" s="147"/>
      <c r="GW274" s="147"/>
      <c r="GX274" s="147"/>
      <c r="GY274" s="147"/>
      <c r="GZ274" s="147"/>
      <c r="HA274" s="147"/>
      <c r="HB274" s="147"/>
      <c r="HC274" s="147"/>
      <c r="HD274" s="147"/>
      <c r="HE274" s="147"/>
      <c r="HF274" s="147"/>
      <c r="HG274" s="147"/>
      <c r="HH274" s="147"/>
      <c r="HI274" s="147"/>
      <c r="HJ274" s="147"/>
      <c r="HK274" s="147"/>
      <c r="HL274" s="147"/>
      <c r="HM274" s="147"/>
      <c r="HN274" s="147"/>
      <c r="HO274" s="147"/>
      <c r="HP274" s="147"/>
      <c r="HQ274" s="147"/>
      <c r="HR274" s="147"/>
      <c r="HS274" s="147"/>
      <c r="HT274" s="147"/>
      <c r="HU274" s="147"/>
      <c r="HV274" s="147"/>
      <c r="HW274" s="147"/>
      <c r="HX274" s="147"/>
      <c r="HY274" s="147"/>
      <c r="HZ274" s="147"/>
      <c r="IA274" s="147"/>
      <c r="IB274" s="147"/>
      <c r="IC274" s="147"/>
      <c r="ID274" s="147"/>
      <c r="IE274" s="147"/>
      <c r="IF274" s="147"/>
      <c r="IG274" s="147"/>
      <c r="IH274" s="147"/>
      <c r="II274" s="147"/>
    </row>
    <row r="275" spans="1:243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  <c r="AO275" s="147"/>
      <c r="AP275" s="147"/>
      <c r="AQ275" s="147"/>
      <c r="AR275" s="147"/>
      <c r="AS275" s="147"/>
      <c r="AT275" s="147"/>
      <c r="AU275" s="147"/>
      <c r="AV275" s="147"/>
      <c r="AW275" s="147"/>
      <c r="AX275" s="147"/>
      <c r="AY275" s="147"/>
      <c r="AZ275" s="147"/>
      <c r="BA275" s="147"/>
      <c r="BB275" s="147"/>
      <c r="BC275" s="147"/>
      <c r="BD275" s="147"/>
      <c r="BE275" s="147"/>
      <c r="BF275" s="147"/>
      <c r="BG275" s="147"/>
      <c r="BH275" s="147"/>
      <c r="BI275" s="147"/>
      <c r="BJ275" s="147"/>
      <c r="BK275" s="147"/>
      <c r="BL275" s="147"/>
      <c r="BM275" s="147"/>
      <c r="BN275" s="147"/>
      <c r="BO275" s="147"/>
      <c r="BP275" s="147"/>
      <c r="BQ275" s="147"/>
      <c r="BR275" s="147"/>
      <c r="BS275" s="147"/>
      <c r="BT275" s="147"/>
      <c r="BU275" s="147"/>
      <c r="BV275" s="147"/>
      <c r="BW275" s="147"/>
      <c r="BX275" s="147"/>
      <c r="BY275" s="147"/>
      <c r="BZ275" s="147"/>
      <c r="CA275" s="147"/>
      <c r="CB275" s="147"/>
      <c r="CC275" s="147"/>
      <c r="CD275" s="147"/>
      <c r="CE275" s="147"/>
      <c r="CF275" s="147"/>
      <c r="CG275" s="147"/>
      <c r="CH275" s="147"/>
      <c r="CJ275" s="147"/>
      <c r="CK275" s="147"/>
      <c r="CL275" s="147"/>
      <c r="CM275" s="147"/>
      <c r="CN275" s="147"/>
      <c r="CO275" s="147"/>
      <c r="CP275" s="147"/>
      <c r="CQ275" s="147"/>
      <c r="CR275" s="147"/>
      <c r="CS275" s="147"/>
      <c r="CT275" s="147"/>
      <c r="CU275" s="147"/>
      <c r="CV275" s="147"/>
      <c r="CW275" s="147"/>
      <c r="CX275" s="147"/>
      <c r="CY275" s="147"/>
      <c r="CZ275" s="147"/>
      <c r="DA275" s="147"/>
      <c r="DB275" s="147"/>
      <c r="DC275" s="147"/>
      <c r="DD275" s="147"/>
      <c r="DE275" s="147"/>
      <c r="DF275" s="147"/>
      <c r="DG275" s="147"/>
      <c r="DH275" s="147"/>
      <c r="DI275" s="147"/>
      <c r="DJ275" s="147"/>
      <c r="DK275" s="147"/>
      <c r="DL275" s="147"/>
      <c r="DM275" s="147"/>
      <c r="DN275" s="147"/>
      <c r="DO275" s="147"/>
      <c r="DP275" s="147"/>
      <c r="DQ275" s="147"/>
      <c r="DR275" s="147"/>
      <c r="DS275" s="147"/>
      <c r="DT275" s="147"/>
      <c r="DU275" s="147"/>
      <c r="DV275" s="147"/>
      <c r="DW275" s="147"/>
      <c r="DX275" s="147"/>
      <c r="DY275" s="147"/>
      <c r="DZ275" s="147"/>
      <c r="EA275" s="147"/>
      <c r="EB275" s="147"/>
      <c r="EC275" s="147"/>
      <c r="ED275" s="147"/>
      <c r="EE275" s="147"/>
      <c r="EF275" s="147"/>
      <c r="EG275" s="147"/>
      <c r="EH275" s="147"/>
      <c r="EI275" s="147"/>
      <c r="EJ275" s="147"/>
      <c r="EK275" s="147"/>
      <c r="EL275" s="147"/>
      <c r="EM275" s="147"/>
      <c r="EN275" s="147"/>
      <c r="EO275" s="147"/>
      <c r="EP275" s="147"/>
      <c r="EQ275" s="147"/>
      <c r="ER275" s="147"/>
      <c r="ES275" s="147"/>
      <c r="ET275" s="147"/>
      <c r="EU275" s="147"/>
      <c r="EV275" s="147"/>
      <c r="EW275" s="147"/>
      <c r="EX275" s="147"/>
      <c r="EY275" s="147"/>
      <c r="EZ275" s="147"/>
      <c r="FA275" s="147"/>
      <c r="FB275" s="147"/>
      <c r="FC275" s="147"/>
      <c r="FD275" s="147"/>
      <c r="FE275" s="147"/>
      <c r="FF275" s="147"/>
      <c r="FG275" s="147"/>
      <c r="FH275" s="147"/>
      <c r="FI275" s="147"/>
      <c r="FJ275" s="147"/>
      <c r="FK275" s="147"/>
      <c r="FL275" s="147"/>
      <c r="FM275" s="147"/>
      <c r="FN275" s="147"/>
      <c r="FO275" s="147"/>
      <c r="FP275" s="147"/>
      <c r="FQ275" s="147"/>
      <c r="FR275" s="147"/>
      <c r="FS275" s="147"/>
      <c r="FT275" s="147"/>
      <c r="FU275" s="147"/>
      <c r="FV275" s="147"/>
      <c r="FW275" s="147"/>
      <c r="FX275" s="147"/>
      <c r="FY275" s="147"/>
      <c r="FZ275" s="147"/>
      <c r="GA275" s="147"/>
      <c r="GB275" s="147"/>
      <c r="GC275" s="147"/>
      <c r="GD275" s="147"/>
      <c r="GE275" s="147"/>
      <c r="GF275" s="147"/>
      <c r="GG275" s="147"/>
      <c r="GH275" s="147"/>
      <c r="GI275" s="147"/>
      <c r="GJ275" s="147"/>
      <c r="GK275" s="147"/>
      <c r="GL275" s="147"/>
      <c r="GM275" s="147"/>
      <c r="GN275" s="147"/>
      <c r="GO275" s="147"/>
      <c r="GP275" s="147"/>
      <c r="GQ275" s="147"/>
      <c r="GR275" s="147"/>
      <c r="GS275" s="147"/>
      <c r="GT275" s="147"/>
      <c r="GU275" s="147"/>
      <c r="GV275" s="147"/>
      <c r="GW275" s="147"/>
      <c r="GX275" s="147"/>
      <c r="GY275" s="147"/>
      <c r="GZ275" s="147"/>
      <c r="HA275" s="147"/>
      <c r="HB275" s="147"/>
      <c r="HC275" s="147"/>
      <c r="HD275" s="147"/>
      <c r="HE275" s="147"/>
      <c r="HF275" s="147"/>
      <c r="HG275" s="147"/>
      <c r="HH275" s="147"/>
      <c r="HI275" s="147"/>
      <c r="HJ275" s="147"/>
      <c r="HK275" s="147"/>
      <c r="HL275" s="147"/>
      <c r="HM275" s="147"/>
      <c r="HN275" s="147"/>
      <c r="HO275" s="147"/>
      <c r="HP275" s="147"/>
      <c r="HQ275" s="147"/>
      <c r="HR275" s="147"/>
      <c r="HS275" s="147"/>
      <c r="HT275" s="147"/>
      <c r="HU275" s="147"/>
      <c r="HV275" s="147"/>
      <c r="HW275" s="147"/>
      <c r="HX275" s="147"/>
      <c r="HY275" s="147"/>
      <c r="HZ275" s="147"/>
      <c r="IA275" s="147"/>
      <c r="IB275" s="147"/>
      <c r="IC275" s="147"/>
      <c r="ID275" s="147"/>
      <c r="IE275" s="147"/>
      <c r="IF275" s="147"/>
      <c r="IG275" s="147"/>
      <c r="IH275" s="147"/>
      <c r="II275" s="147"/>
    </row>
    <row r="276" spans="1:243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  <c r="AO276" s="147"/>
      <c r="AP276" s="147"/>
      <c r="AQ276" s="147"/>
      <c r="AR276" s="147"/>
      <c r="AS276" s="147"/>
      <c r="AT276" s="147"/>
      <c r="AU276" s="147"/>
      <c r="AV276" s="147"/>
      <c r="AW276" s="147"/>
      <c r="AX276" s="147"/>
      <c r="AY276" s="147"/>
      <c r="AZ276" s="147"/>
      <c r="BA276" s="147"/>
      <c r="BB276" s="147"/>
      <c r="BC276" s="147"/>
      <c r="BD276" s="147"/>
      <c r="BE276" s="147"/>
      <c r="BF276" s="147"/>
      <c r="BG276" s="147"/>
      <c r="BH276" s="147"/>
      <c r="BI276" s="147"/>
      <c r="BJ276" s="147"/>
      <c r="BK276" s="147"/>
      <c r="BL276" s="147"/>
      <c r="BM276" s="147"/>
      <c r="BN276" s="147"/>
      <c r="BO276" s="147"/>
      <c r="BP276" s="147"/>
      <c r="BQ276" s="147"/>
      <c r="BR276" s="147"/>
      <c r="BS276" s="147"/>
      <c r="BT276" s="147"/>
      <c r="BU276" s="147"/>
      <c r="BV276" s="147"/>
      <c r="BW276" s="147"/>
      <c r="BX276" s="147"/>
      <c r="BY276" s="147"/>
      <c r="BZ276" s="147"/>
      <c r="CA276" s="147"/>
      <c r="CB276" s="147"/>
      <c r="CC276" s="147"/>
      <c r="CD276" s="147"/>
      <c r="CE276" s="147"/>
      <c r="CF276" s="147"/>
      <c r="CG276" s="147"/>
      <c r="CH276" s="147"/>
      <c r="CJ276" s="147"/>
      <c r="CK276" s="147"/>
      <c r="CL276" s="147"/>
      <c r="CM276" s="147"/>
      <c r="CN276" s="147"/>
      <c r="CO276" s="147"/>
      <c r="CP276" s="147"/>
      <c r="CQ276" s="147"/>
      <c r="CR276" s="147"/>
      <c r="CS276" s="147"/>
      <c r="CT276" s="147"/>
      <c r="CU276" s="147"/>
      <c r="CV276" s="147"/>
      <c r="CW276" s="147"/>
      <c r="CX276" s="147"/>
      <c r="CY276" s="147"/>
      <c r="CZ276" s="147"/>
      <c r="DA276" s="147"/>
      <c r="DB276" s="147"/>
      <c r="DC276" s="147"/>
      <c r="DD276" s="147"/>
      <c r="DE276" s="147"/>
      <c r="DF276" s="147"/>
      <c r="DG276" s="147"/>
      <c r="DH276" s="147"/>
      <c r="DI276" s="147"/>
      <c r="DJ276" s="147"/>
      <c r="DK276" s="147"/>
      <c r="DL276" s="147"/>
      <c r="DM276" s="147"/>
      <c r="DN276" s="147"/>
      <c r="DO276" s="147"/>
      <c r="DP276" s="147"/>
      <c r="DQ276" s="147"/>
      <c r="DR276" s="147"/>
      <c r="DS276" s="147"/>
      <c r="DT276" s="147"/>
      <c r="DU276" s="147"/>
      <c r="DV276" s="147"/>
      <c r="DW276" s="147"/>
      <c r="DX276" s="147"/>
      <c r="DY276" s="147"/>
      <c r="DZ276" s="147"/>
      <c r="EA276" s="147"/>
      <c r="EB276" s="147"/>
      <c r="EC276" s="147"/>
      <c r="ED276" s="147"/>
      <c r="EE276" s="147"/>
      <c r="EF276" s="147"/>
      <c r="EG276" s="147"/>
      <c r="EH276" s="147"/>
      <c r="EI276" s="147"/>
      <c r="EJ276" s="147"/>
      <c r="EK276" s="147"/>
      <c r="EL276" s="147"/>
      <c r="EM276" s="147"/>
      <c r="EN276" s="147"/>
      <c r="EO276" s="147"/>
      <c r="EP276" s="147"/>
      <c r="EQ276" s="147"/>
      <c r="ER276" s="147"/>
      <c r="ES276" s="147"/>
      <c r="ET276" s="147"/>
      <c r="EU276" s="147"/>
      <c r="EV276" s="147"/>
      <c r="EW276" s="147"/>
      <c r="EX276" s="147"/>
      <c r="EY276" s="147"/>
      <c r="EZ276" s="147"/>
      <c r="FA276" s="147"/>
      <c r="FB276" s="147"/>
      <c r="FC276" s="147"/>
      <c r="FD276" s="147"/>
      <c r="FE276" s="147"/>
      <c r="FF276" s="147"/>
      <c r="FG276" s="147"/>
      <c r="FH276" s="147"/>
      <c r="FI276" s="147"/>
      <c r="FJ276" s="147"/>
      <c r="FK276" s="147"/>
      <c r="FL276" s="147"/>
      <c r="FM276" s="147"/>
      <c r="FN276" s="147"/>
      <c r="FO276" s="147"/>
      <c r="FP276" s="147"/>
      <c r="FQ276" s="147"/>
      <c r="FR276" s="147"/>
      <c r="FS276" s="147"/>
      <c r="FT276" s="147"/>
      <c r="FU276" s="147"/>
      <c r="FV276" s="147"/>
      <c r="FW276" s="147"/>
      <c r="FX276" s="147"/>
      <c r="FY276" s="147"/>
      <c r="FZ276" s="147"/>
      <c r="GA276" s="147"/>
      <c r="GB276" s="147"/>
      <c r="GC276" s="147"/>
      <c r="GD276" s="147"/>
      <c r="GE276" s="147"/>
      <c r="GF276" s="147"/>
      <c r="GG276" s="147"/>
      <c r="GH276" s="147"/>
      <c r="GI276" s="147"/>
      <c r="GJ276" s="147"/>
      <c r="GK276" s="147"/>
      <c r="GL276" s="147"/>
      <c r="GM276" s="147"/>
      <c r="GN276" s="147"/>
      <c r="GO276" s="147"/>
      <c r="GP276" s="147"/>
      <c r="GQ276" s="147"/>
      <c r="GR276" s="147"/>
      <c r="GS276" s="147"/>
      <c r="GT276" s="147"/>
      <c r="GU276" s="147"/>
      <c r="GV276" s="147"/>
      <c r="GW276" s="147"/>
      <c r="GX276" s="147"/>
      <c r="GY276" s="147"/>
      <c r="GZ276" s="147"/>
      <c r="HA276" s="147"/>
      <c r="HB276" s="147"/>
      <c r="HC276" s="147"/>
      <c r="HD276" s="147"/>
      <c r="HE276" s="147"/>
      <c r="HF276" s="147"/>
      <c r="HG276" s="147"/>
      <c r="HH276" s="147"/>
      <c r="HI276" s="147"/>
      <c r="HJ276" s="147"/>
      <c r="HK276" s="147"/>
      <c r="HL276" s="147"/>
      <c r="HM276" s="147"/>
      <c r="HN276" s="147"/>
      <c r="HO276" s="147"/>
      <c r="HP276" s="147"/>
      <c r="HQ276" s="147"/>
      <c r="HR276" s="147"/>
      <c r="HS276" s="147"/>
      <c r="HT276" s="147"/>
      <c r="HU276" s="147"/>
      <c r="HV276" s="147"/>
      <c r="HW276" s="147"/>
      <c r="HX276" s="147"/>
      <c r="HY276" s="147"/>
      <c r="HZ276" s="147"/>
      <c r="IA276" s="147"/>
      <c r="IB276" s="147"/>
      <c r="IC276" s="147"/>
      <c r="ID276" s="147"/>
      <c r="IE276" s="147"/>
      <c r="IF276" s="147"/>
      <c r="IG276" s="147"/>
      <c r="IH276" s="147"/>
      <c r="II276" s="147"/>
    </row>
    <row r="277" spans="1:243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  <c r="AO277" s="147"/>
      <c r="AP277" s="147"/>
      <c r="AQ277" s="147"/>
      <c r="AR277" s="147"/>
      <c r="AS277" s="147"/>
      <c r="AT277" s="147"/>
      <c r="AU277" s="147"/>
      <c r="AV277" s="147"/>
      <c r="AW277" s="147"/>
      <c r="AX277" s="147"/>
      <c r="AY277" s="147"/>
      <c r="AZ277" s="147"/>
      <c r="BA277" s="147"/>
      <c r="BB277" s="147"/>
      <c r="BC277" s="147"/>
      <c r="BD277" s="147"/>
      <c r="BE277" s="147"/>
      <c r="BF277" s="147"/>
      <c r="BG277" s="147"/>
      <c r="BH277" s="147"/>
      <c r="BI277" s="147"/>
      <c r="BJ277" s="147"/>
      <c r="BK277" s="147"/>
      <c r="BL277" s="147"/>
      <c r="BM277" s="147"/>
      <c r="BN277" s="147"/>
      <c r="BO277" s="147"/>
      <c r="BP277" s="147"/>
      <c r="BQ277" s="147"/>
      <c r="BR277" s="147"/>
      <c r="BS277" s="147"/>
      <c r="BT277" s="147"/>
      <c r="BU277" s="147"/>
      <c r="BV277" s="147"/>
      <c r="BW277" s="147"/>
      <c r="BX277" s="147"/>
      <c r="BY277" s="147"/>
      <c r="BZ277" s="147"/>
      <c r="CA277" s="147"/>
      <c r="CB277" s="147"/>
      <c r="CC277" s="147"/>
      <c r="CD277" s="147"/>
      <c r="CE277" s="147"/>
      <c r="CF277" s="147"/>
      <c r="CG277" s="147"/>
      <c r="CH277" s="147"/>
      <c r="CJ277" s="147"/>
      <c r="CK277" s="147"/>
      <c r="CL277" s="147"/>
      <c r="CM277" s="147"/>
      <c r="CN277" s="147"/>
      <c r="CO277" s="147"/>
      <c r="CP277" s="147"/>
      <c r="CQ277" s="147"/>
      <c r="CR277" s="147"/>
      <c r="CS277" s="147"/>
      <c r="CT277" s="147"/>
      <c r="CU277" s="147"/>
      <c r="CV277" s="147"/>
      <c r="CW277" s="147"/>
      <c r="CX277" s="147"/>
      <c r="CY277" s="147"/>
      <c r="CZ277" s="147"/>
      <c r="DA277" s="147"/>
      <c r="DB277" s="147"/>
      <c r="DC277" s="147"/>
      <c r="DD277" s="147"/>
      <c r="DE277" s="147"/>
      <c r="DF277" s="147"/>
      <c r="DG277" s="147"/>
      <c r="DH277" s="147"/>
      <c r="DI277" s="147"/>
      <c r="DJ277" s="147"/>
      <c r="DK277" s="147"/>
      <c r="DL277" s="147"/>
      <c r="DM277" s="147"/>
      <c r="DN277" s="147"/>
      <c r="DO277" s="147"/>
      <c r="DP277" s="147"/>
      <c r="DQ277" s="147"/>
      <c r="DR277" s="147"/>
      <c r="DS277" s="147"/>
      <c r="DT277" s="147"/>
      <c r="DU277" s="147"/>
      <c r="DV277" s="147"/>
      <c r="DW277" s="147"/>
      <c r="DX277" s="147"/>
      <c r="DY277" s="147"/>
      <c r="DZ277" s="147"/>
      <c r="EA277" s="147"/>
      <c r="EB277" s="147"/>
      <c r="EC277" s="147"/>
      <c r="ED277" s="147"/>
      <c r="EE277" s="147"/>
      <c r="EF277" s="147"/>
      <c r="EG277" s="147"/>
      <c r="EH277" s="147"/>
      <c r="EI277" s="147"/>
      <c r="EJ277" s="147"/>
      <c r="EK277" s="147"/>
      <c r="EL277" s="147"/>
      <c r="EM277" s="147"/>
      <c r="EN277" s="147"/>
      <c r="EO277" s="147"/>
      <c r="EP277" s="147"/>
      <c r="EQ277" s="147"/>
      <c r="ER277" s="147"/>
      <c r="ES277" s="147"/>
      <c r="ET277" s="147"/>
      <c r="EU277" s="147"/>
      <c r="EV277" s="147"/>
      <c r="EW277" s="147"/>
      <c r="EX277" s="147"/>
      <c r="EY277" s="147"/>
      <c r="EZ277" s="147"/>
      <c r="FA277" s="147"/>
      <c r="FB277" s="147"/>
      <c r="FC277" s="147"/>
      <c r="FD277" s="147"/>
      <c r="FE277" s="147"/>
      <c r="FF277" s="147"/>
      <c r="FG277" s="147"/>
      <c r="FH277" s="147"/>
      <c r="FI277" s="147"/>
      <c r="FJ277" s="147"/>
      <c r="FK277" s="147"/>
      <c r="FL277" s="147"/>
      <c r="FM277" s="147"/>
      <c r="FN277" s="147"/>
      <c r="FO277" s="147"/>
      <c r="FP277" s="147"/>
      <c r="FQ277" s="147"/>
      <c r="FR277" s="147"/>
      <c r="FS277" s="147"/>
      <c r="FT277" s="147"/>
      <c r="FU277" s="147"/>
      <c r="FV277" s="147"/>
      <c r="FW277" s="147"/>
      <c r="FX277" s="147"/>
      <c r="FY277" s="147"/>
      <c r="FZ277" s="147"/>
      <c r="GA277" s="147"/>
      <c r="GB277" s="147"/>
      <c r="GC277" s="147"/>
      <c r="GD277" s="147"/>
      <c r="GE277" s="147"/>
      <c r="GF277" s="147"/>
      <c r="GG277" s="147"/>
      <c r="GH277" s="147"/>
      <c r="GI277" s="147"/>
      <c r="GJ277" s="147"/>
      <c r="GK277" s="147"/>
      <c r="GL277" s="147"/>
      <c r="GM277" s="147"/>
      <c r="GN277" s="147"/>
      <c r="GO277" s="147"/>
      <c r="GP277" s="147"/>
      <c r="GQ277" s="147"/>
      <c r="GR277" s="147"/>
      <c r="GS277" s="147"/>
      <c r="GT277" s="147"/>
      <c r="GU277" s="147"/>
      <c r="GV277" s="147"/>
      <c r="GW277" s="147"/>
      <c r="GX277" s="147"/>
      <c r="GY277" s="147"/>
      <c r="GZ277" s="147"/>
      <c r="HA277" s="147"/>
      <c r="HB277" s="147"/>
      <c r="HC277" s="147"/>
      <c r="HD277" s="147"/>
      <c r="HE277" s="147"/>
      <c r="HF277" s="147"/>
      <c r="HG277" s="147"/>
      <c r="HH277" s="147"/>
      <c r="HI277" s="147"/>
      <c r="HJ277" s="147"/>
      <c r="HK277" s="147"/>
      <c r="HL277" s="147"/>
      <c r="HM277" s="147"/>
      <c r="HN277" s="147"/>
      <c r="HO277" s="147"/>
      <c r="HP277" s="147"/>
      <c r="HQ277" s="147"/>
      <c r="HR277" s="147"/>
      <c r="HS277" s="147"/>
      <c r="HT277" s="147"/>
      <c r="HU277" s="147"/>
      <c r="HV277" s="147"/>
      <c r="HW277" s="147"/>
      <c r="HX277" s="147"/>
      <c r="HY277" s="147"/>
      <c r="HZ277" s="147"/>
      <c r="IA277" s="147"/>
      <c r="IB277" s="147"/>
      <c r="IC277" s="147"/>
      <c r="ID277" s="147"/>
      <c r="IE277" s="147"/>
      <c r="IF277" s="147"/>
      <c r="IG277" s="147"/>
      <c r="IH277" s="147"/>
      <c r="II277" s="147"/>
    </row>
    <row r="278" spans="1:243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  <c r="AO278" s="147"/>
      <c r="AP278" s="147"/>
      <c r="AQ278" s="147"/>
      <c r="AR278" s="147"/>
      <c r="AS278" s="147"/>
      <c r="AT278" s="147"/>
      <c r="AU278" s="147"/>
      <c r="AV278" s="147"/>
      <c r="AW278" s="147"/>
      <c r="AX278" s="147"/>
      <c r="AY278" s="147"/>
      <c r="AZ278" s="147"/>
      <c r="BA278" s="147"/>
      <c r="BB278" s="147"/>
      <c r="BC278" s="147"/>
      <c r="BD278" s="147"/>
      <c r="BE278" s="147"/>
      <c r="BF278" s="147"/>
      <c r="BG278" s="147"/>
      <c r="BH278" s="147"/>
      <c r="BI278" s="147"/>
      <c r="BJ278" s="147"/>
      <c r="BK278" s="147"/>
      <c r="BL278" s="147"/>
      <c r="BM278" s="147"/>
      <c r="BN278" s="147"/>
      <c r="BO278" s="147"/>
      <c r="BP278" s="147"/>
      <c r="BQ278" s="147"/>
      <c r="BR278" s="147"/>
      <c r="BS278" s="147"/>
      <c r="BT278" s="147"/>
      <c r="BU278" s="147"/>
      <c r="BV278" s="147"/>
      <c r="BW278" s="147"/>
      <c r="BX278" s="147"/>
      <c r="BY278" s="147"/>
      <c r="BZ278" s="147"/>
      <c r="CA278" s="147"/>
      <c r="CB278" s="147"/>
      <c r="CC278" s="147"/>
      <c r="CD278" s="147"/>
      <c r="CE278" s="147"/>
      <c r="CF278" s="147"/>
      <c r="CG278" s="147"/>
      <c r="CH278" s="147"/>
      <c r="CJ278" s="147"/>
      <c r="CK278" s="147"/>
      <c r="CL278" s="147"/>
      <c r="CM278" s="147"/>
      <c r="CN278" s="147"/>
      <c r="CO278" s="147"/>
      <c r="CP278" s="147"/>
      <c r="CQ278" s="147"/>
      <c r="CR278" s="147"/>
      <c r="CS278" s="147"/>
      <c r="CT278" s="147"/>
      <c r="CU278" s="147"/>
      <c r="CV278" s="147"/>
      <c r="CW278" s="147"/>
      <c r="CX278" s="147"/>
      <c r="CY278" s="147"/>
      <c r="CZ278" s="147"/>
      <c r="DA278" s="147"/>
      <c r="DB278" s="147"/>
      <c r="DC278" s="147"/>
      <c r="DD278" s="147"/>
      <c r="DE278" s="147"/>
      <c r="DF278" s="147"/>
      <c r="DG278" s="147"/>
      <c r="DH278" s="147"/>
      <c r="DI278" s="147"/>
      <c r="DJ278" s="147"/>
      <c r="DK278" s="147"/>
      <c r="DL278" s="147"/>
      <c r="DM278" s="147"/>
      <c r="DN278" s="147"/>
      <c r="DO278" s="147"/>
      <c r="DP278" s="147"/>
      <c r="DQ278" s="147"/>
      <c r="DR278" s="147"/>
      <c r="DS278" s="147"/>
      <c r="DT278" s="147"/>
      <c r="DU278" s="147"/>
      <c r="DV278" s="147"/>
      <c r="DW278" s="147"/>
      <c r="DX278" s="147"/>
      <c r="DY278" s="147"/>
      <c r="DZ278" s="147"/>
      <c r="EA278" s="147"/>
      <c r="EB278" s="147"/>
      <c r="EC278" s="147"/>
      <c r="ED278" s="147"/>
      <c r="EE278" s="147"/>
      <c r="EF278" s="147"/>
      <c r="EG278" s="147"/>
      <c r="EH278" s="147"/>
      <c r="EI278" s="147"/>
      <c r="EJ278" s="147"/>
      <c r="EK278" s="147"/>
      <c r="EL278" s="147"/>
      <c r="EM278" s="147"/>
      <c r="EN278" s="147"/>
      <c r="EO278" s="147"/>
      <c r="EP278" s="147"/>
      <c r="EQ278" s="147"/>
      <c r="ER278" s="147"/>
      <c r="ES278" s="147"/>
      <c r="ET278" s="147"/>
      <c r="EU278" s="147"/>
      <c r="EV278" s="147"/>
      <c r="EW278" s="147"/>
      <c r="EX278" s="147"/>
      <c r="EY278" s="147"/>
      <c r="EZ278" s="147"/>
      <c r="FA278" s="147"/>
      <c r="FB278" s="147"/>
      <c r="FC278" s="147"/>
      <c r="FD278" s="147"/>
      <c r="FE278" s="147"/>
      <c r="FF278" s="147"/>
      <c r="FG278" s="147"/>
      <c r="FH278" s="147"/>
      <c r="FI278" s="147"/>
      <c r="FJ278" s="147"/>
      <c r="FK278" s="147"/>
      <c r="FL278" s="147"/>
      <c r="FM278" s="147"/>
      <c r="FN278" s="147"/>
      <c r="FO278" s="147"/>
      <c r="FP278" s="147"/>
      <c r="FQ278" s="147"/>
      <c r="FR278" s="147"/>
      <c r="FS278" s="147"/>
      <c r="FT278" s="147"/>
      <c r="FU278" s="147"/>
      <c r="FV278" s="147"/>
      <c r="FW278" s="147"/>
      <c r="FX278" s="147"/>
      <c r="FY278" s="147"/>
      <c r="FZ278" s="147"/>
      <c r="GA278" s="147"/>
      <c r="GB278" s="147"/>
      <c r="GC278" s="147"/>
      <c r="GD278" s="147"/>
      <c r="GE278" s="147"/>
      <c r="GF278" s="147"/>
      <c r="GG278" s="147"/>
      <c r="GH278" s="147"/>
      <c r="GI278" s="147"/>
      <c r="GJ278" s="147"/>
      <c r="GK278" s="147"/>
      <c r="GL278" s="147"/>
      <c r="GM278" s="147"/>
      <c r="GN278" s="147"/>
      <c r="GO278" s="147"/>
      <c r="GP278" s="147"/>
      <c r="GQ278" s="147"/>
      <c r="GR278" s="147"/>
      <c r="GS278" s="147"/>
      <c r="GT278" s="147"/>
      <c r="GU278" s="147"/>
      <c r="GV278" s="147"/>
      <c r="GW278" s="147"/>
      <c r="GX278" s="147"/>
      <c r="GY278" s="147"/>
      <c r="GZ278" s="147"/>
      <c r="HA278" s="147"/>
      <c r="HB278" s="147"/>
      <c r="HC278" s="147"/>
      <c r="HD278" s="147"/>
      <c r="HE278" s="147"/>
      <c r="HF278" s="147"/>
      <c r="HG278" s="147"/>
      <c r="HH278" s="147"/>
      <c r="HI278" s="147"/>
      <c r="HJ278" s="147"/>
      <c r="HK278" s="147"/>
      <c r="HL278" s="147"/>
      <c r="HM278" s="147"/>
      <c r="HN278" s="147"/>
      <c r="HO278" s="147"/>
      <c r="HP278" s="147"/>
      <c r="HQ278" s="147"/>
      <c r="HR278" s="147"/>
      <c r="HS278" s="147"/>
      <c r="HT278" s="147"/>
      <c r="HU278" s="147"/>
      <c r="HV278" s="147"/>
      <c r="HW278" s="147"/>
      <c r="HX278" s="147"/>
      <c r="HY278" s="147"/>
      <c r="HZ278" s="147"/>
      <c r="IA278" s="147"/>
      <c r="IB278" s="147"/>
      <c r="IC278" s="147"/>
      <c r="ID278" s="147"/>
      <c r="IE278" s="147"/>
      <c r="IF278" s="147"/>
      <c r="IG278" s="147"/>
      <c r="IH278" s="147"/>
      <c r="II278" s="147"/>
    </row>
    <row r="279" spans="1:243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  <c r="AO279" s="147"/>
      <c r="AP279" s="147"/>
      <c r="AQ279" s="147"/>
      <c r="AR279" s="147"/>
      <c r="AS279" s="147"/>
      <c r="AT279" s="147"/>
      <c r="AU279" s="147"/>
      <c r="AV279" s="147"/>
      <c r="AW279" s="147"/>
      <c r="AX279" s="147"/>
      <c r="AY279" s="147"/>
      <c r="AZ279" s="147"/>
      <c r="BA279" s="147"/>
      <c r="BB279" s="147"/>
      <c r="BC279" s="147"/>
      <c r="BD279" s="147"/>
      <c r="BE279" s="147"/>
      <c r="BF279" s="147"/>
      <c r="BG279" s="147"/>
      <c r="BH279" s="147"/>
      <c r="BI279" s="147"/>
      <c r="BJ279" s="147"/>
      <c r="BK279" s="147"/>
      <c r="BL279" s="147"/>
      <c r="BM279" s="147"/>
      <c r="BN279" s="147"/>
      <c r="BO279" s="147"/>
      <c r="BP279" s="147"/>
      <c r="BQ279" s="147"/>
      <c r="BR279" s="147"/>
      <c r="BS279" s="147"/>
      <c r="BT279" s="147"/>
      <c r="BU279" s="147"/>
      <c r="BV279" s="147"/>
      <c r="BW279" s="147"/>
      <c r="BX279" s="147"/>
      <c r="BY279" s="147"/>
      <c r="BZ279" s="147"/>
      <c r="CA279" s="147"/>
      <c r="CB279" s="147"/>
      <c r="CC279" s="147"/>
      <c r="CD279" s="147"/>
      <c r="CE279" s="147"/>
      <c r="CF279" s="147"/>
      <c r="CG279" s="147"/>
      <c r="CH279" s="147"/>
      <c r="CJ279" s="147"/>
      <c r="CK279" s="147"/>
      <c r="CL279" s="147"/>
      <c r="CM279" s="147"/>
      <c r="CN279" s="147"/>
      <c r="CO279" s="147"/>
      <c r="CP279" s="147"/>
      <c r="CQ279" s="147"/>
      <c r="CR279" s="147"/>
      <c r="CS279" s="147"/>
      <c r="CT279" s="147"/>
      <c r="CU279" s="147"/>
      <c r="CV279" s="147"/>
      <c r="CW279" s="147"/>
      <c r="CX279" s="147"/>
      <c r="CY279" s="147"/>
      <c r="CZ279" s="147"/>
      <c r="DA279" s="147"/>
      <c r="DB279" s="147"/>
      <c r="DC279" s="147"/>
      <c r="DD279" s="147"/>
      <c r="DE279" s="147"/>
      <c r="DF279" s="147"/>
      <c r="DG279" s="147"/>
      <c r="DH279" s="147"/>
      <c r="DI279" s="147"/>
      <c r="DJ279" s="147"/>
      <c r="DK279" s="147"/>
      <c r="DL279" s="147"/>
      <c r="DM279" s="147"/>
      <c r="DN279" s="147"/>
      <c r="DO279" s="147"/>
      <c r="DP279" s="147"/>
      <c r="DQ279" s="147"/>
      <c r="DR279" s="147"/>
      <c r="DS279" s="147"/>
      <c r="DT279" s="147"/>
      <c r="DU279" s="147"/>
      <c r="DV279" s="147"/>
      <c r="DW279" s="147"/>
      <c r="DX279" s="147"/>
      <c r="DY279" s="147"/>
      <c r="DZ279" s="147"/>
      <c r="EA279" s="147"/>
      <c r="EB279" s="147"/>
      <c r="EC279" s="147"/>
      <c r="ED279" s="147"/>
      <c r="EE279" s="147"/>
      <c r="EF279" s="147"/>
      <c r="EG279" s="147"/>
      <c r="EH279" s="147"/>
      <c r="EI279" s="147"/>
      <c r="EJ279" s="147"/>
      <c r="EK279" s="147"/>
      <c r="EL279" s="147"/>
      <c r="EM279" s="147"/>
      <c r="EN279" s="147"/>
      <c r="EO279" s="147"/>
      <c r="EP279" s="147"/>
      <c r="EQ279" s="147"/>
      <c r="ER279" s="147"/>
      <c r="ES279" s="147"/>
      <c r="ET279" s="147"/>
      <c r="EU279" s="147"/>
      <c r="EV279" s="147"/>
      <c r="EW279" s="147"/>
      <c r="EX279" s="147"/>
      <c r="EY279" s="147"/>
      <c r="EZ279" s="147"/>
      <c r="FA279" s="147"/>
      <c r="FB279" s="147"/>
      <c r="FC279" s="147"/>
      <c r="FD279" s="147"/>
      <c r="FE279" s="147"/>
      <c r="FF279" s="147"/>
      <c r="FG279" s="147"/>
      <c r="FH279" s="147"/>
      <c r="FI279" s="147"/>
      <c r="FJ279" s="147"/>
      <c r="FK279" s="147"/>
      <c r="FL279" s="147"/>
      <c r="FM279" s="147"/>
      <c r="FN279" s="147"/>
      <c r="FO279" s="147"/>
      <c r="FP279" s="147"/>
      <c r="FQ279" s="147"/>
      <c r="FR279" s="147"/>
      <c r="FS279" s="147"/>
      <c r="FT279" s="147"/>
      <c r="FU279" s="147"/>
      <c r="FV279" s="147"/>
      <c r="FW279" s="147"/>
      <c r="FX279" s="147"/>
      <c r="FY279" s="147"/>
      <c r="FZ279" s="147"/>
      <c r="GA279" s="147"/>
      <c r="GB279" s="147"/>
      <c r="GC279" s="147"/>
      <c r="GD279" s="147"/>
      <c r="GE279" s="147"/>
      <c r="GF279" s="147"/>
      <c r="GG279" s="147"/>
      <c r="GH279" s="147"/>
      <c r="GI279" s="147"/>
      <c r="GJ279" s="147"/>
      <c r="GK279" s="147"/>
      <c r="GL279" s="147"/>
      <c r="GM279" s="147"/>
      <c r="GN279" s="147"/>
      <c r="GO279" s="147"/>
      <c r="GP279" s="147"/>
      <c r="GQ279" s="147"/>
      <c r="GR279" s="147"/>
      <c r="GS279" s="147"/>
      <c r="GT279" s="147"/>
      <c r="GU279" s="147"/>
      <c r="GV279" s="147"/>
      <c r="GW279" s="147"/>
      <c r="GX279" s="147"/>
      <c r="GY279" s="147"/>
      <c r="GZ279" s="147"/>
      <c r="HA279" s="147"/>
      <c r="HB279" s="147"/>
      <c r="HC279" s="147"/>
      <c r="HD279" s="147"/>
      <c r="HE279" s="147"/>
      <c r="HF279" s="147"/>
      <c r="HG279" s="147"/>
      <c r="HH279" s="147"/>
      <c r="HI279" s="147"/>
      <c r="HJ279" s="147"/>
      <c r="HK279" s="147"/>
      <c r="HL279" s="147"/>
      <c r="HM279" s="147"/>
      <c r="HN279" s="147"/>
      <c r="HO279" s="147"/>
      <c r="HP279" s="147"/>
      <c r="HQ279" s="147"/>
      <c r="HR279" s="147"/>
      <c r="HS279" s="147"/>
      <c r="HT279" s="147"/>
      <c r="HU279" s="147"/>
      <c r="HV279" s="147"/>
      <c r="HW279" s="147"/>
      <c r="HX279" s="147"/>
      <c r="HY279" s="147"/>
      <c r="HZ279" s="147"/>
      <c r="IA279" s="147"/>
      <c r="IB279" s="147"/>
      <c r="IC279" s="147"/>
      <c r="ID279" s="147"/>
      <c r="IE279" s="147"/>
      <c r="IF279" s="147"/>
      <c r="IG279" s="147"/>
      <c r="IH279" s="147"/>
      <c r="II279" s="147"/>
    </row>
    <row r="280" spans="1:243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  <c r="AO280" s="147"/>
      <c r="AP280" s="147"/>
      <c r="AQ280" s="147"/>
      <c r="AR280" s="147"/>
      <c r="AS280" s="147"/>
      <c r="AT280" s="147"/>
      <c r="AU280" s="147"/>
      <c r="AV280" s="147"/>
      <c r="AW280" s="147"/>
      <c r="AX280" s="147"/>
      <c r="AY280" s="147"/>
      <c r="AZ280" s="147"/>
      <c r="BA280" s="147"/>
      <c r="BB280" s="147"/>
      <c r="BC280" s="147"/>
      <c r="BD280" s="147"/>
      <c r="BE280" s="147"/>
      <c r="BF280" s="147"/>
      <c r="BG280" s="147"/>
      <c r="BH280" s="147"/>
      <c r="BI280" s="147"/>
      <c r="BJ280" s="147"/>
      <c r="BK280" s="147"/>
      <c r="BL280" s="147"/>
      <c r="BM280" s="147"/>
      <c r="BN280" s="147"/>
      <c r="BO280" s="147"/>
      <c r="BP280" s="147"/>
      <c r="BQ280" s="147"/>
      <c r="BR280" s="147"/>
      <c r="BS280" s="147"/>
      <c r="BT280" s="147"/>
      <c r="BU280" s="147"/>
      <c r="BV280" s="147"/>
      <c r="BW280" s="147"/>
      <c r="BX280" s="147"/>
      <c r="BY280" s="147"/>
      <c r="BZ280" s="147"/>
      <c r="CA280" s="147"/>
      <c r="CB280" s="147"/>
      <c r="CC280" s="147"/>
      <c r="CD280" s="147"/>
      <c r="CE280" s="147"/>
      <c r="CF280" s="147"/>
      <c r="CG280" s="147"/>
      <c r="CH280" s="147"/>
      <c r="CJ280" s="147"/>
      <c r="CK280" s="147"/>
      <c r="CL280" s="147"/>
      <c r="CM280" s="147"/>
      <c r="CN280" s="147"/>
      <c r="CO280" s="147"/>
      <c r="CP280" s="147"/>
      <c r="CQ280" s="147"/>
      <c r="CR280" s="147"/>
      <c r="CS280" s="147"/>
      <c r="CT280" s="147"/>
      <c r="CU280" s="147"/>
      <c r="CV280" s="147"/>
      <c r="CW280" s="147"/>
      <c r="CX280" s="147"/>
      <c r="CY280" s="147"/>
      <c r="CZ280" s="147"/>
      <c r="DA280" s="147"/>
      <c r="DB280" s="147"/>
      <c r="DC280" s="147"/>
      <c r="DD280" s="147"/>
      <c r="DE280" s="147"/>
      <c r="DF280" s="147"/>
      <c r="DG280" s="147"/>
      <c r="DH280" s="147"/>
      <c r="DI280" s="147"/>
      <c r="DJ280" s="147"/>
      <c r="DK280" s="147"/>
      <c r="DL280" s="147"/>
      <c r="DM280" s="147"/>
      <c r="DN280" s="147"/>
      <c r="DO280" s="147"/>
      <c r="DP280" s="147"/>
      <c r="DQ280" s="147"/>
      <c r="DR280" s="147"/>
      <c r="DS280" s="147"/>
      <c r="DT280" s="147"/>
      <c r="DU280" s="147"/>
      <c r="DV280" s="147"/>
      <c r="DW280" s="147"/>
      <c r="DX280" s="147"/>
      <c r="DY280" s="147"/>
      <c r="DZ280" s="147"/>
      <c r="EA280" s="147"/>
      <c r="EB280" s="147"/>
      <c r="EC280" s="147"/>
      <c r="ED280" s="147"/>
      <c r="EE280" s="147"/>
      <c r="EF280" s="147"/>
      <c r="EG280" s="147"/>
      <c r="EH280" s="147"/>
      <c r="EI280" s="147"/>
      <c r="EJ280" s="147"/>
      <c r="EK280" s="147"/>
      <c r="EL280" s="147"/>
      <c r="EM280" s="147"/>
      <c r="EN280" s="147"/>
      <c r="EO280" s="147"/>
      <c r="EP280" s="147"/>
      <c r="EQ280" s="147"/>
      <c r="ER280" s="147"/>
      <c r="ES280" s="147"/>
      <c r="ET280" s="147"/>
      <c r="EU280" s="147"/>
      <c r="EV280" s="147"/>
      <c r="EW280" s="147"/>
      <c r="EX280" s="147"/>
      <c r="EY280" s="147"/>
      <c r="EZ280" s="147"/>
      <c r="FA280" s="147"/>
      <c r="FB280" s="147"/>
      <c r="FC280" s="147"/>
      <c r="FD280" s="147"/>
      <c r="FE280" s="147"/>
      <c r="FF280" s="147"/>
      <c r="FG280" s="147"/>
      <c r="FH280" s="147"/>
      <c r="FI280" s="147"/>
      <c r="FJ280" s="147"/>
      <c r="FK280" s="147"/>
      <c r="FL280" s="147"/>
      <c r="FM280" s="147"/>
      <c r="FN280" s="147"/>
      <c r="FO280" s="147"/>
      <c r="FP280" s="147"/>
      <c r="FQ280" s="147"/>
      <c r="FR280" s="147"/>
      <c r="FS280" s="147"/>
      <c r="FT280" s="147"/>
      <c r="FU280" s="147"/>
      <c r="FV280" s="147"/>
      <c r="FW280" s="147"/>
      <c r="FX280" s="147"/>
      <c r="FY280" s="147"/>
      <c r="FZ280" s="147"/>
      <c r="GA280" s="147"/>
      <c r="GB280" s="147"/>
      <c r="GC280" s="147"/>
      <c r="GD280" s="147"/>
      <c r="GE280" s="147"/>
      <c r="GF280" s="147"/>
      <c r="GG280" s="147"/>
      <c r="GH280" s="147"/>
      <c r="GI280" s="147"/>
      <c r="GJ280" s="147"/>
      <c r="GK280" s="147"/>
      <c r="GL280" s="147"/>
      <c r="GM280" s="147"/>
      <c r="GN280" s="147"/>
      <c r="GO280" s="147"/>
      <c r="GP280" s="147"/>
      <c r="GQ280" s="147"/>
      <c r="GR280" s="147"/>
      <c r="GS280" s="147"/>
      <c r="GT280" s="147"/>
      <c r="GU280" s="147"/>
      <c r="GV280" s="147"/>
      <c r="GW280" s="147"/>
      <c r="GX280" s="147"/>
      <c r="GY280" s="147"/>
      <c r="GZ280" s="147"/>
      <c r="HA280" s="147"/>
      <c r="HB280" s="147"/>
      <c r="HC280" s="147"/>
      <c r="HD280" s="147"/>
      <c r="HE280" s="147"/>
      <c r="HF280" s="147"/>
      <c r="HG280" s="147"/>
      <c r="HH280" s="147"/>
      <c r="HI280" s="147"/>
      <c r="HJ280" s="147"/>
      <c r="HK280" s="147"/>
      <c r="HL280" s="147"/>
      <c r="HM280" s="147"/>
      <c r="HN280" s="147"/>
      <c r="HO280" s="147"/>
      <c r="HP280" s="147"/>
      <c r="HQ280" s="147"/>
      <c r="HR280" s="147"/>
      <c r="HS280" s="147"/>
      <c r="HT280" s="147"/>
      <c r="HU280" s="147"/>
      <c r="HV280" s="147"/>
      <c r="HW280" s="147"/>
      <c r="HX280" s="147"/>
      <c r="HY280" s="147"/>
      <c r="HZ280" s="147"/>
      <c r="IA280" s="147"/>
      <c r="IB280" s="147"/>
      <c r="IC280" s="147"/>
      <c r="ID280" s="147"/>
      <c r="IE280" s="147"/>
      <c r="IF280" s="147"/>
      <c r="IG280" s="147"/>
      <c r="IH280" s="147"/>
      <c r="II280" s="147"/>
    </row>
    <row r="281" spans="1:243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  <c r="AO281" s="147"/>
      <c r="AP281" s="147"/>
      <c r="AQ281" s="147"/>
      <c r="AR281" s="147"/>
      <c r="AS281" s="147"/>
      <c r="AT281" s="147"/>
      <c r="AU281" s="147"/>
      <c r="AV281" s="147"/>
      <c r="AW281" s="147"/>
      <c r="AX281" s="147"/>
      <c r="AY281" s="147"/>
      <c r="AZ281" s="147"/>
      <c r="BA281" s="147"/>
      <c r="BB281" s="147"/>
      <c r="BC281" s="147"/>
      <c r="BD281" s="147"/>
      <c r="BE281" s="147"/>
      <c r="BF281" s="147"/>
      <c r="BG281" s="147"/>
      <c r="BH281" s="147"/>
      <c r="BI281" s="147"/>
      <c r="BJ281" s="147"/>
      <c r="BK281" s="147"/>
      <c r="BL281" s="147"/>
      <c r="BM281" s="147"/>
      <c r="BN281" s="147"/>
      <c r="BO281" s="147"/>
      <c r="BP281" s="147"/>
      <c r="BQ281" s="147"/>
      <c r="BR281" s="147"/>
      <c r="BS281" s="147"/>
      <c r="BT281" s="147"/>
      <c r="BU281" s="147"/>
      <c r="BV281" s="147"/>
      <c r="BW281" s="147"/>
      <c r="BX281" s="147"/>
      <c r="BY281" s="147"/>
      <c r="BZ281" s="147"/>
      <c r="CA281" s="147"/>
      <c r="CB281" s="147"/>
      <c r="CC281" s="147"/>
      <c r="CD281" s="147"/>
      <c r="CE281" s="147"/>
      <c r="CF281" s="147"/>
      <c r="CG281" s="147"/>
      <c r="CH281" s="147"/>
      <c r="CJ281" s="147"/>
      <c r="CK281" s="147"/>
      <c r="CL281" s="147"/>
      <c r="CM281" s="147"/>
      <c r="CN281" s="147"/>
      <c r="CO281" s="147"/>
      <c r="CP281" s="147"/>
      <c r="CQ281" s="147"/>
      <c r="CR281" s="147"/>
      <c r="CS281" s="147"/>
      <c r="CT281" s="147"/>
      <c r="CU281" s="147"/>
      <c r="CV281" s="147"/>
      <c r="CW281" s="147"/>
      <c r="CX281" s="147"/>
      <c r="CY281" s="147"/>
      <c r="CZ281" s="147"/>
      <c r="DA281" s="147"/>
      <c r="DB281" s="147"/>
      <c r="DC281" s="147"/>
      <c r="DD281" s="147"/>
      <c r="DE281" s="147"/>
      <c r="DF281" s="147"/>
      <c r="DG281" s="147"/>
      <c r="DH281" s="147"/>
      <c r="DI281" s="147"/>
      <c r="DJ281" s="147"/>
      <c r="DK281" s="147"/>
      <c r="DL281" s="147"/>
      <c r="DM281" s="147"/>
      <c r="DN281" s="147"/>
      <c r="DO281" s="147"/>
      <c r="DP281" s="147"/>
      <c r="DQ281" s="147"/>
      <c r="DR281" s="147"/>
      <c r="DS281" s="147"/>
      <c r="DT281" s="147"/>
      <c r="DU281" s="147"/>
      <c r="DV281" s="147"/>
      <c r="DW281" s="147"/>
      <c r="DX281" s="147"/>
      <c r="DY281" s="147"/>
      <c r="DZ281" s="147"/>
      <c r="EA281" s="147"/>
      <c r="EB281" s="147"/>
      <c r="EC281" s="147"/>
      <c r="ED281" s="147"/>
      <c r="EE281" s="147"/>
      <c r="EF281" s="147"/>
      <c r="EG281" s="147"/>
      <c r="EH281" s="147"/>
      <c r="EI281" s="147"/>
      <c r="EJ281" s="147"/>
      <c r="EK281" s="147"/>
      <c r="EL281" s="147"/>
      <c r="EM281" s="147"/>
      <c r="EN281" s="147"/>
      <c r="EO281" s="147"/>
      <c r="EP281" s="147"/>
      <c r="EQ281" s="147"/>
      <c r="ER281" s="147"/>
      <c r="ES281" s="147"/>
      <c r="ET281" s="147"/>
      <c r="EU281" s="147"/>
      <c r="EV281" s="147"/>
      <c r="EW281" s="147"/>
      <c r="EX281" s="147"/>
      <c r="EY281" s="147"/>
      <c r="EZ281" s="147"/>
      <c r="FA281" s="147"/>
      <c r="FB281" s="147"/>
      <c r="FC281" s="147"/>
      <c r="FD281" s="147"/>
      <c r="FE281" s="147"/>
      <c r="FF281" s="147"/>
      <c r="FG281" s="147"/>
      <c r="FH281" s="147"/>
      <c r="FI281" s="147"/>
      <c r="FJ281" s="147"/>
      <c r="FK281" s="147"/>
      <c r="FL281" s="147"/>
      <c r="FM281" s="147"/>
      <c r="FN281" s="147"/>
      <c r="FO281" s="147"/>
      <c r="FP281" s="147"/>
      <c r="FQ281" s="147"/>
      <c r="FR281" s="147"/>
      <c r="FS281" s="147"/>
      <c r="FT281" s="147"/>
      <c r="FU281" s="147"/>
      <c r="FV281" s="147"/>
      <c r="FW281" s="147"/>
      <c r="FX281" s="147"/>
      <c r="FY281" s="147"/>
      <c r="FZ281" s="147"/>
      <c r="GA281" s="147"/>
      <c r="GB281" s="147"/>
      <c r="GC281" s="147"/>
      <c r="GD281" s="147"/>
      <c r="GE281" s="147"/>
      <c r="GF281" s="147"/>
      <c r="GG281" s="147"/>
      <c r="GH281" s="147"/>
      <c r="GI281" s="147"/>
      <c r="GJ281" s="147"/>
      <c r="GK281" s="147"/>
      <c r="GL281" s="147"/>
      <c r="GM281" s="147"/>
      <c r="GN281" s="147"/>
      <c r="GO281" s="147"/>
      <c r="GP281" s="147"/>
      <c r="GQ281" s="147"/>
      <c r="GR281" s="147"/>
      <c r="GS281" s="147"/>
      <c r="GT281" s="147"/>
      <c r="GU281" s="147"/>
      <c r="GV281" s="147"/>
      <c r="GW281" s="147"/>
      <c r="GX281" s="147"/>
      <c r="GY281" s="147"/>
      <c r="GZ281" s="147"/>
      <c r="HA281" s="147"/>
      <c r="HB281" s="147"/>
      <c r="HC281" s="147"/>
      <c r="HD281" s="147"/>
      <c r="HE281" s="147"/>
      <c r="HF281" s="147"/>
      <c r="HG281" s="147"/>
      <c r="HH281" s="147"/>
      <c r="HI281" s="147"/>
      <c r="HJ281" s="147"/>
      <c r="HK281" s="147"/>
      <c r="HL281" s="147"/>
      <c r="HM281" s="147"/>
      <c r="HN281" s="147"/>
      <c r="HO281" s="147"/>
      <c r="HP281" s="147"/>
      <c r="HQ281" s="147"/>
      <c r="HR281" s="147"/>
      <c r="HS281" s="147"/>
      <c r="HT281" s="147"/>
      <c r="HU281" s="147"/>
      <c r="HV281" s="147"/>
      <c r="HW281" s="147"/>
      <c r="HX281" s="147"/>
      <c r="HY281" s="147"/>
      <c r="HZ281" s="147"/>
      <c r="IA281" s="147"/>
      <c r="IB281" s="147"/>
      <c r="IC281" s="147"/>
      <c r="ID281" s="147"/>
      <c r="IE281" s="147"/>
      <c r="IF281" s="147"/>
      <c r="IG281" s="147"/>
      <c r="IH281" s="147"/>
      <c r="II281" s="147"/>
    </row>
    <row r="282" spans="1:243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  <c r="AO282" s="147"/>
      <c r="AP282" s="147"/>
      <c r="AQ282" s="147"/>
      <c r="AR282" s="147"/>
      <c r="AS282" s="147"/>
      <c r="AT282" s="147"/>
      <c r="AU282" s="147"/>
      <c r="AV282" s="147"/>
      <c r="AW282" s="147"/>
      <c r="AX282" s="147"/>
      <c r="AY282" s="147"/>
      <c r="AZ282" s="147"/>
      <c r="BA282" s="147"/>
      <c r="BB282" s="147"/>
      <c r="BC282" s="147"/>
      <c r="BD282" s="147"/>
      <c r="BE282" s="147"/>
      <c r="BF282" s="147"/>
      <c r="BG282" s="147"/>
      <c r="BH282" s="147"/>
      <c r="BI282" s="147"/>
      <c r="BJ282" s="147"/>
      <c r="BK282" s="147"/>
      <c r="BL282" s="147"/>
      <c r="BM282" s="147"/>
      <c r="BN282" s="147"/>
      <c r="BO282" s="147"/>
      <c r="BP282" s="147"/>
      <c r="BQ282" s="147"/>
      <c r="BR282" s="147"/>
      <c r="BS282" s="147"/>
      <c r="BT282" s="147"/>
      <c r="BU282" s="147"/>
      <c r="BV282" s="147"/>
      <c r="BW282" s="147"/>
      <c r="BX282" s="147"/>
      <c r="BY282" s="147"/>
      <c r="BZ282" s="147"/>
      <c r="CA282" s="147"/>
      <c r="CB282" s="147"/>
      <c r="CC282" s="147"/>
      <c r="CD282" s="147"/>
      <c r="CE282" s="147"/>
      <c r="CF282" s="147"/>
      <c r="CG282" s="147"/>
      <c r="CH282" s="147"/>
      <c r="CJ282" s="147"/>
      <c r="CK282" s="147"/>
      <c r="CL282" s="147"/>
      <c r="CM282" s="147"/>
      <c r="CN282" s="147"/>
      <c r="CO282" s="147"/>
      <c r="CP282" s="147"/>
      <c r="CQ282" s="147"/>
      <c r="CR282" s="147"/>
      <c r="CS282" s="147"/>
      <c r="CT282" s="147"/>
      <c r="CU282" s="147"/>
      <c r="CV282" s="147"/>
      <c r="CW282" s="147"/>
      <c r="CX282" s="147"/>
      <c r="CY282" s="147"/>
      <c r="CZ282" s="147"/>
      <c r="DA282" s="147"/>
      <c r="DB282" s="147"/>
      <c r="DC282" s="147"/>
      <c r="DD282" s="147"/>
      <c r="DE282" s="147"/>
      <c r="DF282" s="147"/>
      <c r="DG282" s="147"/>
      <c r="DH282" s="147"/>
      <c r="DI282" s="147"/>
      <c r="DJ282" s="147"/>
      <c r="DK282" s="147"/>
      <c r="DL282" s="147"/>
      <c r="DM282" s="147"/>
      <c r="DN282" s="147"/>
      <c r="DO282" s="147"/>
      <c r="DP282" s="147"/>
      <c r="DQ282" s="147"/>
      <c r="DR282" s="147"/>
      <c r="DS282" s="147"/>
      <c r="DT282" s="147"/>
      <c r="DU282" s="147"/>
      <c r="DV282" s="147"/>
      <c r="DW282" s="147"/>
      <c r="DX282" s="147"/>
      <c r="DY282" s="147"/>
      <c r="DZ282" s="147"/>
      <c r="EA282" s="147"/>
      <c r="EB282" s="147"/>
      <c r="EC282" s="147"/>
      <c r="ED282" s="147"/>
      <c r="EE282" s="147"/>
      <c r="EF282" s="147"/>
      <c r="EG282" s="147"/>
      <c r="EH282" s="147"/>
      <c r="EI282" s="147"/>
      <c r="EJ282" s="147"/>
      <c r="EK282" s="147"/>
      <c r="EL282" s="147"/>
      <c r="EM282" s="147"/>
      <c r="EN282" s="147"/>
      <c r="EO282" s="147"/>
      <c r="EP282" s="147"/>
      <c r="EQ282" s="147"/>
      <c r="ER282" s="147"/>
      <c r="ES282" s="147"/>
      <c r="ET282" s="147"/>
      <c r="EU282" s="147"/>
      <c r="EV282" s="147"/>
      <c r="EW282" s="147"/>
      <c r="EX282" s="147"/>
      <c r="EY282" s="147"/>
      <c r="EZ282" s="147"/>
      <c r="FA282" s="147"/>
      <c r="FB282" s="147"/>
      <c r="FC282" s="147"/>
      <c r="FD282" s="147"/>
      <c r="FE282" s="147"/>
      <c r="FF282" s="147"/>
      <c r="FG282" s="147"/>
      <c r="FH282" s="147"/>
      <c r="FI282" s="147"/>
      <c r="FJ282" s="147"/>
      <c r="FK282" s="147"/>
      <c r="FL282" s="147"/>
      <c r="FM282" s="147"/>
      <c r="FN282" s="147"/>
      <c r="FO282" s="147"/>
      <c r="FP282" s="147"/>
      <c r="FQ282" s="147"/>
      <c r="FR282" s="147"/>
      <c r="FS282" s="147"/>
      <c r="FT282" s="147"/>
      <c r="FU282" s="147"/>
      <c r="FV282" s="147"/>
      <c r="FW282" s="147"/>
      <c r="FX282" s="147"/>
      <c r="FY282" s="147"/>
      <c r="FZ282" s="147"/>
      <c r="GA282" s="147"/>
      <c r="GB282" s="147"/>
      <c r="GC282" s="147"/>
      <c r="GD282" s="147"/>
      <c r="GE282" s="147"/>
      <c r="GF282" s="147"/>
      <c r="GG282" s="147"/>
      <c r="GH282" s="147"/>
      <c r="GI282" s="147"/>
      <c r="GJ282" s="147"/>
      <c r="GK282" s="147"/>
      <c r="GL282" s="147"/>
      <c r="GM282" s="147"/>
      <c r="GN282" s="147"/>
      <c r="GO282" s="147"/>
      <c r="GP282" s="147"/>
      <c r="GQ282" s="147"/>
      <c r="GR282" s="147"/>
      <c r="GS282" s="147"/>
      <c r="GT282" s="147"/>
      <c r="GU282" s="147"/>
      <c r="GV282" s="147"/>
      <c r="GW282" s="147"/>
      <c r="GX282" s="147"/>
      <c r="GY282" s="147"/>
      <c r="GZ282" s="147"/>
      <c r="HA282" s="147"/>
      <c r="HB282" s="147"/>
      <c r="HC282" s="147"/>
      <c r="HD282" s="147"/>
      <c r="HE282" s="147"/>
      <c r="HF282" s="147"/>
      <c r="HG282" s="147"/>
      <c r="HH282" s="147"/>
      <c r="HI282" s="147"/>
      <c r="HJ282" s="147"/>
      <c r="HK282" s="147"/>
      <c r="HL282" s="147"/>
      <c r="HM282" s="147"/>
      <c r="HN282" s="147"/>
      <c r="HO282" s="147"/>
      <c r="HP282" s="147"/>
      <c r="HQ282" s="147"/>
      <c r="HR282" s="147"/>
      <c r="HS282" s="147"/>
      <c r="HT282" s="147"/>
      <c r="HU282" s="147"/>
      <c r="HV282" s="147"/>
      <c r="HW282" s="147"/>
      <c r="HX282" s="147"/>
      <c r="HY282" s="147"/>
      <c r="HZ282" s="147"/>
      <c r="IA282" s="147"/>
      <c r="IB282" s="147"/>
      <c r="IC282" s="147"/>
      <c r="ID282" s="147"/>
      <c r="IE282" s="147"/>
      <c r="IF282" s="147"/>
      <c r="IG282" s="147"/>
      <c r="IH282" s="147"/>
      <c r="II282" s="147"/>
    </row>
    <row r="283" spans="1:243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  <c r="AO283" s="147"/>
      <c r="AP283" s="147"/>
      <c r="AQ283" s="147"/>
      <c r="AR283" s="147"/>
      <c r="AS283" s="147"/>
      <c r="AT283" s="147"/>
      <c r="AU283" s="147"/>
      <c r="AV283" s="147"/>
      <c r="AW283" s="147"/>
      <c r="AX283" s="147"/>
      <c r="AY283" s="147"/>
      <c r="AZ283" s="147"/>
      <c r="BA283" s="147"/>
      <c r="BB283" s="147"/>
      <c r="BC283" s="147"/>
      <c r="BD283" s="147"/>
      <c r="BE283" s="147"/>
      <c r="BF283" s="147"/>
      <c r="BG283" s="147"/>
      <c r="BH283" s="147"/>
      <c r="BI283" s="147"/>
      <c r="BJ283" s="147"/>
      <c r="BK283" s="147"/>
      <c r="BL283" s="147"/>
      <c r="BM283" s="147"/>
      <c r="BN283" s="147"/>
      <c r="BO283" s="147"/>
      <c r="BP283" s="147"/>
      <c r="BQ283" s="147"/>
      <c r="BR283" s="147"/>
      <c r="BS283" s="147"/>
      <c r="BT283" s="147"/>
      <c r="BU283" s="147"/>
      <c r="BV283" s="147"/>
      <c r="BW283" s="147"/>
      <c r="BX283" s="147"/>
      <c r="BY283" s="147"/>
      <c r="BZ283" s="147"/>
      <c r="CA283" s="147"/>
      <c r="CB283" s="147"/>
      <c r="CC283" s="147"/>
      <c r="CD283" s="147"/>
      <c r="CE283" s="147"/>
      <c r="CF283" s="147"/>
      <c r="CG283" s="147"/>
      <c r="CH283" s="147"/>
      <c r="CJ283" s="147"/>
      <c r="CK283" s="147"/>
      <c r="CL283" s="147"/>
      <c r="CM283" s="147"/>
      <c r="CN283" s="147"/>
      <c r="CO283" s="147"/>
      <c r="CP283" s="147"/>
      <c r="CQ283" s="147"/>
      <c r="CR283" s="147"/>
      <c r="CS283" s="147"/>
      <c r="CT283" s="147"/>
      <c r="CU283" s="147"/>
      <c r="CV283" s="147"/>
      <c r="CW283" s="147"/>
      <c r="CX283" s="147"/>
      <c r="CY283" s="147"/>
      <c r="CZ283" s="147"/>
      <c r="DA283" s="147"/>
      <c r="DB283" s="147"/>
      <c r="DC283" s="147"/>
      <c r="DD283" s="147"/>
      <c r="DE283" s="147"/>
      <c r="DF283" s="147"/>
      <c r="DG283" s="147"/>
      <c r="DH283" s="147"/>
      <c r="DI283" s="147"/>
      <c r="DJ283" s="147"/>
      <c r="DK283" s="147"/>
      <c r="DL283" s="147"/>
      <c r="DM283" s="147"/>
      <c r="DN283" s="147"/>
      <c r="DO283" s="147"/>
      <c r="DP283" s="147"/>
      <c r="DQ283" s="147"/>
      <c r="DR283" s="147"/>
      <c r="DS283" s="147"/>
      <c r="DT283" s="147"/>
      <c r="DU283" s="147"/>
      <c r="DV283" s="147"/>
      <c r="DW283" s="147"/>
      <c r="DX283" s="147"/>
      <c r="DY283" s="147"/>
      <c r="DZ283" s="147"/>
      <c r="EA283" s="147"/>
      <c r="EB283" s="147"/>
      <c r="EC283" s="147"/>
      <c r="ED283" s="147"/>
      <c r="EE283" s="147"/>
      <c r="EF283" s="147"/>
      <c r="EG283" s="147"/>
      <c r="EH283" s="147"/>
      <c r="EI283" s="147"/>
      <c r="EJ283" s="147"/>
      <c r="EK283" s="147"/>
      <c r="EL283" s="147"/>
      <c r="EM283" s="147"/>
      <c r="EN283" s="147"/>
      <c r="EO283" s="147"/>
      <c r="EP283" s="147"/>
      <c r="EQ283" s="147"/>
      <c r="ER283" s="147"/>
      <c r="ES283" s="147"/>
      <c r="ET283" s="147"/>
      <c r="EU283" s="147"/>
      <c r="EV283" s="147"/>
      <c r="EW283" s="147"/>
      <c r="EX283" s="147"/>
      <c r="EY283" s="147"/>
      <c r="EZ283" s="147"/>
      <c r="FA283" s="147"/>
      <c r="FB283" s="147"/>
      <c r="FC283" s="147"/>
      <c r="FD283" s="147"/>
      <c r="FE283" s="147"/>
      <c r="FF283" s="147"/>
      <c r="FG283" s="147"/>
      <c r="FH283" s="147"/>
      <c r="FI283" s="147"/>
      <c r="FJ283" s="147"/>
      <c r="FK283" s="147"/>
      <c r="FL283" s="147"/>
      <c r="FM283" s="147"/>
      <c r="FN283" s="147"/>
      <c r="FO283" s="147"/>
      <c r="FP283" s="147"/>
      <c r="FQ283" s="147"/>
      <c r="FR283" s="147"/>
      <c r="FS283" s="147"/>
      <c r="FT283" s="147"/>
      <c r="FU283" s="147"/>
      <c r="FV283" s="147"/>
      <c r="FW283" s="147"/>
      <c r="FX283" s="147"/>
      <c r="FY283" s="147"/>
      <c r="FZ283" s="147"/>
      <c r="GA283" s="147"/>
      <c r="GB283" s="147"/>
      <c r="GC283" s="147"/>
      <c r="GD283" s="147"/>
      <c r="GE283" s="147"/>
      <c r="GF283" s="147"/>
      <c r="GG283" s="147"/>
      <c r="GH283" s="147"/>
      <c r="GI283" s="147"/>
      <c r="GJ283" s="147"/>
      <c r="GK283" s="147"/>
      <c r="GL283" s="147"/>
      <c r="GM283" s="147"/>
      <c r="GN283" s="147"/>
      <c r="GO283" s="147"/>
      <c r="GP283" s="147"/>
      <c r="GQ283" s="147"/>
      <c r="GR283" s="147"/>
      <c r="GS283" s="147"/>
      <c r="GT283" s="147"/>
      <c r="GU283" s="147"/>
      <c r="GV283" s="147"/>
      <c r="GW283" s="147"/>
      <c r="GX283" s="147"/>
      <c r="GY283" s="147"/>
      <c r="GZ283" s="147"/>
      <c r="HA283" s="147"/>
      <c r="HB283" s="147"/>
      <c r="HC283" s="147"/>
      <c r="HD283" s="147"/>
      <c r="HE283" s="147"/>
      <c r="HF283" s="147"/>
      <c r="HG283" s="147"/>
      <c r="HH283" s="147"/>
      <c r="HI283" s="147"/>
      <c r="HJ283" s="147"/>
      <c r="HK283" s="147"/>
      <c r="HL283" s="147"/>
      <c r="HM283" s="147"/>
      <c r="HN283" s="147"/>
      <c r="HO283" s="147"/>
      <c r="HP283" s="147"/>
      <c r="HQ283" s="147"/>
      <c r="HR283" s="147"/>
      <c r="HS283" s="147"/>
      <c r="HT283" s="147"/>
      <c r="HU283" s="147"/>
      <c r="HV283" s="147"/>
      <c r="HW283" s="147"/>
      <c r="HX283" s="147"/>
      <c r="HY283" s="147"/>
      <c r="HZ283" s="147"/>
      <c r="IA283" s="147"/>
      <c r="IB283" s="147"/>
      <c r="IC283" s="147"/>
      <c r="ID283" s="147"/>
      <c r="IE283" s="147"/>
      <c r="IF283" s="147"/>
      <c r="IG283" s="147"/>
      <c r="IH283" s="147"/>
      <c r="II283" s="147"/>
    </row>
    <row r="284" spans="1:243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  <c r="AO284" s="147"/>
      <c r="AP284" s="147"/>
      <c r="AQ284" s="147"/>
      <c r="AR284" s="147"/>
      <c r="AS284" s="147"/>
      <c r="AT284" s="147"/>
      <c r="AU284" s="147"/>
      <c r="AV284" s="147"/>
      <c r="AW284" s="147"/>
      <c r="AX284" s="147"/>
      <c r="AY284" s="147"/>
      <c r="AZ284" s="147"/>
      <c r="BA284" s="147"/>
      <c r="BB284" s="147"/>
      <c r="BC284" s="147"/>
      <c r="BD284" s="147"/>
      <c r="BE284" s="147"/>
      <c r="BF284" s="147"/>
      <c r="BG284" s="147"/>
      <c r="BH284" s="147"/>
      <c r="BI284" s="147"/>
      <c r="BJ284" s="147"/>
      <c r="BK284" s="147"/>
      <c r="BL284" s="147"/>
      <c r="BM284" s="147"/>
      <c r="BN284" s="147"/>
      <c r="BO284" s="147"/>
      <c r="BP284" s="147"/>
      <c r="BQ284" s="147"/>
      <c r="BR284" s="147"/>
      <c r="BS284" s="147"/>
      <c r="BT284" s="147"/>
      <c r="BU284" s="147"/>
      <c r="BV284" s="147"/>
      <c r="BW284" s="147"/>
      <c r="BX284" s="147"/>
      <c r="BY284" s="147"/>
      <c r="BZ284" s="147"/>
      <c r="CA284" s="147"/>
      <c r="CB284" s="147"/>
      <c r="CC284" s="147"/>
      <c r="CD284" s="147"/>
      <c r="CE284" s="147"/>
      <c r="CF284" s="147"/>
      <c r="CG284" s="147"/>
      <c r="CH284" s="147"/>
      <c r="CJ284" s="147"/>
      <c r="CK284" s="147"/>
      <c r="CL284" s="147"/>
      <c r="CM284" s="147"/>
      <c r="CN284" s="147"/>
      <c r="CO284" s="147"/>
      <c r="CP284" s="147"/>
      <c r="CQ284" s="147"/>
      <c r="CR284" s="147"/>
      <c r="CS284" s="147"/>
      <c r="CT284" s="147"/>
      <c r="CU284" s="147"/>
      <c r="CV284" s="147"/>
      <c r="CW284" s="147"/>
      <c r="CX284" s="147"/>
      <c r="CY284" s="147"/>
      <c r="CZ284" s="147"/>
      <c r="DA284" s="147"/>
      <c r="DB284" s="147"/>
      <c r="DC284" s="147"/>
      <c r="DD284" s="147"/>
      <c r="DE284" s="147"/>
      <c r="DF284" s="147"/>
      <c r="DG284" s="147"/>
      <c r="DH284" s="147"/>
      <c r="DI284" s="147"/>
      <c r="DJ284" s="147"/>
      <c r="DK284" s="147"/>
      <c r="DL284" s="147"/>
      <c r="DM284" s="147"/>
      <c r="DN284" s="147"/>
      <c r="DO284" s="147"/>
      <c r="DP284" s="147"/>
      <c r="DQ284" s="147"/>
      <c r="DR284" s="147"/>
      <c r="DS284" s="147"/>
      <c r="DT284" s="147"/>
      <c r="DU284" s="147"/>
      <c r="DV284" s="147"/>
      <c r="DW284" s="147"/>
      <c r="DX284" s="147"/>
      <c r="DY284" s="147"/>
      <c r="DZ284" s="147"/>
      <c r="EA284" s="147"/>
      <c r="EB284" s="147"/>
      <c r="EC284" s="147"/>
      <c r="ED284" s="147"/>
      <c r="EE284" s="147"/>
      <c r="EF284" s="147"/>
      <c r="EG284" s="147"/>
      <c r="EH284" s="147"/>
      <c r="EI284" s="147"/>
      <c r="EJ284" s="147"/>
      <c r="EK284" s="147"/>
      <c r="EL284" s="147"/>
      <c r="EM284" s="147"/>
      <c r="EN284" s="147"/>
      <c r="EO284" s="147"/>
      <c r="EP284" s="147"/>
      <c r="EQ284" s="147"/>
      <c r="ER284" s="147"/>
      <c r="ES284" s="147"/>
      <c r="ET284" s="147"/>
      <c r="EU284" s="147"/>
      <c r="EV284" s="147"/>
      <c r="EW284" s="147"/>
      <c r="EX284" s="147"/>
      <c r="EY284" s="147"/>
      <c r="EZ284" s="147"/>
      <c r="FA284" s="147"/>
      <c r="FB284" s="147"/>
      <c r="FC284" s="147"/>
      <c r="FD284" s="147"/>
      <c r="FE284" s="147"/>
      <c r="FF284" s="147"/>
      <c r="FG284" s="147"/>
      <c r="FH284" s="147"/>
      <c r="FI284" s="147"/>
      <c r="FJ284" s="147"/>
      <c r="FK284" s="147"/>
      <c r="FL284" s="147"/>
      <c r="FM284" s="147"/>
      <c r="FN284" s="147"/>
      <c r="FO284" s="147"/>
      <c r="FP284" s="147"/>
      <c r="FQ284" s="147"/>
      <c r="FR284" s="147"/>
      <c r="FS284" s="147"/>
      <c r="FT284" s="147"/>
      <c r="FU284" s="147"/>
      <c r="FV284" s="147"/>
      <c r="FW284" s="147"/>
      <c r="FX284" s="147"/>
      <c r="FY284" s="147"/>
      <c r="FZ284" s="147"/>
      <c r="GA284" s="147"/>
      <c r="GB284" s="147"/>
      <c r="GC284" s="147"/>
      <c r="GD284" s="147"/>
      <c r="GE284" s="147"/>
      <c r="GF284" s="147"/>
      <c r="GG284" s="147"/>
      <c r="GH284" s="147"/>
      <c r="GI284" s="147"/>
      <c r="GJ284" s="147"/>
      <c r="GK284" s="147"/>
      <c r="GL284" s="147"/>
      <c r="GM284" s="147"/>
      <c r="GN284" s="147"/>
      <c r="GO284" s="147"/>
      <c r="GP284" s="147"/>
      <c r="GQ284" s="147"/>
      <c r="GR284" s="147"/>
      <c r="GS284" s="147"/>
      <c r="GT284" s="147"/>
      <c r="GU284" s="147"/>
      <c r="GV284" s="147"/>
      <c r="GW284" s="147"/>
      <c r="GX284" s="147"/>
      <c r="GY284" s="147"/>
      <c r="GZ284" s="147"/>
      <c r="HA284" s="147"/>
      <c r="HB284" s="147"/>
      <c r="HC284" s="147"/>
      <c r="HD284" s="147"/>
      <c r="HE284" s="147"/>
      <c r="HF284" s="147"/>
      <c r="HG284" s="147"/>
      <c r="HH284" s="147"/>
      <c r="HI284" s="147"/>
      <c r="HJ284" s="147"/>
      <c r="HK284" s="147"/>
      <c r="HL284" s="147"/>
      <c r="HM284" s="147"/>
      <c r="HN284" s="147"/>
      <c r="HO284" s="147"/>
      <c r="HP284" s="147"/>
      <c r="HQ284" s="147"/>
      <c r="HR284" s="147"/>
      <c r="HS284" s="147"/>
      <c r="HT284" s="147"/>
      <c r="HU284" s="147"/>
      <c r="HV284" s="147"/>
      <c r="HW284" s="147"/>
      <c r="HX284" s="147"/>
      <c r="HY284" s="147"/>
      <c r="HZ284" s="147"/>
      <c r="IA284" s="147"/>
      <c r="IB284" s="147"/>
      <c r="IC284" s="147"/>
      <c r="ID284" s="147"/>
      <c r="IE284" s="147"/>
      <c r="IF284" s="147"/>
      <c r="IG284" s="147"/>
      <c r="IH284" s="147"/>
      <c r="II284" s="147"/>
    </row>
    <row r="285" spans="1:243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  <c r="AO285" s="147"/>
      <c r="AP285" s="147"/>
      <c r="AQ285" s="147"/>
      <c r="AR285" s="147"/>
      <c r="AS285" s="147"/>
      <c r="AT285" s="147"/>
      <c r="AU285" s="147"/>
      <c r="AV285" s="147"/>
      <c r="AW285" s="147"/>
      <c r="AX285" s="147"/>
      <c r="AY285" s="147"/>
      <c r="AZ285" s="147"/>
      <c r="BA285" s="147"/>
      <c r="BB285" s="147"/>
      <c r="BC285" s="147"/>
      <c r="BD285" s="147"/>
      <c r="BE285" s="147"/>
      <c r="BF285" s="147"/>
      <c r="BG285" s="147"/>
      <c r="BH285" s="147"/>
      <c r="BI285" s="147"/>
      <c r="BJ285" s="147"/>
      <c r="BK285" s="147"/>
      <c r="BL285" s="147"/>
      <c r="BM285" s="147"/>
      <c r="BN285" s="147"/>
      <c r="BO285" s="147"/>
      <c r="BP285" s="147"/>
      <c r="BQ285" s="147"/>
      <c r="BR285" s="147"/>
      <c r="BS285" s="147"/>
      <c r="BT285" s="147"/>
      <c r="BU285" s="147"/>
      <c r="BV285" s="147"/>
      <c r="BW285" s="147"/>
      <c r="BX285" s="147"/>
      <c r="BY285" s="147"/>
      <c r="BZ285" s="147"/>
      <c r="CA285" s="147"/>
      <c r="CB285" s="147"/>
      <c r="CC285" s="147"/>
      <c r="CD285" s="147"/>
      <c r="CE285" s="147"/>
      <c r="CF285" s="147"/>
      <c r="CG285" s="147"/>
      <c r="CH285" s="147"/>
      <c r="CJ285" s="147"/>
      <c r="CK285" s="147"/>
      <c r="CL285" s="147"/>
      <c r="CM285" s="147"/>
      <c r="CN285" s="147"/>
      <c r="CO285" s="147"/>
      <c r="CP285" s="147"/>
      <c r="CQ285" s="147"/>
      <c r="CR285" s="147"/>
      <c r="CS285" s="147"/>
      <c r="CT285" s="147"/>
      <c r="CU285" s="147"/>
      <c r="CV285" s="147"/>
      <c r="CW285" s="147"/>
      <c r="CX285" s="147"/>
      <c r="CY285" s="147"/>
      <c r="CZ285" s="147"/>
      <c r="DA285" s="147"/>
      <c r="DB285" s="147"/>
      <c r="DC285" s="147"/>
      <c r="DD285" s="147"/>
      <c r="DE285" s="147"/>
      <c r="DF285" s="147"/>
      <c r="DG285" s="147"/>
      <c r="DH285" s="147"/>
      <c r="DI285" s="147"/>
      <c r="DJ285" s="147"/>
      <c r="DK285" s="147"/>
      <c r="DL285" s="147"/>
      <c r="DM285" s="147"/>
      <c r="DN285" s="147"/>
      <c r="DO285" s="147"/>
      <c r="DP285" s="147"/>
      <c r="DQ285" s="147"/>
      <c r="DR285" s="147"/>
      <c r="DS285" s="147"/>
      <c r="DT285" s="147"/>
      <c r="DU285" s="147"/>
      <c r="DV285" s="147"/>
      <c r="DW285" s="147"/>
      <c r="DX285" s="147"/>
      <c r="DY285" s="147"/>
      <c r="DZ285" s="147"/>
      <c r="EA285" s="147"/>
      <c r="EB285" s="147"/>
      <c r="EC285" s="147"/>
      <c r="ED285" s="147"/>
      <c r="EE285" s="147"/>
      <c r="EF285" s="147"/>
      <c r="EG285" s="147"/>
      <c r="EH285" s="147"/>
      <c r="EI285" s="147"/>
      <c r="EJ285" s="147"/>
      <c r="EK285" s="147"/>
      <c r="EL285" s="147"/>
      <c r="EM285" s="147"/>
      <c r="EN285" s="147"/>
      <c r="EO285" s="147"/>
      <c r="EP285" s="147"/>
      <c r="EQ285" s="147"/>
      <c r="ER285" s="147"/>
      <c r="ES285" s="147"/>
      <c r="ET285" s="147"/>
      <c r="EU285" s="147"/>
      <c r="EV285" s="147"/>
      <c r="EW285" s="147"/>
      <c r="EX285" s="147"/>
      <c r="EY285" s="147"/>
      <c r="EZ285" s="147"/>
      <c r="FA285" s="147"/>
      <c r="FB285" s="147"/>
      <c r="FC285" s="147"/>
      <c r="FD285" s="147"/>
      <c r="FE285" s="147"/>
      <c r="FF285" s="147"/>
      <c r="FG285" s="147"/>
      <c r="FH285" s="147"/>
      <c r="FI285" s="147"/>
      <c r="FJ285" s="147"/>
      <c r="FK285" s="147"/>
      <c r="FL285" s="147"/>
      <c r="FM285" s="147"/>
      <c r="FN285" s="147"/>
      <c r="FO285" s="147"/>
      <c r="FP285" s="147"/>
      <c r="FQ285" s="147"/>
      <c r="FR285" s="147"/>
      <c r="FS285" s="147"/>
      <c r="FT285" s="147"/>
      <c r="FU285" s="147"/>
      <c r="FV285" s="147"/>
      <c r="FW285" s="147"/>
      <c r="FX285" s="147"/>
      <c r="FY285" s="147"/>
      <c r="FZ285" s="147"/>
      <c r="GA285" s="147"/>
      <c r="GB285" s="147"/>
      <c r="GC285" s="147"/>
      <c r="GD285" s="147"/>
      <c r="GE285" s="147"/>
      <c r="GF285" s="147"/>
      <c r="GG285" s="147"/>
      <c r="GH285" s="147"/>
      <c r="GI285" s="147"/>
      <c r="GJ285" s="147"/>
      <c r="GK285" s="147"/>
      <c r="GL285" s="147"/>
      <c r="GM285" s="147"/>
      <c r="GN285" s="147"/>
      <c r="GO285" s="147"/>
      <c r="GP285" s="147"/>
      <c r="GQ285" s="147"/>
      <c r="GR285" s="147"/>
      <c r="GS285" s="147"/>
      <c r="GT285" s="147"/>
      <c r="GU285" s="147"/>
      <c r="GV285" s="147"/>
      <c r="GW285" s="147"/>
      <c r="GX285" s="147"/>
      <c r="GY285" s="147"/>
      <c r="GZ285" s="147"/>
      <c r="HA285" s="147"/>
      <c r="HB285" s="147"/>
      <c r="HC285" s="147"/>
      <c r="HD285" s="147"/>
      <c r="HE285" s="147"/>
      <c r="HF285" s="147"/>
      <c r="HG285" s="147"/>
      <c r="HH285" s="147"/>
      <c r="HI285" s="147"/>
      <c r="HJ285" s="147"/>
      <c r="HK285" s="147"/>
      <c r="HL285" s="147"/>
      <c r="HM285" s="147"/>
      <c r="HN285" s="147"/>
      <c r="HO285" s="147"/>
      <c r="HP285" s="147"/>
      <c r="HQ285" s="147"/>
      <c r="HR285" s="147"/>
      <c r="HS285" s="147"/>
      <c r="HT285" s="147"/>
      <c r="HU285" s="147"/>
      <c r="HV285" s="147"/>
      <c r="HW285" s="147"/>
      <c r="HX285" s="147"/>
      <c r="HY285" s="147"/>
      <c r="HZ285" s="147"/>
      <c r="IA285" s="147"/>
      <c r="IB285" s="147"/>
      <c r="IC285" s="147"/>
      <c r="ID285" s="147"/>
      <c r="IE285" s="147"/>
      <c r="IF285" s="147"/>
      <c r="IG285" s="147"/>
      <c r="IH285" s="147"/>
      <c r="II285" s="147"/>
    </row>
    <row r="286" spans="1:243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  <c r="AO286" s="147"/>
      <c r="AP286" s="147"/>
      <c r="AQ286" s="147"/>
      <c r="AR286" s="147"/>
      <c r="AS286" s="147"/>
      <c r="AT286" s="147"/>
      <c r="AU286" s="147"/>
      <c r="AV286" s="147"/>
      <c r="AW286" s="147"/>
      <c r="AX286" s="147"/>
      <c r="AY286" s="147"/>
      <c r="AZ286" s="147"/>
      <c r="BA286" s="147"/>
      <c r="BB286" s="147"/>
      <c r="BC286" s="147"/>
      <c r="BD286" s="147"/>
      <c r="BE286" s="147"/>
      <c r="BF286" s="147"/>
      <c r="BG286" s="147"/>
      <c r="BH286" s="147"/>
      <c r="BI286" s="147"/>
      <c r="BJ286" s="147"/>
      <c r="BK286" s="147"/>
      <c r="BL286" s="147"/>
      <c r="BM286" s="147"/>
      <c r="BN286" s="147"/>
      <c r="BO286" s="147"/>
      <c r="BP286" s="147"/>
      <c r="BQ286" s="147"/>
      <c r="BR286" s="147"/>
      <c r="BS286" s="147"/>
      <c r="BT286" s="147"/>
      <c r="BU286" s="147"/>
      <c r="BV286" s="147"/>
      <c r="BW286" s="147"/>
      <c r="BX286" s="147"/>
      <c r="BY286" s="147"/>
      <c r="BZ286" s="147"/>
      <c r="CA286" s="147"/>
      <c r="CB286" s="147"/>
      <c r="CC286" s="147"/>
      <c r="CD286" s="147"/>
      <c r="CE286" s="147"/>
      <c r="CF286" s="147"/>
      <c r="CG286" s="147"/>
      <c r="CH286" s="147"/>
      <c r="CJ286" s="147"/>
      <c r="CK286" s="147"/>
      <c r="CL286" s="147"/>
      <c r="CM286" s="147"/>
      <c r="CN286" s="147"/>
      <c r="CO286" s="147"/>
      <c r="CP286" s="147"/>
      <c r="CQ286" s="147"/>
      <c r="CR286" s="147"/>
      <c r="CS286" s="147"/>
      <c r="CT286" s="147"/>
      <c r="CU286" s="147"/>
      <c r="CV286" s="147"/>
      <c r="CW286" s="147"/>
      <c r="CX286" s="147"/>
      <c r="CY286" s="147"/>
      <c r="CZ286" s="147"/>
      <c r="DA286" s="147"/>
      <c r="DB286" s="147"/>
      <c r="DC286" s="147"/>
      <c r="DD286" s="147"/>
      <c r="DE286" s="147"/>
      <c r="DF286" s="147"/>
      <c r="DG286" s="147"/>
      <c r="DH286" s="147"/>
      <c r="DI286" s="147"/>
      <c r="DJ286" s="147"/>
      <c r="DK286" s="147"/>
      <c r="DL286" s="147"/>
      <c r="DM286" s="147"/>
      <c r="DN286" s="147"/>
      <c r="DO286" s="147"/>
      <c r="DP286" s="147"/>
      <c r="DQ286" s="147"/>
      <c r="DR286" s="147"/>
      <c r="DS286" s="147"/>
      <c r="DT286" s="147"/>
      <c r="DU286" s="147"/>
      <c r="DV286" s="147"/>
      <c r="DW286" s="147"/>
      <c r="DX286" s="147"/>
      <c r="DY286" s="147"/>
      <c r="DZ286" s="147"/>
      <c r="EA286" s="147"/>
      <c r="EB286" s="147"/>
      <c r="EC286" s="147"/>
      <c r="ED286" s="147"/>
      <c r="EE286" s="147"/>
      <c r="EF286" s="147"/>
      <c r="EG286" s="147"/>
      <c r="EH286" s="147"/>
      <c r="EI286" s="147"/>
      <c r="EJ286" s="147"/>
      <c r="EK286" s="147"/>
      <c r="EL286" s="147"/>
      <c r="EM286" s="147"/>
      <c r="EN286" s="147"/>
      <c r="EO286" s="147"/>
      <c r="EP286" s="147"/>
      <c r="EQ286" s="147"/>
      <c r="ER286" s="147"/>
      <c r="ES286" s="147"/>
      <c r="ET286" s="147"/>
      <c r="EU286" s="147"/>
      <c r="EV286" s="147"/>
      <c r="EW286" s="147"/>
      <c r="EX286" s="147"/>
      <c r="EY286" s="147"/>
      <c r="EZ286" s="147"/>
      <c r="FA286" s="147"/>
      <c r="FB286" s="147"/>
      <c r="FC286" s="147"/>
      <c r="FD286" s="147"/>
      <c r="FE286" s="147"/>
      <c r="FF286" s="147"/>
      <c r="FG286" s="147"/>
      <c r="FH286" s="147"/>
      <c r="FI286" s="147"/>
      <c r="FJ286" s="147"/>
      <c r="FK286" s="147"/>
      <c r="FL286" s="147"/>
      <c r="FM286" s="147"/>
      <c r="FN286" s="147"/>
      <c r="FO286" s="147"/>
      <c r="FP286" s="147"/>
      <c r="FQ286" s="147"/>
      <c r="FR286" s="147"/>
      <c r="FS286" s="147"/>
      <c r="FT286" s="147"/>
      <c r="FU286" s="147"/>
      <c r="FV286" s="147"/>
      <c r="FW286" s="147"/>
      <c r="FX286" s="147"/>
      <c r="FY286" s="147"/>
      <c r="FZ286" s="147"/>
      <c r="GA286" s="147"/>
      <c r="GB286" s="147"/>
      <c r="GC286" s="147"/>
      <c r="GD286" s="147"/>
      <c r="GE286" s="147"/>
      <c r="GF286" s="147"/>
      <c r="GG286" s="147"/>
      <c r="GH286" s="147"/>
      <c r="GI286" s="147"/>
      <c r="GJ286" s="147"/>
      <c r="GK286" s="147"/>
      <c r="GL286" s="147"/>
      <c r="GM286" s="147"/>
      <c r="GN286" s="147"/>
      <c r="GO286" s="147"/>
      <c r="GP286" s="147"/>
      <c r="GQ286" s="147"/>
      <c r="GR286" s="147"/>
      <c r="GS286" s="147"/>
      <c r="GT286" s="147"/>
      <c r="GU286" s="147"/>
      <c r="GV286" s="147"/>
      <c r="GW286" s="147"/>
      <c r="GX286" s="147"/>
      <c r="GY286" s="147"/>
      <c r="GZ286" s="147"/>
      <c r="HA286" s="147"/>
      <c r="HB286" s="147"/>
      <c r="HC286" s="147"/>
      <c r="HD286" s="147"/>
      <c r="HE286" s="147"/>
      <c r="HF286" s="147"/>
      <c r="HG286" s="147"/>
      <c r="HH286" s="147"/>
      <c r="HI286" s="147"/>
      <c r="HJ286" s="147"/>
      <c r="HK286" s="147"/>
      <c r="HL286" s="147"/>
      <c r="HM286" s="147"/>
      <c r="HN286" s="147"/>
      <c r="HO286" s="147"/>
      <c r="HP286" s="147"/>
      <c r="HQ286" s="147"/>
      <c r="HR286" s="147"/>
      <c r="HS286" s="147"/>
      <c r="HT286" s="147"/>
      <c r="HU286" s="147"/>
      <c r="HV286" s="147"/>
      <c r="HW286" s="147"/>
      <c r="HX286" s="147"/>
      <c r="HY286" s="147"/>
      <c r="HZ286" s="147"/>
      <c r="IA286" s="147"/>
      <c r="IB286" s="147"/>
      <c r="IC286" s="147"/>
      <c r="ID286" s="147"/>
      <c r="IE286" s="147"/>
      <c r="IF286" s="147"/>
      <c r="IG286" s="147"/>
      <c r="IH286" s="147"/>
      <c r="II286" s="147"/>
    </row>
    <row r="287" spans="1:243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  <c r="AO287" s="147"/>
      <c r="AP287" s="147"/>
      <c r="AQ287" s="147"/>
      <c r="AR287" s="147"/>
      <c r="AS287" s="147"/>
      <c r="AT287" s="147"/>
      <c r="AU287" s="147"/>
      <c r="AV287" s="147"/>
      <c r="AW287" s="147"/>
      <c r="AX287" s="147"/>
      <c r="AY287" s="147"/>
      <c r="AZ287" s="147"/>
      <c r="BA287" s="147"/>
      <c r="BB287" s="147"/>
      <c r="BC287" s="147"/>
      <c r="BD287" s="147"/>
      <c r="BE287" s="147"/>
      <c r="BF287" s="147"/>
      <c r="BG287" s="147"/>
      <c r="BH287" s="147"/>
      <c r="BI287" s="147"/>
      <c r="BJ287" s="147"/>
      <c r="BK287" s="147"/>
      <c r="BL287" s="147"/>
      <c r="BM287" s="147"/>
      <c r="BN287" s="147"/>
      <c r="BO287" s="147"/>
      <c r="BP287" s="147"/>
      <c r="BQ287" s="147"/>
      <c r="BR287" s="147"/>
      <c r="BS287" s="147"/>
      <c r="BT287" s="147"/>
      <c r="BU287" s="147"/>
      <c r="BV287" s="147"/>
      <c r="BW287" s="147"/>
      <c r="BX287" s="147"/>
      <c r="BY287" s="147"/>
      <c r="BZ287" s="147"/>
      <c r="CA287" s="147"/>
      <c r="CB287" s="147"/>
      <c r="CC287" s="147"/>
      <c r="CD287" s="147"/>
      <c r="CE287" s="147"/>
      <c r="CF287" s="147"/>
      <c r="CG287" s="147"/>
      <c r="CH287" s="147"/>
      <c r="CJ287" s="147"/>
      <c r="CK287" s="147"/>
      <c r="CL287" s="147"/>
      <c r="CM287" s="147"/>
      <c r="CN287" s="147"/>
      <c r="CO287" s="147"/>
      <c r="CP287" s="147"/>
      <c r="CQ287" s="147"/>
      <c r="CR287" s="147"/>
      <c r="CS287" s="147"/>
      <c r="CT287" s="147"/>
      <c r="CU287" s="147"/>
      <c r="CV287" s="147"/>
      <c r="CW287" s="147"/>
      <c r="CX287" s="147"/>
      <c r="CY287" s="147"/>
      <c r="CZ287" s="147"/>
      <c r="DA287" s="147"/>
      <c r="DB287" s="147"/>
      <c r="DC287" s="147"/>
      <c r="DD287" s="147"/>
      <c r="DE287" s="147"/>
      <c r="DF287" s="147"/>
      <c r="DG287" s="147"/>
      <c r="DH287" s="147"/>
      <c r="DI287" s="147"/>
      <c r="DJ287" s="147"/>
      <c r="DK287" s="147"/>
      <c r="DL287" s="147"/>
      <c r="DM287" s="147"/>
      <c r="DN287" s="147"/>
      <c r="DO287" s="147"/>
      <c r="DP287" s="147"/>
      <c r="DQ287" s="147"/>
      <c r="DR287" s="147"/>
      <c r="DS287" s="147"/>
      <c r="DT287" s="147"/>
      <c r="DU287" s="147"/>
      <c r="DV287" s="147"/>
      <c r="DW287" s="147"/>
      <c r="DX287" s="147"/>
      <c r="DY287" s="147"/>
      <c r="DZ287" s="147"/>
      <c r="EA287" s="147"/>
      <c r="EB287" s="147"/>
      <c r="EC287" s="147"/>
      <c r="ED287" s="147"/>
      <c r="EE287" s="147"/>
      <c r="EF287" s="147"/>
      <c r="EG287" s="147"/>
      <c r="EH287" s="147"/>
      <c r="EI287" s="147"/>
      <c r="EJ287" s="147"/>
      <c r="EK287" s="147"/>
      <c r="EL287" s="147"/>
      <c r="EM287" s="147"/>
      <c r="EN287" s="147"/>
      <c r="EO287" s="147"/>
      <c r="EP287" s="147"/>
      <c r="EQ287" s="147"/>
      <c r="ER287" s="147"/>
      <c r="ES287" s="147"/>
      <c r="ET287" s="147"/>
      <c r="EU287" s="147"/>
      <c r="EV287" s="147"/>
      <c r="EW287" s="147"/>
      <c r="EX287" s="147"/>
      <c r="EY287" s="147"/>
      <c r="EZ287" s="147"/>
      <c r="FA287" s="147"/>
      <c r="FB287" s="147"/>
      <c r="FC287" s="147"/>
      <c r="FD287" s="147"/>
      <c r="FE287" s="147"/>
      <c r="FF287" s="147"/>
      <c r="FG287" s="147"/>
      <c r="FH287" s="147"/>
      <c r="FI287" s="147"/>
      <c r="FJ287" s="147"/>
      <c r="FK287" s="147"/>
      <c r="FL287" s="147"/>
      <c r="FM287" s="147"/>
      <c r="FN287" s="147"/>
      <c r="FO287" s="147"/>
      <c r="FP287" s="147"/>
      <c r="FQ287" s="147"/>
      <c r="FR287" s="147"/>
      <c r="FS287" s="147"/>
      <c r="FT287" s="147"/>
      <c r="FU287" s="147"/>
      <c r="FV287" s="147"/>
      <c r="FW287" s="147"/>
      <c r="FX287" s="147"/>
      <c r="FY287" s="147"/>
      <c r="FZ287" s="147"/>
      <c r="GA287" s="147"/>
      <c r="GB287" s="147"/>
      <c r="GC287" s="147"/>
      <c r="GD287" s="147"/>
      <c r="GE287" s="147"/>
      <c r="GF287" s="147"/>
      <c r="GG287" s="147"/>
      <c r="GH287" s="147"/>
      <c r="GI287" s="147"/>
      <c r="GJ287" s="147"/>
      <c r="GK287" s="147"/>
      <c r="GL287" s="147"/>
      <c r="GM287" s="147"/>
      <c r="GN287" s="147"/>
      <c r="GO287" s="147"/>
      <c r="GP287" s="147"/>
      <c r="GQ287" s="147"/>
      <c r="GR287" s="147"/>
      <c r="GS287" s="147"/>
      <c r="GT287" s="147"/>
      <c r="GU287" s="147"/>
      <c r="GV287" s="147"/>
      <c r="GW287" s="147"/>
      <c r="GX287" s="147"/>
      <c r="GY287" s="147"/>
      <c r="GZ287" s="147"/>
      <c r="HA287" s="147"/>
      <c r="HB287" s="147"/>
      <c r="HC287" s="147"/>
      <c r="HD287" s="147"/>
      <c r="HE287" s="147"/>
      <c r="HF287" s="147"/>
      <c r="HG287" s="147"/>
      <c r="HH287" s="147"/>
      <c r="HI287" s="147"/>
      <c r="HJ287" s="147"/>
      <c r="HK287" s="147"/>
      <c r="HL287" s="147"/>
      <c r="HM287" s="147"/>
      <c r="HN287" s="147"/>
      <c r="HO287" s="147"/>
      <c r="HP287" s="147"/>
      <c r="HQ287" s="147"/>
      <c r="HR287" s="147"/>
      <c r="HS287" s="147"/>
      <c r="HT287" s="147"/>
      <c r="HU287" s="147"/>
      <c r="HV287" s="147"/>
      <c r="HW287" s="147"/>
      <c r="HX287" s="147"/>
      <c r="HY287" s="147"/>
      <c r="HZ287" s="147"/>
      <c r="IA287" s="147"/>
      <c r="IB287" s="147"/>
      <c r="IC287" s="147"/>
      <c r="ID287" s="147"/>
      <c r="IE287" s="147"/>
      <c r="IF287" s="147"/>
      <c r="IG287" s="147"/>
      <c r="IH287" s="147"/>
      <c r="II287" s="147"/>
    </row>
    <row r="288" spans="1:243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  <c r="AO288" s="147"/>
      <c r="AP288" s="147"/>
      <c r="AQ288" s="147"/>
      <c r="AR288" s="147"/>
      <c r="AS288" s="147"/>
      <c r="AT288" s="147"/>
      <c r="AU288" s="147"/>
      <c r="AV288" s="147"/>
      <c r="AW288" s="147"/>
      <c r="AX288" s="147"/>
      <c r="AY288" s="147"/>
      <c r="AZ288" s="147"/>
      <c r="BA288" s="147"/>
      <c r="BB288" s="147"/>
      <c r="BC288" s="147"/>
      <c r="BD288" s="147"/>
      <c r="BE288" s="147"/>
      <c r="BF288" s="147"/>
      <c r="BG288" s="147"/>
      <c r="BH288" s="147"/>
      <c r="BI288" s="147"/>
      <c r="BJ288" s="147"/>
      <c r="BK288" s="147"/>
      <c r="BL288" s="147"/>
      <c r="BM288" s="147"/>
      <c r="BN288" s="147"/>
      <c r="BO288" s="147"/>
      <c r="BP288" s="147"/>
      <c r="BQ288" s="147"/>
      <c r="BR288" s="147"/>
      <c r="BS288" s="147"/>
      <c r="BT288" s="147"/>
      <c r="BU288" s="147"/>
      <c r="BV288" s="147"/>
      <c r="BW288" s="147"/>
      <c r="BX288" s="147"/>
      <c r="BY288" s="147"/>
      <c r="BZ288" s="147"/>
      <c r="CA288" s="147"/>
      <c r="CB288" s="147"/>
      <c r="CC288" s="147"/>
      <c r="CD288" s="147"/>
      <c r="CE288" s="147"/>
      <c r="CF288" s="147"/>
      <c r="CG288" s="147"/>
      <c r="CH288" s="147"/>
      <c r="CJ288" s="147"/>
      <c r="CK288" s="147"/>
      <c r="CL288" s="147"/>
      <c r="CM288" s="147"/>
      <c r="CN288" s="147"/>
      <c r="CO288" s="147"/>
      <c r="CP288" s="147"/>
      <c r="CQ288" s="147"/>
      <c r="CR288" s="147"/>
      <c r="CS288" s="147"/>
      <c r="CT288" s="147"/>
      <c r="CU288" s="147"/>
      <c r="CV288" s="147"/>
      <c r="CW288" s="147"/>
      <c r="CX288" s="147"/>
      <c r="CY288" s="147"/>
      <c r="CZ288" s="147"/>
      <c r="DA288" s="147"/>
      <c r="DB288" s="147"/>
      <c r="DC288" s="147"/>
      <c r="DD288" s="147"/>
      <c r="DE288" s="147"/>
      <c r="DF288" s="147"/>
      <c r="DG288" s="147"/>
      <c r="DH288" s="147"/>
      <c r="DI288" s="147"/>
      <c r="DJ288" s="147"/>
      <c r="DK288" s="147"/>
      <c r="DL288" s="147"/>
      <c r="DM288" s="147"/>
      <c r="DN288" s="147"/>
      <c r="DO288" s="147"/>
      <c r="DP288" s="147"/>
      <c r="DQ288" s="147"/>
      <c r="DR288" s="147"/>
      <c r="DS288" s="147"/>
      <c r="DT288" s="147"/>
      <c r="DU288" s="147"/>
      <c r="DV288" s="147"/>
      <c r="DW288" s="147"/>
      <c r="DX288" s="147"/>
      <c r="DY288" s="147"/>
      <c r="DZ288" s="147"/>
      <c r="EA288" s="147"/>
      <c r="EB288" s="147"/>
      <c r="EC288" s="147"/>
      <c r="ED288" s="147"/>
      <c r="EE288" s="147"/>
      <c r="EF288" s="147"/>
      <c r="EG288" s="147"/>
      <c r="EH288" s="147"/>
      <c r="EI288" s="147"/>
      <c r="EJ288" s="147"/>
      <c r="EK288" s="147"/>
      <c r="EL288" s="147"/>
      <c r="EM288" s="147"/>
      <c r="EN288" s="147"/>
      <c r="EO288" s="147"/>
      <c r="EP288" s="147"/>
      <c r="EQ288" s="147"/>
      <c r="ER288" s="147"/>
      <c r="ES288" s="147"/>
      <c r="ET288" s="147"/>
      <c r="EU288" s="147"/>
      <c r="EV288" s="147"/>
      <c r="EW288" s="147"/>
      <c r="EX288" s="147"/>
      <c r="EY288" s="147"/>
      <c r="EZ288" s="147"/>
      <c r="FA288" s="147"/>
      <c r="FB288" s="147"/>
      <c r="FC288" s="147"/>
      <c r="FD288" s="147"/>
      <c r="FE288" s="147"/>
      <c r="FF288" s="147"/>
      <c r="FG288" s="147"/>
      <c r="FH288" s="147"/>
      <c r="FI288" s="147"/>
      <c r="FJ288" s="147"/>
      <c r="FK288" s="147"/>
      <c r="FL288" s="147"/>
      <c r="FM288" s="147"/>
      <c r="FN288" s="147"/>
      <c r="FO288" s="147"/>
      <c r="FP288" s="147"/>
      <c r="FQ288" s="147"/>
      <c r="FR288" s="147"/>
      <c r="FS288" s="147"/>
      <c r="FT288" s="147"/>
      <c r="FU288" s="147"/>
      <c r="FV288" s="147"/>
      <c r="FW288" s="147"/>
      <c r="FX288" s="147"/>
      <c r="FY288" s="147"/>
      <c r="FZ288" s="147"/>
      <c r="GA288" s="147"/>
      <c r="GB288" s="147"/>
      <c r="GC288" s="147"/>
      <c r="GD288" s="147"/>
      <c r="GE288" s="147"/>
      <c r="GF288" s="147"/>
      <c r="GG288" s="147"/>
      <c r="GH288" s="147"/>
      <c r="GI288" s="147"/>
      <c r="GJ288" s="147"/>
      <c r="GK288" s="147"/>
      <c r="GL288" s="147"/>
      <c r="GM288" s="147"/>
      <c r="GN288" s="147"/>
      <c r="GO288" s="147"/>
      <c r="GP288" s="147"/>
      <c r="GQ288" s="147"/>
      <c r="GR288" s="147"/>
      <c r="GS288" s="147"/>
      <c r="GT288" s="147"/>
      <c r="GU288" s="147"/>
      <c r="GV288" s="147"/>
      <c r="GW288" s="147"/>
      <c r="GX288" s="147"/>
      <c r="GY288" s="147"/>
      <c r="GZ288" s="147"/>
      <c r="HA288" s="147"/>
      <c r="HB288" s="147"/>
      <c r="HC288" s="147"/>
      <c r="HD288" s="147"/>
      <c r="HE288" s="147"/>
      <c r="HF288" s="147"/>
      <c r="HG288" s="147"/>
      <c r="HH288" s="147"/>
      <c r="HI288" s="147"/>
      <c r="HJ288" s="147"/>
      <c r="HK288" s="147"/>
      <c r="HL288" s="147"/>
      <c r="HM288" s="147"/>
      <c r="HN288" s="147"/>
      <c r="HO288" s="147"/>
      <c r="HP288" s="147"/>
      <c r="HQ288" s="147"/>
      <c r="HR288" s="147"/>
      <c r="HS288" s="147"/>
      <c r="HT288" s="147"/>
      <c r="HU288" s="147"/>
      <c r="HV288" s="147"/>
      <c r="HW288" s="147"/>
      <c r="HX288" s="147"/>
      <c r="HY288" s="147"/>
      <c r="HZ288" s="147"/>
      <c r="IA288" s="147"/>
      <c r="IB288" s="147"/>
      <c r="IC288" s="147"/>
      <c r="ID288" s="147"/>
      <c r="IE288" s="147"/>
      <c r="IF288" s="147"/>
      <c r="IG288" s="147"/>
      <c r="IH288" s="147"/>
      <c r="II288" s="147"/>
    </row>
    <row r="289" spans="1:243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  <c r="AO289" s="147"/>
      <c r="AP289" s="147"/>
      <c r="AQ289" s="147"/>
      <c r="AR289" s="147"/>
      <c r="AS289" s="147"/>
      <c r="AT289" s="147"/>
      <c r="AU289" s="147"/>
      <c r="AV289" s="147"/>
      <c r="AW289" s="147"/>
      <c r="AX289" s="147"/>
      <c r="AY289" s="147"/>
      <c r="AZ289" s="147"/>
      <c r="BA289" s="147"/>
      <c r="BB289" s="147"/>
      <c r="BC289" s="147"/>
      <c r="BD289" s="147"/>
      <c r="BE289" s="147"/>
      <c r="BF289" s="147"/>
      <c r="BG289" s="147"/>
      <c r="BH289" s="147"/>
      <c r="BI289" s="147"/>
      <c r="BJ289" s="147"/>
      <c r="BK289" s="147"/>
      <c r="BL289" s="147"/>
      <c r="BM289" s="147"/>
      <c r="BN289" s="147"/>
      <c r="BO289" s="147"/>
      <c r="BP289" s="147"/>
      <c r="BQ289" s="147"/>
      <c r="BR289" s="147"/>
      <c r="BS289" s="147"/>
      <c r="BT289" s="147"/>
      <c r="BU289" s="147"/>
      <c r="BV289" s="147"/>
      <c r="BW289" s="147"/>
      <c r="BX289" s="147"/>
      <c r="BY289" s="147"/>
      <c r="BZ289" s="147"/>
      <c r="CA289" s="147"/>
      <c r="CB289" s="147"/>
      <c r="CC289" s="147"/>
      <c r="CD289" s="147"/>
      <c r="CE289" s="147"/>
      <c r="CF289" s="147"/>
      <c r="CG289" s="147"/>
      <c r="CH289" s="147"/>
      <c r="CJ289" s="147"/>
      <c r="CK289" s="147"/>
      <c r="CL289" s="147"/>
      <c r="CM289" s="147"/>
      <c r="CN289" s="147"/>
      <c r="CO289" s="147"/>
      <c r="CP289" s="147"/>
      <c r="CQ289" s="147"/>
      <c r="CR289" s="147"/>
      <c r="CS289" s="147"/>
      <c r="CT289" s="147"/>
      <c r="CU289" s="147"/>
      <c r="CV289" s="147"/>
      <c r="CW289" s="147"/>
      <c r="CX289" s="147"/>
      <c r="CY289" s="147"/>
      <c r="CZ289" s="147"/>
      <c r="DA289" s="147"/>
      <c r="DB289" s="147"/>
      <c r="DC289" s="147"/>
      <c r="DD289" s="147"/>
      <c r="DE289" s="147"/>
      <c r="DF289" s="147"/>
      <c r="DG289" s="147"/>
      <c r="DH289" s="147"/>
      <c r="DI289" s="147"/>
      <c r="DJ289" s="147"/>
      <c r="DK289" s="147"/>
      <c r="DL289" s="147"/>
      <c r="DM289" s="147"/>
      <c r="DN289" s="147"/>
      <c r="DO289" s="147"/>
      <c r="DP289" s="147"/>
      <c r="DQ289" s="147"/>
      <c r="DR289" s="147"/>
      <c r="DS289" s="147"/>
      <c r="DT289" s="147"/>
      <c r="DU289" s="147"/>
      <c r="DV289" s="147"/>
      <c r="DW289" s="147"/>
      <c r="DX289" s="147"/>
      <c r="DY289" s="147"/>
      <c r="DZ289" s="147"/>
      <c r="EA289" s="147"/>
      <c r="EB289" s="147"/>
      <c r="EC289" s="147"/>
      <c r="ED289" s="147"/>
      <c r="EE289" s="147"/>
      <c r="EF289" s="147"/>
      <c r="EG289" s="147"/>
      <c r="EH289" s="147"/>
      <c r="EI289" s="147"/>
      <c r="EJ289" s="147"/>
      <c r="EK289" s="147"/>
      <c r="EL289" s="147"/>
      <c r="EM289" s="147"/>
      <c r="EN289" s="147"/>
      <c r="EO289" s="147"/>
      <c r="EP289" s="147"/>
      <c r="EQ289" s="147"/>
      <c r="ER289" s="147"/>
      <c r="ES289" s="147"/>
      <c r="ET289" s="147"/>
      <c r="EU289" s="147"/>
      <c r="EV289" s="147"/>
      <c r="EW289" s="147"/>
      <c r="EX289" s="147"/>
      <c r="EY289" s="147"/>
      <c r="EZ289" s="147"/>
      <c r="FA289" s="147"/>
      <c r="FB289" s="147"/>
      <c r="FC289" s="147"/>
      <c r="FD289" s="147"/>
      <c r="FE289" s="147"/>
      <c r="FF289" s="147"/>
      <c r="FG289" s="147"/>
      <c r="FH289" s="147"/>
      <c r="FI289" s="147"/>
      <c r="FJ289" s="147"/>
      <c r="FK289" s="147"/>
      <c r="FL289" s="147"/>
      <c r="FM289" s="147"/>
      <c r="FN289" s="147"/>
      <c r="FO289" s="147"/>
      <c r="FP289" s="147"/>
      <c r="FQ289" s="147"/>
      <c r="FR289" s="147"/>
      <c r="FS289" s="147"/>
      <c r="FT289" s="147"/>
      <c r="FU289" s="147"/>
      <c r="FV289" s="147"/>
      <c r="FW289" s="147"/>
      <c r="FX289" s="147"/>
      <c r="FY289" s="147"/>
      <c r="FZ289" s="147"/>
      <c r="GA289" s="147"/>
      <c r="GB289" s="147"/>
      <c r="GC289" s="147"/>
      <c r="GD289" s="147"/>
      <c r="GE289" s="147"/>
      <c r="GF289" s="147"/>
      <c r="GG289" s="147"/>
      <c r="GH289" s="147"/>
      <c r="GI289" s="147"/>
      <c r="GJ289" s="147"/>
      <c r="GK289" s="147"/>
      <c r="GL289" s="147"/>
      <c r="GM289" s="147"/>
      <c r="GN289" s="147"/>
      <c r="GO289" s="147"/>
      <c r="GP289" s="147"/>
      <c r="GQ289" s="147"/>
      <c r="GR289" s="147"/>
      <c r="GS289" s="147"/>
      <c r="GT289" s="147"/>
      <c r="GU289" s="147"/>
      <c r="GV289" s="147"/>
      <c r="GW289" s="147"/>
      <c r="GX289" s="147"/>
      <c r="GY289" s="147"/>
      <c r="GZ289" s="147"/>
      <c r="HA289" s="147"/>
      <c r="HB289" s="147"/>
      <c r="HC289" s="147"/>
      <c r="HD289" s="147"/>
      <c r="HE289" s="147"/>
      <c r="HF289" s="147"/>
      <c r="HG289" s="147"/>
      <c r="HH289" s="147"/>
      <c r="HI289" s="147"/>
      <c r="HJ289" s="147"/>
      <c r="HK289" s="147"/>
      <c r="HL289" s="147"/>
      <c r="HM289" s="147"/>
      <c r="HN289" s="147"/>
      <c r="HO289" s="147"/>
      <c r="HP289" s="147"/>
      <c r="HQ289" s="147"/>
      <c r="HR289" s="147"/>
      <c r="HS289" s="147"/>
      <c r="HT289" s="147"/>
      <c r="HU289" s="147"/>
      <c r="HV289" s="147"/>
      <c r="HW289" s="147"/>
      <c r="HX289" s="147"/>
      <c r="HY289" s="147"/>
      <c r="HZ289" s="147"/>
      <c r="IA289" s="147"/>
      <c r="IB289" s="147"/>
      <c r="IC289" s="147"/>
      <c r="ID289" s="147"/>
      <c r="IE289" s="147"/>
      <c r="IF289" s="147"/>
      <c r="IG289" s="147"/>
      <c r="IH289" s="147"/>
      <c r="II289" s="147"/>
    </row>
    <row r="290" spans="1:243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  <c r="AO290" s="147"/>
      <c r="AP290" s="147"/>
      <c r="AQ290" s="147"/>
      <c r="AR290" s="147"/>
      <c r="AS290" s="147"/>
      <c r="AT290" s="147"/>
      <c r="AU290" s="147"/>
      <c r="AV290" s="147"/>
      <c r="AW290" s="147"/>
      <c r="AX290" s="147"/>
      <c r="AY290" s="147"/>
      <c r="AZ290" s="147"/>
      <c r="BA290" s="147"/>
      <c r="BB290" s="147"/>
      <c r="BC290" s="147"/>
      <c r="BD290" s="147"/>
      <c r="BE290" s="147"/>
      <c r="BF290" s="147"/>
      <c r="BG290" s="147"/>
      <c r="BH290" s="147"/>
      <c r="BI290" s="147"/>
      <c r="BJ290" s="147"/>
      <c r="BK290" s="147"/>
      <c r="BL290" s="147"/>
      <c r="BM290" s="147"/>
      <c r="BN290" s="147"/>
      <c r="BO290" s="147"/>
      <c r="BP290" s="147"/>
      <c r="BQ290" s="147"/>
      <c r="BR290" s="147"/>
      <c r="BS290" s="147"/>
      <c r="BT290" s="147"/>
      <c r="BU290" s="147"/>
      <c r="BV290" s="147"/>
      <c r="BW290" s="147"/>
      <c r="BX290" s="147"/>
      <c r="BY290" s="147"/>
      <c r="BZ290" s="147"/>
      <c r="CA290" s="147"/>
      <c r="CB290" s="147"/>
      <c r="CC290" s="147"/>
      <c r="CD290" s="147"/>
      <c r="CE290" s="147"/>
      <c r="CF290" s="147"/>
      <c r="CG290" s="147"/>
      <c r="CH290" s="147"/>
      <c r="CJ290" s="147"/>
      <c r="CK290" s="147"/>
      <c r="CL290" s="147"/>
      <c r="CM290" s="147"/>
      <c r="CN290" s="147"/>
      <c r="CO290" s="147"/>
      <c r="CP290" s="147"/>
      <c r="CQ290" s="147"/>
      <c r="CR290" s="147"/>
      <c r="CS290" s="147"/>
      <c r="CT290" s="147"/>
      <c r="CU290" s="147"/>
      <c r="CV290" s="147"/>
      <c r="CW290" s="147"/>
      <c r="CX290" s="147"/>
      <c r="CY290" s="147"/>
      <c r="CZ290" s="147"/>
      <c r="DA290" s="147"/>
      <c r="DB290" s="147"/>
      <c r="DC290" s="147"/>
      <c r="DD290" s="147"/>
      <c r="DE290" s="147"/>
      <c r="DF290" s="147"/>
      <c r="DG290" s="147"/>
      <c r="DH290" s="147"/>
      <c r="DI290" s="147"/>
      <c r="DJ290" s="147"/>
      <c r="DK290" s="147"/>
      <c r="DL290" s="147"/>
      <c r="DM290" s="147"/>
      <c r="DN290" s="147"/>
      <c r="DO290" s="147"/>
      <c r="DP290" s="147"/>
      <c r="DQ290" s="147"/>
      <c r="DR290" s="147"/>
      <c r="DS290" s="147"/>
      <c r="DT290" s="147"/>
      <c r="DU290" s="147"/>
      <c r="DV290" s="147"/>
      <c r="DW290" s="147"/>
      <c r="DX290" s="147"/>
      <c r="DY290" s="147"/>
      <c r="DZ290" s="147"/>
      <c r="EA290" s="147"/>
      <c r="EB290" s="147"/>
      <c r="EC290" s="147"/>
      <c r="ED290" s="147"/>
      <c r="EE290" s="147"/>
      <c r="EF290" s="147"/>
      <c r="EG290" s="147"/>
      <c r="EH290" s="147"/>
      <c r="EI290" s="147"/>
      <c r="EJ290" s="147"/>
      <c r="EK290" s="147"/>
      <c r="EL290" s="147"/>
      <c r="EM290" s="147"/>
      <c r="EN290" s="147"/>
      <c r="EO290" s="147"/>
      <c r="EP290" s="147"/>
      <c r="EQ290" s="147"/>
      <c r="ER290" s="147"/>
      <c r="ES290" s="147"/>
      <c r="ET290" s="147"/>
      <c r="EU290" s="147"/>
      <c r="EV290" s="147"/>
      <c r="EW290" s="147"/>
      <c r="EX290" s="147"/>
      <c r="EY290" s="147"/>
      <c r="EZ290" s="147"/>
      <c r="FA290" s="147"/>
      <c r="FB290" s="147"/>
      <c r="FC290" s="147"/>
      <c r="FD290" s="147"/>
      <c r="FE290" s="147"/>
      <c r="FF290" s="147"/>
      <c r="FG290" s="147"/>
      <c r="FH290" s="147"/>
      <c r="FI290" s="147"/>
      <c r="FJ290" s="147"/>
      <c r="FK290" s="147"/>
      <c r="FL290" s="147"/>
      <c r="FM290" s="147"/>
      <c r="FN290" s="147"/>
      <c r="FO290" s="147"/>
      <c r="FP290" s="147"/>
      <c r="FQ290" s="147"/>
      <c r="FR290" s="147"/>
      <c r="FS290" s="147"/>
      <c r="FT290" s="147"/>
      <c r="FU290" s="147"/>
      <c r="FV290" s="147"/>
      <c r="FW290" s="147"/>
      <c r="FX290" s="147"/>
      <c r="FY290" s="147"/>
      <c r="FZ290" s="147"/>
      <c r="GA290" s="147"/>
      <c r="GB290" s="147"/>
      <c r="GC290" s="147"/>
      <c r="GD290" s="147"/>
      <c r="GE290" s="147"/>
      <c r="GF290" s="147"/>
      <c r="GG290" s="147"/>
      <c r="GH290" s="147"/>
      <c r="GI290" s="147"/>
      <c r="GJ290" s="147"/>
      <c r="GK290" s="147"/>
      <c r="GL290" s="147"/>
      <c r="GM290" s="147"/>
      <c r="GN290" s="147"/>
      <c r="GO290" s="147"/>
      <c r="GP290" s="147"/>
      <c r="GQ290" s="147"/>
      <c r="GR290" s="147"/>
      <c r="GS290" s="147"/>
      <c r="GT290" s="147"/>
      <c r="GU290" s="147"/>
      <c r="GV290" s="147"/>
      <c r="GW290" s="147"/>
      <c r="GX290" s="147"/>
      <c r="GY290" s="147"/>
      <c r="GZ290" s="147"/>
      <c r="HA290" s="147"/>
      <c r="HB290" s="147"/>
      <c r="HC290" s="147"/>
      <c r="HD290" s="147"/>
      <c r="HE290" s="147"/>
      <c r="HF290" s="147"/>
      <c r="HG290" s="147"/>
      <c r="HH290" s="147"/>
      <c r="HI290" s="147"/>
      <c r="HJ290" s="147"/>
      <c r="HK290" s="147"/>
      <c r="HL290" s="147"/>
      <c r="HM290" s="147"/>
      <c r="HN290" s="147"/>
      <c r="HO290" s="147"/>
      <c r="HP290" s="147"/>
      <c r="HQ290" s="147"/>
      <c r="HR290" s="147"/>
      <c r="HS290" s="147"/>
      <c r="HT290" s="147"/>
      <c r="HU290" s="147"/>
      <c r="HV290" s="147"/>
      <c r="HW290" s="147"/>
      <c r="HX290" s="147"/>
      <c r="HY290" s="147"/>
      <c r="HZ290" s="147"/>
      <c r="IA290" s="147"/>
      <c r="IB290" s="147"/>
      <c r="IC290" s="147"/>
      <c r="ID290" s="147"/>
      <c r="IE290" s="147"/>
      <c r="IF290" s="147"/>
      <c r="IG290" s="147"/>
      <c r="IH290" s="147"/>
      <c r="II290" s="147"/>
    </row>
    <row r="291" spans="1:243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  <c r="AO291" s="147"/>
      <c r="AP291" s="147"/>
      <c r="AQ291" s="147"/>
      <c r="AR291" s="147"/>
      <c r="AS291" s="147"/>
      <c r="AT291" s="147"/>
      <c r="AU291" s="147"/>
      <c r="AV291" s="147"/>
      <c r="AW291" s="147"/>
      <c r="AX291" s="147"/>
      <c r="AY291" s="147"/>
      <c r="AZ291" s="147"/>
      <c r="BA291" s="147"/>
      <c r="BB291" s="147"/>
      <c r="BC291" s="147"/>
      <c r="BD291" s="147"/>
      <c r="BE291" s="147"/>
      <c r="BF291" s="147"/>
      <c r="BG291" s="147"/>
      <c r="BH291" s="147"/>
      <c r="BI291" s="147"/>
      <c r="BJ291" s="147"/>
      <c r="BK291" s="147"/>
      <c r="BL291" s="147"/>
      <c r="BM291" s="147"/>
      <c r="BN291" s="147"/>
      <c r="BO291" s="147"/>
      <c r="BP291" s="147"/>
      <c r="BQ291" s="147"/>
      <c r="BR291" s="147"/>
      <c r="BS291" s="147"/>
      <c r="BT291" s="147"/>
      <c r="BU291" s="147"/>
      <c r="BV291" s="147"/>
      <c r="BW291" s="147"/>
      <c r="BX291" s="147"/>
      <c r="BY291" s="147"/>
      <c r="BZ291" s="147"/>
      <c r="CA291" s="147"/>
      <c r="CB291" s="147"/>
      <c r="CC291" s="147"/>
      <c r="CD291" s="147"/>
      <c r="CE291" s="147"/>
      <c r="CF291" s="147"/>
      <c r="CG291" s="147"/>
      <c r="CH291" s="147"/>
      <c r="CJ291" s="147"/>
      <c r="CK291" s="147"/>
      <c r="CL291" s="147"/>
      <c r="CM291" s="147"/>
      <c r="CN291" s="147"/>
      <c r="CO291" s="147"/>
      <c r="CP291" s="147"/>
      <c r="CQ291" s="147"/>
      <c r="CR291" s="147"/>
      <c r="CS291" s="147"/>
      <c r="CT291" s="147"/>
      <c r="CU291" s="147"/>
      <c r="CV291" s="147"/>
      <c r="CW291" s="147"/>
      <c r="CX291" s="147"/>
      <c r="CY291" s="147"/>
      <c r="CZ291" s="147"/>
      <c r="DA291" s="147"/>
      <c r="DB291" s="147"/>
      <c r="DC291" s="147"/>
      <c r="DD291" s="147"/>
      <c r="DE291" s="147"/>
      <c r="DF291" s="147"/>
      <c r="DG291" s="147"/>
      <c r="DH291" s="147"/>
      <c r="DI291" s="147"/>
      <c r="DJ291" s="147"/>
      <c r="DK291" s="147"/>
      <c r="DL291" s="147"/>
      <c r="DM291" s="147"/>
      <c r="DN291" s="147"/>
      <c r="DO291" s="147"/>
      <c r="DP291" s="147"/>
      <c r="DQ291" s="147"/>
      <c r="DR291" s="147"/>
      <c r="DS291" s="147"/>
      <c r="DT291" s="147"/>
      <c r="DU291" s="147"/>
      <c r="DV291" s="147"/>
      <c r="DW291" s="147"/>
      <c r="DX291" s="147"/>
      <c r="DY291" s="147"/>
      <c r="DZ291" s="147"/>
      <c r="EA291" s="147"/>
      <c r="EB291" s="147"/>
      <c r="EC291" s="147"/>
      <c r="ED291" s="147"/>
      <c r="EE291" s="147"/>
      <c r="EF291" s="147"/>
      <c r="EG291" s="147"/>
      <c r="EH291" s="147"/>
      <c r="EI291" s="147"/>
      <c r="EJ291" s="147"/>
      <c r="EK291" s="147"/>
      <c r="EL291" s="147"/>
      <c r="EM291" s="147"/>
      <c r="EN291" s="147"/>
      <c r="EO291" s="147"/>
      <c r="EP291" s="147"/>
      <c r="EQ291" s="147"/>
      <c r="ER291" s="147"/>
      <c r="ES291" s="147"/>
      <c r="ET291" s="147"/>
      <c r="EU291" s="147"/>
      <c r="EV291" s="147"/>
      <c r="EW291" s="147"/>
      <c r="EX291" s="147"/>
      <c r="EY291" s="147"/>
      <c r="EZ291" s="147"/>
      <c r="FA291" s="147"/>
      <c r="FB291" s="147"/>
      <c r="FC291" s="147"/>
      <c r="FD291" s="147"/>
      <c r="FE291" s="147"/>
      <c r="FF291" s="147"/>
      <c r="FG291" s="147"/>
      <c r="FH291" s="147"/>
      <c r="FI291" s="147"/>
      <c r="FJ291" s="147"/>
      <c r="FK291" s="147"/>
      <c r="FL291" s="147"/>
      <c r="FM291" s="147"/>
      <c r="FN291" s="147"/>
      <c r="FO291" s="147"/>
      <c r="FP291" s="147"/>
      <c r="FQ291" s="147"/>
      <c r="FR291" s="147"/>
      <c r="FS291" s="147"/>
      <c r="FT291" s="147"/>
      <c r="FU291" s="147"/>
      <c r="FV291" s="147"/>
      <c r="FW291" s="147"/>
      <c r="FX291" s="147"/>
      <c r="FY291" s="147"/>
      <c r="FZ291" s="147"/>
      <c r="GA291" s="147"/>
      <c r="GB291" s="147"/>
      <c r="GC291" s="147"/>
      <c r="GD291" s="147"/>
      <c r="GE291" s="147"/>
      <c r="GF291" s="147"/>
      <c r="GG291" s="147"/>
      <c r="GH291" s="147"/>
      <c r="GI291" s="147"/>
      <c r="GJ291" s="147"/>
      <c r="GK291" s="147"/>
      <c r="GL291" s="147"/>
      <c r="GM291" s="147"/>
      <c r="GN291" s="147"/>
      <c r="GO291" s="147"/>
      <c r="GP291" s="147"/>
      <c r="GQ291" s="147"/>
      <c r="GR291" s="147"/>
      <c r="GS291" s="147"/>
      <c r="GT291" s="147"/>
      <c r="GU291" s="147"/>
      <c r="GV291" s="147"/>
      <c r="GW291" s="147"/>
      <c r="GX291" s="147"/>
      <c r="GY291" s="147"/>
      <c r="GZ291" s="147"/>
      <c r="HA291" s="147"/>
      <c r="HB291" s="147"/>
      <c r="HC291" s="147"/>
      <c r="HD291" s="147"/>
      <c r="HE291" s="147"/>
      <c r="HF291" s="147"/>
      <c r="HG291" s="147"/>
      <c r="HH291" s="147"/>
      <c r="HI291" s="147"/>
      <c r="HJ291" s="147"/>
      <c r="HK291" s="147"/>
      <c r="HL291" s="147"/>
      <c r="HM291" s="147"/>
      <c r="HN291" s="147"/>
      <c r="HO291" s="147"/>
      <c r="HP291" s="147"/>
      <c r="HQ291" s="147"/>
      <c r="HR291" s="147"/>
      <c r="HS291" s="147"/>
      <c r="HT291" s="147"/>
      <c r="HU291" s="147"/>
      <c r="HV291" s="147"/>
      <c r="HW291" s="147"/>
      <c r="HX291" s="147"/>
      <c r="HY291" s="147"/>
      <c r="HZ291" s="147"/>
      <c r="IA291" s="147"/>
      <c r="IB291" s="147"/>
      <c r="IC291" s="147"/>
      <c r="ID291" s="147"/>
      <c r="IE291" s="147"/>
      <c r="IF291" s="147"/>
      <c r="IG291" s="147"/>
      <c r="IH291" s="147"/>
      <c r="II291" s="147"/>
    </row>
  </sheetData>
  <mergeCells count="14">
    <mergeCell ref="A82:C82"/>
    <mergeCell ref="G82:I82"/>
    <mergeCell ref="A56:I56"/>
    <mergeCell ref="G121:H121"/>
    <mergeCell ref="A136:C136"/>
    <mergeCell ref="G136:I136"/>
    <mergeCell ref="A57:H57"/>
    <mergeCell ref="A67:F67"/>
    <mergeCell ref="G67:H67"/>
    <mergeCell ref="A1:H1"/>
    <mergeCell ref="A11:F11"/>
    <mergeCell ref="G11:H11"/>
    <mergeCell ref="A26:C26"/>
    <mergeCell ref="G26:I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4A64-C986-4D9C-8693-6EC773B29B66}">
  <dimension ref="A1:II341"/>
  <sheetViews>
    <sheetView topLeftCell="B1" zoomScale="227" workbookViewId="0">
      <selection activeCell="G17" sqref="G17"/>
    </sheetView>
  </sheetViews>
  <sheetFormatPr baseColWidth="10" defaultColWidth="8.83203125" defaultRowHeight="15" x14ac:dyDescent="0.2"/>
  <cols>
    <col min="1" max="1" width="16.5" bestFit="1" customWidth="1"/>
    <col min="2" max="2" width="13.5" bestFit="1" customWidth="1"/>
    <col min="3" max="3" width="12.33203125" bestFit="1" customWidth="1"/>
    <col min="4" max="4" width="15.5" bestFit="1" customWidth="1"/>
    <col min="5" max="5" width="20.6640625" bestFit="1" customWidth="1"/>
    <col min="6" max="6" width="15.83203125" bestFit="1" customWidth="1"/>
    <col min="7" max="7" width="16.83203125" bestFit="1" customWidth="1"/>
    <col min="8" max="8" width="13.33203125" customWidth="1"/>
    <col min="9" max="9" width="13" customWidth="1"/>
  </cols>
  <sheetData>
    <row r="1" spans="1:14" ht="16" thickBot="1" x14ac:dyDescent="0.25">
      <c r="B1" s="91" t="s">
        <v>98</v>
      </c>
      <c r="C1" s="92" t="s">
        <v>20</v>
      </c>
      <c r="D1" s="92" t="s">
        <v>83</v>
      </c>
      <c r="E1" s="92" t="s">
        <v>93</v>
      </c>
      <c r="F1" s="92" t="s">
        <v>100</v>
      </c>
      <c r="G1" s="93" t="s">
        <v>101</v>
      </c>
      <c r="H1" s="89"/>
    </row>
    <row r="2" spans="1:14" x14ac:dyDescent="0.2">
      <c r="A2" s="94" t="s">
        <v>134</v>
      </c>
      <c r="B2" s="70">
        <f>wild_type_3_days_no_credits_15y!C56</f>
        <v>113.38933697850187</v>
      </c>
      <c r="C2" s="3">
        <f>wild_type_3_days_no_credits_15y!G56</f>
        <v>4.2760471784422265</v>
      </c>
      <c r="D2" s="3">
        <f>wild_type_3_days_no_credits_15y!K56</f>
        <v>0.95811972553236524</v>
      </c>
      <c r="E2" s="70">
        <f>wild_type_3_days_no_credits_15y!O56</f>
        <v>2548.8967240217107</v>
      </c>
      <c r="F2" s="82">
        <f>wild_type_3_days_no_credits_15y!S56</f>
        <v>23.41346212916859</v>
      </c>
      <c r="G2" s="54">
        <f>wild_type_3_days_no_credits_15y!W56</f>
        <v>15855.117610057699</v>
      </c>
      <c r="H2" s="70"/>
    </row>
    <row r="3" spans="1:14" ht="16" thickBot="1" x14ac:dyDescent="0.25">
      <c r="A3" s="95" t="s">
        <v>135</v>
      </c>
      <c r="B3" s="81">
        <f>mutant_3_days_section_compariso!B51</f>
        <v>47.294772448413433</v>
      </c>
      <c r="C3" s="62">
        <f>mutant_3_days_section_compariso!G8</f>
        <v>2.3200116527134802</v>
      </c>
      <c r="D3" s="62">
        <f>mutant_3_days_section_compariso!E18</f>
        <v>0.39968666624848287</v>
      </c>
      <c r="E3" s="81">
        <f>mutant_3_days_section_compariso!B33</f>
        <v>815.63427217949084</v>
      </c>
      <c r="F3" s="65">
        <f>mutant_3_days_section_compariso!C9</f>
        <v>2.7640892791379623</v>
      </c>
      <c r="G3" s="56">
        <v>0</v>
      </c>
      <c r="H3" s="82"/>
    </row>
    <row r="5" spans="1:14" x14ac:dyDescent="0.2">
      <c r="B5" s="3">
        <f>1-B3/B2</f>
        <v>0.58289929451320177</v>
      </c>
      <c r="C5" s="3">
        <f>1-C3/C2</f>
        <v>0.45744011796458584</v>
      </c>
      <c r="D5" s="3">
        <f>1-D3/D2</f>
        <v>0.58284267028694892</v>
      </c>
      <c r="E5" s="3">
        <f>1-E3/E2</f>
        <v>0.68000497450812225</v>
      </c>
      <c r="F5" s="3">
        <f>1-F3/F2</f>
        <v>0.88194444444444431</v>
      </c>
      <c r="G5">
        <f t="shared" ref="G5" si="0">G3/G2</f>
        <v>0</v>
      </c>
      <c r="K5">
        <f>H12*133</f>
        <v>31.793013088403473</v>
      </c>
      <c r="L5">
        <f>I12*63</f>
        <v>4.49498996009895</v>
      </c>
      <c r="M5">
        <f>K5-L5</f>
        <v>27.298023128304521</v>
      </c>
      <c r="N5">
        <f>M5/$M$8</f>
        <v>0.42527424566419086</v>
      </c>
    </row>
    <row r="6" spans="1:14" x14ac:dyDescent="0.2">
      <c r="K6">
        <f>H13*133</f>
        <v>12.624775875214073</v>
      </c>
      <c r="L6">
        <f>I13*63</f>
        <v>2.6599958113822075</v>
      </c>
      <c r="M6">
        <f>K6-L6</f>
        <v>9.9647800638318653</v>
      </c>
      <c r="N6">
        <f t="shared" ref="N6:N7" si="1">M6/$M$8</f>
        <v>0.15524070387579275</v>
      </c>
    </row>
    <row r="7" spans="1:14" ht="16" thickBot="1" x14ac:dyDescent="0.25">
      <c r="K7">
        <f>H14*133</f>
        <v>36.814477526892269</v>
      </c>
      <c r="L7">
        <f>I14*63</f>
        <v>9.888058336961695</v>
      </c>
      <c r="M7">
        <f>K7-L7</f>
        <v>26.926419189930574</v>
      </c>
      <c r="N7">
        <f t="shared" si="1"/>
        <v>0.41948505046001644</v>
      </c>
    </row>
    <row r="8" spans="1:14" x14ac:dyDescent="0.2">
      <c r="A8" s="97"/>
      <c r="B8" s="197" t="s">
        <v>136</v>
      </c>
      <c r="C8" s="198"/>
      <c r="D8" s="197" t="s">
        <v>83</v>
      </c>
      <c r="E8" s="198"/>
      <c r="F8" s="197" t="s">
        <v>137</v>
      </c>
      <c r="G8" s="190"/>
      <c r="H8" s="188" t="s">
        <v>138</v>
      </c>
      <c r="I8" s="190"/>
      <c r="K8">
        <f>SUM(K5:K7)</f>
        <v>81.232266490509815</v>
      </c>
      <c r="L8">
        <f>SUM(L5:L7)</f>
        <v>17.043044108442853</v>
      </c>
      <c r="M8">
        <f>SUM(M5:M7)</f>
        <v>64.189222382066959</v>
      </c>
      <c r="N8">
        <f>SUM(N5:N7)</f>
        <v>1</v>
      </c>
    </row>
    <row r="9" spans="1:14" x14ac:dyDescent="0.2">
      <c r="A9" s="19"/>
      <c r="B9" s="90" t="s">
        <v>139</v>
      </c>
      <c r="C9" s="79" t="s">
        <v>140</v>
      </c>
      <c r="D9" s="90" t="s">
        <v>139</v>
      </c>
      <c r="E9" s="90" t="s">
        <v>140</v>
      </c>
      <c r="F9" s="90" t="s">
        <v>139</v>
      </c>
      <c r="G9" s="98" t="s">
        <v>140</v>
      </c>
      <c r="H9" s="169" t="s">
        <v>139</v>
      </c>
      <c r="I9" s="98" t="s">
        <v>140</v>
      </c>
      <c r="J9" s="89"/>
      <c r="L9">
        <f>K8-L8</f>
        <v>64.189222382066959</v>
      </c>
    </row>
    <row r="10" spans="1:14" x14ac:dyDescent="0.2">
      <c r="A10" s="34" t="s">
        <v>60</v>
      </c>
      <c r="B10" s="3">
        <f>wild_type_3_days_no_credits_15y!$G$9*wild_type_3_days_no_credits_15y!H3</f>
        <v>0.21066548132775484</v>
      </c>
      <c r="C10" s="3">
        <f>mutant_3_days_section_compariso!H3*mutant_3_days_section_compariso!G9</f>
        <v>0.20650549815463046</v>
      </c>
      <c r="D10" s="99">
        <f>wild_type_3_days_no_credits_15y!E13</f>
        <v>0.17486048620743377</v>
      </c>
      <c r="E10" s="100">
        <f>mutant_3_days_section_compariso!E13</f>
        <v>0.16756947371886075</v>
      </c>
      <c r="F10" s="99">
        <f>B10+D10</f>
        <v>0.38552596753518864</v>
      </c>
      <c r="G10" s="37">
        <f>C10+E10</f>
        <v>0.3740749718734912</v>
      </c>
      <c r="H10" s="68">
        <f>F10/$F$16</f>
        <v>0.22820333734089279</v>
      </c>
      <c r="I10" s="37">
        <f>G10/$G$16</f>
        <v>0.46967895955569727</v>
      </c>
      <c r="J10" s="3">
        <f>H10+H11</f>
        <v>0.38923107901872306</v>
      </c>
    </row>
    <row r="11" spans="1:14" x14ac:dyDescent="0.2">
      <c r="A11" s="35" t="s">
        <v>42</v>
      </c>
      <c r="B11" s="3">
        <f>wild_type_3_days_no_credits_15y!$G$9*wild_type_3_days_no_credits_15y!H4</f>
        <v>0.12515400743391442</v>
      </c>
      <c r="C11" s="3">
        <f>mutant_3_days_section_compariso!H4*mutant_3_days_section_compariso!G9</f>
        <v>8.2775530798166588E-2</v>
      </c>
      <c r="D11" s="99">
        <f>wild_type_3_days_no_credits_15y!E14</f>
        <v>0.14688572973090869</v>
      </c>
      <c r="E11" s="100">
        <f>mutant_3_days_section_compariso!E14</f>
        <v>0.12413895402081625</v>
      </c>
      <c r="F11" s="99">
        <f t="shared" ref="F11:F14" si="2">B11+D11</f>
        <v>0.2720397371648231</v>
      </c>
      <c r="G11" s="37">
        <f t="shared" ref="G11:G14" si="3">C11+E11</f>
        <v>0.20691448481898284</v>
      </c>
      <c r="H11" s="68">
        <f t="shared" ref="H11:H14" si="4">F11/$F$16</f>
        <v>0.16102774167783027</v>
      </c>
      <c r="I11" s="37">
        <f t="shared" ref="I11:I14" si="5">G11/$G$16</f>
        <v>0.25979653078647968</v>
      </c>
      <c r="J11" s="3">
        <f>J14/J10</f>
        <v>1.569167915678946</v>
      </c>
      <c r="L11">
        <f>1-48/74.5</f>
        <v>0.35570469798657722</v>
      </c>
    </row>
    <row r="12" spans="1:14" x14ac:dyDescent="0.2">
      <c r="A12" s="35" t="s">
        <v>44</v>
      </c>
      <c r="B12" s="3">
        <f>wild_type_3_days_no_credits_15y!$G$9*wild_type_3_days_no_credits_15y!H5</f>
        <v>4.195225887987921E-2</v>
      </c>
      <c r="C12" s="3">
        <f>mutant_3_days_section_compariso!H5*mutant_3_days_section_compariso!G9</f>
        <v>1.0889414489297658E-2</v>
      </c>
      <c r="D12" s="99">
        <f>wild_type_3_days_no_credits_15y!E15</f>
        <v>0.36188993467839581</v>
      </c>
      <c r="E12" s="100">
        <f>mutant_3_days_section_compariso!E15</f>
        <v>4.5936407066820395E-2</v>
      </c>
      <c r="F12" s="99">
        <f t="shared" si="2"/>
        <v>0.403842193558275</v>
      </c>
      <c r="G12" s="37">
        <f t="shared" si="3"/>
        <v>5.6825821556118053E-2</v>
      </c>
      <c r="H12" s="68">
        <f t="shared" si="4"/>
        <v>0.23904521119100355</v>
      </c>
      <c r="I12" s="37">
        <f t="shared" si="5"/>
        <v>7.134904698569762E-2</v>
      </c>
      <c r="J12" s="3">
        <f>H12/I12</f>
        <v>3.3503630572517911</v>
      </c>
      <c r="K12" s="3">
        <f>I12+I13</f>
        <v>0.11357120272192314</v>
      </c>
      <c r="L12" s="3">
        <f>H12+H13+H14</f>
        <v>0.61076892098127677</v>
      </c>
    </row>
    <row r="13" spans="1:14" x14ac:dyDescent="0.2">
      <c r="A13" s="35" t="s">
        <v>141</v>
      </c>
      <c r="B13" s="3">
        <f>wild_type_3_days_no_credits_15y!$G$9*wild_type_3_days_no_credits_15y!H6</f>
        <v>6.4540160110702086E-2</v>
      </c>
      <c r="C13" s="3">
        <f>mutant_3_days_section_compariso!H6*mutant_3_days_section_compariso!G9</f>
        <v>1.7157396445983436E-2</v>
      </c>
      <c r="D13" s="99">
        <f>wild_type_3_days_no_credits_15y!E16</f>
        <v>9.58226582371976E-2</v>
      </c>
      <c r="E13" s="100">
        <f>mutant_3_days_section_compariso!E16</f>
        <v>1.6470364385388764E-2</v>
      </c>
      <c r="F13" s="99">
        <f t="shared" si="2"/>
        <v>0.16036281834789967</v>
      </c>
      <c r="G13" s="37">
        <f t="shared" si="3"/>
        <v>3.36277608313722E-2</v>
      </c>
      <c r="H13" s="68">
        <f t="shared" si="4"/>
        <v>9.4923126881308828E-2</v>
      </c>
      <c r="I13" s="37">
        <f t="shared" si="5"/>
        <v>4.2222155736225515E-2</v>
      </c>
      <c r="J13" s="3"/>
    </row>
    <row r="14" spans="1:14" ht="16" thickBot="1" x14ac:dyDescent="0.25">
      <c r="A14" s="58" t="s">
        <v>142</v>
      </c>
      <c r="B14" s="62">
        <f>wild_type_3_days_no_credits_15y!$G$9*wild_type_3_days_no_credits_15y!H7</f>
        <v>0.28896507768147078</v>
      </c>
      <c r="C14" s="62">
        <f>mutant_3_days_section_compariso!H7*mutant_3_days_section_compariso!G9</f>
        <v>7.9433715064055124E-2</v>
      </c>
      <c r="D14" s="101">
        <f>wild_type_3_days_no_credits_15y!E17</f>
        <v>0.17866091667842932</v>
      </c>
      <c r="E14" s="102">
        <f>mutant_3_days_section_compariso!E17</f>
        <v>4.5571467056596697E-2</v>
      </c>
      <c r="F14" s="101">
        <f t="shared" si="2"/>
        <v>0.4676259943599001</v>
      </c>
      <c r="G14" s="38">
        <f t="shared" si="3"/>
        <v>0.12500518212065181</v>
      </c>
      <c r="H14" s="69">
        <f t="shared" si="4"/>
        <v>0.27680058290896442</v>
      </c>
      <c r="I14" s="38">
        <f t="shared" si="5"/>
        <v>0.15695330693589993</v>
      </c>
      <c r="J14" s="3">
        <f>SUM(H12:H14)</f>
        <v>0.61076892098127677</v>
      </c>
      <c r="K14" s="3">
        <f>SUM(I12:I14)</f>
        <v>0.27052450965782304</v>
      </c>
      <c r="L14">
        <f>K14*63</f>
        <v>17.043044108442853</v>
      </c>
    </row>
    <row r="15" spans="1:14" x14ac:dyDescent="0.2">
      <c r="E15" s="3"/>
      <c r="F15" s="3"/>
      <c r="I15" s="3"/>
      <c r="J15" s="3"/>
    </row>
    <row r="16" spans="1:14" x14ac:dyDescent="0.2">
      <c r="A16" s="141" t="s">
        <v>143</v>
      </c>
      <c r="B16" s="144">
        <f>wild_type_3_days_no_credits_15y!B50/1000</f>
        <v>2.8677459199999999</v>
      </c>
      <c r="C16" s="144">
        <f>mutant_3_days_section_compariso!B50/1000</f>
        <v>10.13199964</v>
      </c>
      <c r="D16">
        <f>B16/C16</f>
        <v>0.28303849406769221</v>
      </c>
      <c r="E16" s="3">
        <f>D16*4.13</f>
        <v>1.1689489804995687</v>
      </c>
      <c r="F16" s="3">
        <f>SUM(F10:F14)</f>
        <v>1.6893967109660868</v>
      </c>
      <c r="G16" s="3">
        <f>SUM(G10:G14)</f>
        <v>0.79644822120061609</v>
      </c>
      <c r="H16" s="3">
        <f>G16/F16</f>
        <v>0.47143942925351423</v>
      </c>
      <c r="I16" s="3">
        <f>H16*4.135</f>
        <v>1.9494020399632812</v>
      </c>
    </row>
    <row r="17" spans="1:7" x14ac:dyDescent="0.2">
      <c r="A17" s="141" t="s">
        <v>99</v>
      </c>
      <c r="B17" s="22">
        <f>wild_type_3_days_no_credits_15y!E51</f>
        <v>0.1594409629187539</v>
      </c>
      <c r="C17" s="22">
        <f>mutant_3_days_section_compariso!E51</f>
        <v>8.6027492102386208E-2</v>
      </c>
      <c r="D17" s="3"/>
      <c r="E17">
        <f>(B12+B13+B14)/SUM(B10:B14)</f>
        <v>0.54077662028089912</v>
      </c>
      <c r="F17" s="70">
        <f>F16*1000000/B18</f>
        <v>133.29426739848523</v>
      </c>
      <c r="G17">
        <f>G16*1000000/B18</f>
        <v>62.840173345107189</v>
      </c>
    </row>
    <row r="18" spans="1:7" x14ac:dyDescent="0.2">
      <c r="A18" t="s">
        <v>144</v>
      </c>
      <c r="B18">
        <f>12.6741888*1000</f>
        <v>12674.1888</v>
      </c>
      <c r="E18">
        <f>(D12+D13+D14)/SUM(D10:D14)</f>
        <v>0.66418996774169436</v>
      </c>
    </row>
    <row r="19" spans="1:7" ht="16" thickBot="1" x14ac:dyDescent="0.25"/>
    <row r="20" spans="1:7" x14ac:dyDescent="0.2">
      <c r="A20" s="97"/>
      <c r="B20" s="197" t="s">
        <v>145</v>
      </c>
      <c r="C20" s="198"/>
      <c r="D20" s="197" t="s">
        <v>146</v>
      </c>
      <c r="E20" s="190"/>
    </row>
    <row r="21" spans="1:7" x14ac:dyDescent="0.2">
      <c r="A21" s="19"/>
      <c r="B21" s="90" t="s">
        <v>139</v>
      </c>
      <c r="C21" s="79" t="s">
        <v>140</v>
      </c>
      <c r="D21" s="90" t="s">
        <v>139</v>
      </c>
      <c r="E21" s="98" t="s">
        <v>140</v>
      </c>
    </row>
    <row r="22" spans="1:7" x14ac:dyDescent="0.2">
      <c r="A22" s="34" t="s">
        <v>60</v>
      </c>
      <c r="B22" s="39">
        <f>F10/(SUM($F$10:$F$14)+$B$17)</f>
        <v>0.20852342689723991</v>
      </c>
      <c r="C22" s="3">
        <f>G10/(SUM($G$10:$G$14)+$C$17)</f>
        <v>0.42389265362711542</v>
      </c>
      <c r="D22" s="145">
        <f t="shared" ref="D22:D27" si="6">B22*$B$16</f>
        <v>0.59799220670897801</v>
      </c>
      <c r="E22" s="23">
        <f t="shared" ref="E22:E27" si="7">C22*$C$16</f>
        <v>4.294880213948578</v>
      </c>
      <c r="F22" s="39">
        <f>E22+E23</f>
        <v>6.6705348116824092</v>
      </c>
    </row>
    <row r="23" spans="1:7" x14ac:dyDescent="0.2">
      <c r="A23" s="35" t="s">
        <v>42</v>
      </c>
      <c r="B23" s="39">
        <f>F11/(SUM($F$10:$F$14)+$B$17)</f>
        <v>0.147140952938937</v>
      </c>
      <c r="C23" s="3">
        <f>G11/(SUM($G$10:$G$14)+$C$17)</f>
        <v>0.23447045816652151</v>
      </c>
      <c r="D23" s="145">
        <f t="shared" si="6"/>
        <v>0.42196286745554862</v>
      </c>
      <c r="E23" s="23">
        <f t="shared" si="7"/>
        <v>2.3756545977338313</v>
      </c>
    </row>
    <row r="24" spans="1:7" x14ac:dyDescent="0.2">
      <c r="A24" s="35" t="s">
        <v>44</v>
      </c>
      <c r="B24" s="39">
        <f>F12/(SUM($F$10:$F$14)+$B$17)</f>
        <v>0.21843031395487958</v>
      </c>
      <c r="C24" s="3">
        <f>G12/(SUM($G$10:$G$14)+$C$17)</f>
        <v>6.4393637920556149E-2</v>
      </c>
      <c r="D24" s="145">
        <f t="shared" si="6"/>
        <v>0.62640264164842496</v>
      </c>
      <c r="E24" s="23">
        <f t="shared" si="7"/>
        <v>0.65243631622936527</v>
      </c>
      <c r="F24" s="39">
        <f>D24+D25+D26</f>
        <v>1.6004807778129151</v>
      </c>
      <c r="G24" s="39">
        <f>E24+E25+E26</f>
        <v>2.4737543385307728</v>
      </c>
    </row>
    <row r="25" spans="1:7" x14ac:dyDescent="0.2">
      <c r="A25" s="35" t="s">
        <v>141</v>
      </c>
      <c r="B25" s="39">
        <f>F13/(SUM($F$10:$F$14)+$B$17)</f>
        <v>8.6737100078093848E-2</v>
      </c>
      <c r="C25" s="3">
        <f>G13/(SUM($G$10:$G$14)+$C$17)</f>
        <v>3.8106160118001962E-2</v>
      </c>
      <c r="D25" s="145">
        <f t="shared" si="6"/>
        <v>0.24873996486158531</v>
      </c>
      <c r="E25" s="23">
        <f t="shared" si="7"/>
        <v>0.38609160059737824</v>
      </c>
      <c r="G25">
        <f>G24/F24-1</f>
        <v>0.54563202059271299</v>
      </c>
    </row>
    <row r="26" spans="1:7" x14ac:dyDescent="0.2">
      <c r="A26" s="35" t="s">
        <v>142</v>
      </c>
      <c r="B26" s="39">
        <f>F14/(SUM($F$10:$F$14)+$B$17)</f>
        <v>0.25292971955580529</v>
      </c>
      <c r="C26" s="3">
        <f>G14/(SUM($G$10:$G$14)+$C$17)</f>
        <v>0.14165282991502642</v>
      </c>
      <c r="D26" s="145">
        <f t="shared" si="6"/>
        <v>0.72533817130290479</v>
      </c>
      <c r="E26" s="23">
        <f t="shared" si="7"/>
        <v>1.4352264217040289</v>
      </c>
    </row>
    <row r="27" spans="1:7" ht="16" thickBot="1" x14ac:dyDescent="0.25">
      <c r="A27" s="58" t="s">
        <v>147</v>
      </c>
      <c r="B27" s="65">
        <f>B17/(SUM($F$10:$F$14)+$B$17)</f>
        <v>8.6238486575044265E-2</v>
      </c>
      <c r="C27" s="62">
        <f>C17/(SUM($G$10:$G$14)+$C$17)</f>
        <v>9.7484260252778482E-2</v>
      </c>
      <c r="D27" s="146">
        <f t="shared" si="6"/>
        <v>0.24731006802255795</v>
      </c>
      <c r="E27" s="56">
        <f t="shared" si="7"/>
        <v>0.98771048978681786</v>
      </c>
    </row>
    <row r="28" spans="1:7" x14ac:dyDescent="0.2">
      <c r="C28" s="39"/>
      <c r="E28" s="39"/>
      <c r="F28" s="39"/>
    </row>
    <row r="29" spans="1:7" x14ac:dyDescent="0.2">
      <c r="D29" s="39"/>
      <c r="E29" s="39"/>
    </row>
    <row r="30" spans="1:7" x14ac:dyDescent="0.2">
      <c r="D30" s="39"/>
    </row>
    <row r="31" spans="1:7" x14ac:dyDescent="0.2">
      <c r="D31" s="39"/>
    </row>
    <row r="32" spans="1:7" x14ac:dyDescent="0.2">
      <c r="D32" s="39"/>
    </row>
    <row r="33" spans="1:243" x14ac:dyDescent="0.2">
      <c r="D33" s="39"/>
    </row>
    <row r="34" spans="1:243" x14ac:dyDescent="0.2">
      <c r="D34" s="39"/>
    </row>
    <row r="35" spans="1:243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W35" s="39" t="e">
        <f t="shared" ref="BW35:BW66" si="8">AVERAGE(A35:BU35)</f>
        <v>#DIV/0!</v>
      </c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</row>
    <row r="36" spans="1:243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W36" s="39" t="e">
        <f t="shared" si="8"/>
        <v>#DIV/0!</v>
      </c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</row>
    <row r="37" spans="1:243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W37" s="39" t="e">
        <f t="shared" si="8"/>
        <v>#DIV/0!</v>
      </c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</row>
    <row r="38" spans="1:243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W38" s="39" t="e">
        <f t="shared" si="8"/>
        <v>#DIV/0!</v>
      </c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</row>
    <row r="39" spans="1:243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W39" s="39" t="e">
        <f t="shared" si="8"/>
        <v>#DIV/0!</v>
      </c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</row>
    <row r="40" spans="1:243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W40" s="39" t="e">
        <f t="shared" si="8"/>
        <v>#DIV/0!</v>
      </c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39"/>
      <c r="GM40" s="39"/>
      <c r="GN40" s="39"/>
      <c r="GO40" s="39"/>
      <c r="GP40" s="39"/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39"/>
      <c r="IG40" s="39"/>
      <c r="IH40" s="39"/>
      <c r="II40" s="39"/>
    </row>
    <row r="41" spans="1:243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W41" s="39" t="e">
        <f t="shared" si="8"/>
        <v>#DIV/0!</v>
      </c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</row>
    <row r="42" spans="1:243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W42" s="39" t="e">
        <f t="shared" si="8"/>
        <v>#DIV/0!</v>
      </c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39"/>
      <c r="GM42" s="39"/>
      <c r="GN42" s="39"/>
      <c r="GO42" s="39"/>
      <c r="GP42" s="39"/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39"/>
      <c r="IF42" s="39"/>
      <c r="IG42" s="39"/>
      <c r="IH42" s="39"/>
      <c r="II42" s="39"/>
    </row>
    <row r="43" spans="1:243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W43" s="39" t="e">
        <f t="shared" si="8"/>
        <v>#DIV/0!</v>
      </c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39"/>
      <c r="IF43" s="39"/>
      <c r="IG43" s="39"/>
      <c r="IH43" s="39"/>
      <c r="II43" s="39"/>
    </row>
    <row r="44" spans="1:243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W44" s="39" t="e">
        <f t="shared" si="8"/>
        <v>#DIV/0!</v>
      </c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39"/>
      <c r="IF44" s="39"/>
      <c r="IG44" s="39"/>
      <c r="IH44" s="39"/>
      <c r="II44" s="39"/>
    </row>
    <row r="45" spans="1:243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W45" s="39" t="e">
        <f t="shared" si="8"/>
        <v>#DIV/0!</v>
      </c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39"/>
      <c r="IC45" s="39"/>
      <c r="ID45" s="39"/>
      <c r="IE45" s="39"/>
      <c r="IF45" s="39"/>
      <c r="IG45" s="39"/>
      <c r="IH45" s="39"/>
      <c r="II45" s="39"/>
    </row>
    <row r="46" spans="1:243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W46" s="39" t="e">
        <f t="shared" si="8"/>
        <v>#DIV/0!</v>
      </c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39"/>
      <c r="IG46" s="39"/>
      <c r="IH46" s="39"/>
      <c r="II46" s="39"/>
    </row>
    <row r="47" spans="1:243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W47" s="39" t="e">
        <f t="shared" si="8"/>
        <v>#DIV/0!</v>
      </c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39"/>
      <c r="IG47" s="39"/>
      <c r="IH47" s="39"/>
      <c r="II47" s="39"/>
    </row>
    <row r="48" spans="1:243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W48" s="39" t="e">
        <f t="shared" si="8"/>
        <v>#DIV/0!</v>
      </c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</row>
    <row r="49" spans="1:243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W49" s="39" t="e">
        <f t="shared" si="8"/>
        <v>#DIV/0!</v>
      </c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</row>
    <row r="50" spans="1:243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W50" s="39" t="e">
        <f t="shared" si="8"/>
        <v>#DIV/0!</v>
      </c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</row>
    <row r="51" spans="1:243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W51" s="39" t="e">
        <f t="shared" si="8"/>
        <v>#DIV/0!</v>
      </c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</row>
    <row r="52" spans="1:243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W52" s="39" t="e">
        <f t="shared" si="8"/>
        <v>#DIV/0!</v>
      </c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</row>
    <row r="53" spans="1:243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W53" s="39" t="e">
        <f t="shared" si="8"/>
        <v>#DIV/0!</v>
      </c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</row>
    <row r="54" spans="1:243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W54" s="39" t="e">
        <f t="shared" si="8"/>
        <v>#DIV/0!</v>
      </c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</row>
    <row r="55" spans="1:243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W55" s="39" t="e">
        <f t="shared" si="8"/>
        <v>#DIV/0!</v>
      </c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</row>
    <row r="56" spans="1:243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W56" s="39" t="e">
        <f t="shared" si="8"/>
        <v>#DIV/0!</v>
      </c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</row>
    <row r="57" spans="1:243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W57" s="39" t="e">
        <f t="shared" si="8"/>
        <v>#DIV/0!</v>
      </c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</row>
    <row r="58" spans="1:243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W58" s="39" t="e">
        <f t="shared" si="8"/>
        <v>#DIV/0!</v>
      </c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</row>
    <row r="59" spans="1:243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W59" s="39" t="e">
        <f t="shared" si="8"/>
        <v>#DIV/0!</v>
      </c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</row>
    <row r="60" spans="1:243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W60" s="39" t="e">
        <f t="shared" si="8"/>
        <v>#DIV/0!</v>
      </c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</row>
    <row r="61" spans="1:243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W61" s="39" t="e">
        <f t="shared" si="8"/>
        <v>#DIV/0!</v>
      </c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</row>
    <row r="62" spans="1:243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W62" s="39" t="e">
        <f t="shared" si="8"/>
        <v>#DIV/0!</v>
      </c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</row>
    <row r="63" spans="1:243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W63" s="39" t="e">
        <f t="shared" si="8"/>
        <v>#DIV/0!</v>
      </c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</row>
    <row r="64" spans="1:243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W64" s="39" t="e">
        <f t="shared" si="8"/>
        <v>#DIV/0!</v>
      </c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</row>
    <row r="65" spans="1:243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W65" s="39" t="e">
        <f t="shared" si="8"/>
        <v>#DIV/0!</v>
      </c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</row>
    <row r="66" spans="1:243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W66" s="39" t="e">
        <f t="shared" si="8"/>
        <v>#DIV/0!</v>
      </c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</row>
    <row r="67" spans="1:243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W67" s="39" t="e">
        <f t="shared" ref="BW67:BW98" si="9">AVERAGE(A67:BU67)</f>
        <v>#DIV/0!</v>
      </c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</row>
    <row r="68" spans="1:243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W68" s="39" t="e">
        <f t="shared" si="9"/>
        <v>#DIV/0!</v>
      </c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</row>
    <row r="69" spans="1:243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W69" s="39" t="e">
        <f t="shared" si="9"/>
        <v>#DIV/0!</v>
      </c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</row>
    <row r="70" spans="1:243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W70" s="39" t="e">
        <f t="shared" si="9"/>
        <v>#DIV/0!</v>
      </c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</row>
    <row r="71" spans="1:243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W71" s="39" t="e">
        <f t="shared" si="9"/>
        <v>#DIV/0!</v>
      </c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</row>
    <row r="72" spans="1:243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W72" s="39" t="e">
        <f t="shared" si="9"/>
        <v>#DIV/0!</v>
      </c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</row>
    <row r="73" spans="1:243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W73" s="39" t="e">
        <f t="shared" si="9"/>
        <v>#DIV/0!</v>
      </c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</row>
    <row r="74" spans="1:243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W74" s="39" t="e">
        <f t="shared" si="9"/>
        <v>#DIV/0!</v>
      </c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</row>
    <row r="75" spans="1:243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W75" s="39" t="e">
        <f t="shared" si="9"/>
        <v>#DIV/0!</v>
      </c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</row>
    <row r="76" spans="1:243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W76" s="39" t="e">
        <f t="shared" si="9"/>
        <v>#DIV/0!</v>
      </c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</row>
    <row r="77" spans="1:243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W77" s="39" t="e">
        <f t="shared" si="9"/>
        <v>#DIV/0!</v>
      </c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</row>
    <row r="78" spans="1:243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W78" s="39" t="e">
        <f t="shared" si="9"/>
        <v>#DIV/0!</v>
      </c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</row>
    <row r="79" spans="1:243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W79" s="39" t="e">
        <f t="shared" si="9"/>
        <v>#DIV/0!</v>
      </c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</row>
    <row r="80" spans="1:243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W80" s="39" t="e">
        <f t="shared" si="9"/>
        <v>#DIV/0!</v>
      </c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</row>
    <row r="81" spans="1:243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W81" s="39" t="e">
        <f t="shared" si="9"/>
        <v>#DIV/0!</v>
      </c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</row>
    <row r="82" spans="1:243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W82" s="39" t="e">
        <f t="shared" si="9"/>
        <v>#DIV/0!</v>
      </c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</row>
    <row r="83" spans="1:243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W83" s="39" t="e">
        <f t="shared" si="9"/>
        <v>#DIV/0!</v>
      </c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</row>
    <row r="84" spans="1:243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W84" s="39" t="e">
        <f t="shared" si="9"/>
        <v>#DIV/0!</v>
      </c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</row>
    <row r="85" spans="1:243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W85" s="39" t="e">
        <f t="shared" si="9"/>
        <v>#DIV/0!</v>
      </c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</row>
    <row r="86" spans="1:243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W86" s="39" t="e">
        <f t="shared" si="9"/>
        <v>#DIV/0!</v>
      </c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</row>
    <row r="87" spans="1:243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W87" s="39" t="e">
        <f t="shared" si="9"/>
        <v>#DIV/0!</v>
      </c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</row>
    <row r="88" spans="1:243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W88" s="39" t="e">
        <f t="shared" si="9"/>
        <v>#DIV/0!</v>
      </c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</row>
    <row r="89" spans="1:243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W89" s="39" t="e">
        <f t="shared" si="9"/>
        <v>#DIV/0!</v>
      </c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</row>
    <row r="90" spans="1:243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W90" s="39" t="e">
        <f t="shared" si="9"/>
        <v>#DIV/0!</v>
      </c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</row>
    <row r="91" spans="1:243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W91" s="39" t="e">
        <f t="shared" si="9"/>
        <v>#DIV/0!</v>
      </c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</row>
    <row r="92" spans="1:243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W92" s="39" t="e">
        <f t="shared" si="9"/>
        <v>#DIV/0!</v>
      </c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</row>
    <row r="93" spans="1:243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W93" s="39" t="e">
        <f t="shared" si="9"/>
        <v>#DIV/0!</v>
      </c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</row>
    <row r="94" spans="1:243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W94" s="39" t="e">
        <f t="shared" si="9"/>
        <v>#DIV/0!</v>
      </c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</row>
    <row r="95" spans="1:243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W95" s="39" t="e">
        <f t="shared" si="9"/>
        <v>#DIV/0!</v>
      </c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</row>
    <row r="96" spans="1:243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W96" s="39" t="e">
        <f t="shared" si="9"/>
        <v>#DIV/0!</v>
      </c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</row>
    <row r="97" spans="1:243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W97" s="39" t="e">
        <f t="shared" si="9"/>
        <v>#DIV/0!</v>
      </c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</row>
    <row r="98" spans="1:243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W98" s="39" t="e">
        <f t="shared" si="9"/>
        <v>#DIV/0!</v>
      </c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</row>
    <row r="99" spans="1:243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W99" s="39" t="e">
        <f t="shared" ref="BW99:BW134" si="10">AVERAGE(A99:BU99)</f>
        <v>#DIV/0!</v>
      </c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</row>
    <row r="100" spans="1:243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W100" s="39" t="e">
        <f t="shared" si="10"/>
        <v>#DIV/0!</v>
      </c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</row>
    <row r="101" spans="1:243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W101" s="39" t="e">
        <f t="shared" si="10"/>
        <v>#DIV/0!</v>
      </c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</row>
    <row r="102" spans="1:243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W102" s="39" t="e">
        <f t="shared" si="10"/>
        <v>#DIV/0!</v>
      </c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</row>
    <row r="103" spans="1:243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W103" s="39" t="e">
        <f t="shared" si="10"/>
        <v>#DIV/0!</v>
      </c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</row>
    <row r="104" spans="1:243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W104" s="39" t="e">
        <f t="shared" si="10"/>
        <v>#DIV/0!</v>
      </c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</row>
    <row r="105" spans="1:243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W105" s="39" t="e">
        <f t="shared" si="10"/>
        <v>#DIV/0!</v>
      </c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</row>
    <row r="106" spans="1:243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W106" s="39" t="e">
        <f t="shared" si="10"/>
        <v>#DIV/0!</v>
      </c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</row>
    <row r="107" spans="1:243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W107" s="39" t="e">
        <f t="shared" si="10"/>
        <v>#DIV/0!</v>
      </c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</row>
    <row r="108" spans="1:243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W108" s="39" t="e">
        <f t="shared" si="10"/>
        <v>#DIV/0!</v>
      </c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</row>
    <row r="109" spans="1:243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W109" s="39" t="e">
        <f t="shared" si="10"/>
        <v>#DIV/0!</v>
      </c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</row>
    <row r="110" spans="1:243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W110" s="39" t="e">
        <f t="shared" si="10"/>
        <v>#DIV/0!</v>
      </c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</row>
    <row r="111" spans="1:243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W111" s="39" t="e">
        <f t="shared" si="10"/>
        <v>#DIV/0!</v>
      </c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</row>
    <row r="112" spans="1:243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W112" s="39" t="e">
        <f t="shared" si="10"/>
        <v>#DIV/0!</v>
      </c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</row>
    <row r="113" spans="1:243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W113" s="39" t="e">
        <f t="shared" si="10"/>
        <v>#DIV/0!</v>
      </c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</row>
    <row r="114" spans="1:243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W114" s="39" t="e">
        <f t="shared" si="10"/>
        <v>#DIV/0!</v>
      </c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</row>
    <row r="115" spans="1:243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W115" s="39" t="e">
        <f t="shared" si="10"/>
        <v>#DIV/0!</v>
      </c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</row>
    <row r="116" spans="1:243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W116" s="39" t="e">
        <f t="shared" si="10"/>
        <v>#DIV/0!</v>
      </c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</row>
    <row r="117" spans="1:243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W117" s="39" t="e">
        <f t="shared" si="10"/>
        <v>#DIV/0!</v>
      </c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</row>
    <row r="118" spans="1:243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W118" s="39" t="e">
        <f t="shared" si="10"/>
        <v>#DIV/0!</v>
      </c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</row>
    <row r="119" spans="1:243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W119" s="39" t="e">
        <f t="shared" si="10"/>
        <v>#DIV/0!</v>
      </c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</row>
    <row r="120" spans="1:243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W120" s="39" t="e">
        <f t="shared" si="10"/>
        <v>#DIV/0!</v>
      </c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</row>
    <row r="121" spans="1:243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W121" s="39" t="e">
        <f t="shared" si="10"/>
        <v>#DIV/0!</v>
      </c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</row>
    <row r="122" spans="1:243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W122" s="39" t="e">
        <f t="shared" si="10"/>
        <v>#DIV/0!</v>
      </c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</row>
    <row r="123" spans="1:243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W123" s="39" t="e">
        <f t="shared" si="10"/>
        <v>#DIV/0!</v>
      </c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</row>
    <row r="124" spans="1:243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W124" s="39" t="e">
        <f t="shared" si="10"/>
        <v>#DIV/0!</v>
      </c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</row>
    <row r="125" spans="1:243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W125" s="39" t="e">
        <f t="shared" si="10"/>
        <v>#DIV/0!</v>
      </c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</row>
    <row r="126" spans="1:243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W126" s="39" t="e">
        <f t="shared" si="10"/>
        <v>#DIV/0!</v>
      </c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</row>
    <row r="127" spans="1:243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W127" s="39" t="e">
        <f t="shared" si="10"/>
        <v>#DIV/0!</v>
      </c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</row>
    <row r="128" spans="1:243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W128" s="39" t="e">
        <f t="shared" si="10"/>
        <v>#DIV/0!</v>
      </c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</row>
    <row r="129" spans="1:243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W129" s="39" t="e">
        <f t="shared" si="10"/>
        <v>#DIV/0!</v>
      </c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</row>
    <row r="130" spans="1:243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W130" s="39" t="e">
        <f t="shared" si="10"/>
        <v>#DIV/0!</v>
      </c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</row>
    <row r="131" spans="1:243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W131" s="39" t="e">
        <f t="shared" si="10"/>
        <v>#DIV/0!</v>
      </c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</row>
    <row r="132" spans="1:243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W132" s="39" t="e">
        <f t="shared" si="10"/>
        <v>#DIV/0!</v>
      </c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</row>
    <row r="133" spans="1:243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W133" s="39" t="e">
        <f t="shared" si="10"/>
        <v>#DIV/0!</v>
      </c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</row>
    <row r="134" spans="1:243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W134" s="39" t="e">
        <f t="shared" si="10"/>
        <v>#DIV/0!</v>
      </c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</row>
    <row r="135" spans="1:243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 t="e">
        <f t="shared" ref="BW135" si="11">MIN(BW35:BW134)</f>
        <v>#DIV/0!</v>
      </c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  <c r="CT135" s="147"/>
      <c r="CU135" s="147"/>
      <c r="CV135" s="147"/>
      <c r="CW135" s="147"/>
      <c r="CX135" s="147"/>
      <c r="CY135" s="147"/>
      <c r="CZ135" s="147"/>
      <c r="DA135" s="147"/>
      <c r="DB135" s="147"/>
      <c r="DC135" s="147"/>
      <c r="DD135" s="147"/>
      <c r="DE135" s="147"/>
      <c r="DF135" s="147"/>
      <c r="DG135" s="147"/>
      <c r="DH135" s="147"/>
      <c r="DI135" s="147"/>
      <c r="DJ135" s="147"/>
      <c r="DK135" s="147"/>
      <c r="DL135" s="147"/>
      <c r="DM135" s="147"/>
      <c r="DN135" s="147"/>
      <c r="DO135" s="147"/>
      <c r="DP135" s="147"/>
      <c r="DQ135" s="147"/>
      <c r="DR135" s="147"/>
      <c r="DS135" s="147"/>
      <c r="DT135" s="147"/>
      <c r="DU135" s="147"/>
      <c r="DV135" s="147"/>
      <c r="DW135" s="147"/>
      <c r="DX135" s="147"/>
      <c r="DY135" s="147"/>
      <c r="DZ135" s="147"/>
      <c r="EA135" s="147"/>
      <c r="EB135" s="147"/>
      <c r="EC135" s="147"/>
      <c r="ED135" s="147"/>
      <c r="EE135" s="147"/>
      <c r="EF135" s="147"/>
      <c r="EG135" s="147"/>
      <c r="EH135" s="147"/>
      <c r="EI135" s="147"/>
      <c r="EJ135" s="147"/>
      <c r="EK135" s="147"/>
      <c r="EL135" s="147"/>
      <c r="EM135" s="147"/>
      <c r="EN135" s="147"/>
      <c r="EO135" s="147"/>
      <c r="EP135" s="147"/>
      <c r="EQ135" s="147"/>
      <c r="ER135" s="147"/>
      <c r="ES135" s="147"/>
      <c r="ET135" s="147"/>
      <c r="EU135" s="147"/>
      <c r="EV135" s="147"/>
      <c r="EW135" s="147"/>
      <c r="EX135" s="147"/>
      <c r="EY135" s="147"/>
      <c r="EZ135" s="147"/>
      <c r="FA135" s="147"/>
      <c r="FB135" s="147"/>
      <c r="FC135" s="147"/>
      <c r="FD135" s="147"/>
      <c r="FE135" s="147"/>
      <c r="FF135" s="147"/>
      <c r="FG135" s="147"/>
      <c r="FH135" s="147"/>
      <c r="FI135" s="147"/>
      <c r="FJ135" s="147"/>
      <c r="FK135" s="147"/>
      <c r="FL135" s="147"/>
      <c r="FM135" s="147"/>
      <c r="FN135" s="147"/>
      <c r="FO135" s="147"/>
      <c r="FP135" s="147"/>
      <c r="FQ135" s="147"/>
      <c r="FR135" s="147"/>
      <c r="FS135" s="147"/>
      <c r="FT135" s="147"/>
      <c r="FU135" s="147"/>
      <c r="FV135" s="147"/>
      <c r="FW135" s="147"/>
      <c r="FX135" s="147"/>
      <c r="FY135" s="147"/>
      <c r="FZ135" s="147"/>
      <c r="GA135" s="147"/>
      <c r="GB135" s="147"/>
      <c r="GC135" s="147"/>
      <c r="GD135" s="147"/>
      <c r="GE135" s="147"/>
      <c r="GF135" s="147"/>
      <c r="GG135" s="147"/>
      <c r="GH135" s="147"/>
      <c r="GI135" s="147"/>
      <c r="GJ135" s="147"/>
      <c r="GK135" s="147"/>
      <c r="GL135" s="147"/>
      <c r="GM135" s="147"/>
      <c r="GN135" s="147"/>
      <c r="GO135" s="147"/>
      <c r="GP135" s="147"/>
      <c r="GQ135" s="147"/>
      <c r="GR135" s="147"/>
      <c r="GS135" s="147"/>
      <c r="GT135" s="147"/>
      <c r="GU135" s="147"/>
      <c r="GV135" s="147"/>
      <c r="GW135" s="147"/>
      <c r="GX135" s="147"/>
      <c r="GY135" s="147"/>
      <c r="GZ135" s="147"/>
      <c r="HA135" s="147"/>
      <c r="HB135" s="147"/>
      <c r="HC135" s="147"/>
      <c r="HD135" s="147"/>
      <c r="HE135" s="147"/>
      <c r="HF135" s="147"/>
      <c r="HG135" s="147"/>
      <c r="HH135" s="147"/>
      <c r="HI135" s="147"/>
      <c r="HJ135" s="147"/>
      <c r="HK135" s="147"/>
      <c r="HL135" s="147"/>
      <c r="HM135" s="147"/>
      <c r="HN135" s="147"/>
      <c r="HO135" s="147"/>
      <c r="HP135" s="147"/>
      <c r="HQ135" s="147"/>
      <c r="HR135" s="147"/>
      <c r="HS135" s="147"/>
      <c r="HT135" s="147"/>
      <c r="HU135" s="147"/>
      <c r="HV135" s="147"/>
      <c r="HW135" s="147"/>
      <c r="HX135" s="147"/>
      <c r="HY135" s="147"/>
      <c r="HZ135" s="147"/>
      <c r="IA135" s="147"/>
      <c r="IB135" s="147"/>
      <c r="IC135" s="147"/>
      <c r="ID135" s="147"/>
      <c r="IE135" s="147"/>
      <c r="IF135" s="147"/>
      <c r="IG135" s="147"/>
      <c r="IH135" s="147"/>
      <c r="II135" s="147"/>
    </row>
    <row r="136" spans="1:243" x14ac:dyDescent="0.2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  <c r="AO136" s="147"/>
      <c r="AP136" s="147"/>
      <c r="AQ136" s="147"/>
      <c r="AR136" s="147"/>
      <c r="AS136" s="147"/>
      <c r="AT136" s="147"/>
      <c r="AU136" s="147"/>
      <c r="AV136" s="147"/>
      <c r="AW136" s="147"/>
      <c r="AX136" s="147"/>
      <c r="AY136" s="147"/>
      <c r="AZ136" s="147"/>
      <c r="BA136" s="147"/>
      <c r="BB136" s="147"/>
      <c r="BC136" s="147"/>
      <c r="BD136" s="147"/>
      <c r="BE136" s="147"/>
      <c r="BF136" s="147"/>
      <c r="BG136" s="147"/>
      <c r="BH136" s="147"/>
      <c r="BI136" s="14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  <c r="CT136" s="147"/>
      <c r="CU136" s="147"/>
      <c r="CV136" s="147"/>
      <c r="CW136" s="147"/>
      <c r="CX136" s="147"/>
      <c r="CY136" s="147"/>
      <c r="CZ136" s="147"/>
      <c r="DA136" s="147"/>
      <c r="DB136" s="147"/>
      <c r="DC136" s="147"/>
      <c r="DD136" s="147"/>
      <c r="DE136" s="147"/>
      <c r="DF136" s="147"/>
      <c r="DG136" s="147"/>
      <c r="DH136" s="147"/>
      <c r="DI136" s="147"/>
      <c r="DJ136" s="147"/>
      <c r="DK136" s="147"/>
      <c r="DL136" s="147"/>
      <c r="DM136" s="147"/>
      <c r="DN136" s="147"/>
      <c r="DO136" s="147"/>
      <c r="DP136" s="147"/>
      <c r="DQ136" s="147"/>
      <c r="DR136" s="147"/>
      <c r="DS136" s="147"/>
      <c r="DT136" s="147"/>
      <c r="DU136" s="147"/>
      <c r="DV136" s="147"/>
      <c r="DW136" s="147"/>
      <c r="DX136" s="147"/>
      <c r="DY136" s="147"/>
      <c r="DZ136" s="147"/>
      <c r="EA136" s="147"/>
      <c r="EB136" s="147"/>
      <c r="EC136" s="147"/>
      <c r="ED136" s="147"/>
      <c r="EE136" s="147"/>
      <c r="EF136" s="147"/>
      <c r="EG136" s="147"/>
      <c r="EH136" s="147"/>
      <c r="EI136" s="147"/>
      <c r="EJ136" s="147"/>
      <c r="EK136" s="147"/>
      <c r="EL136" s="147"/>
      <c r="EM136" s="147"/>
      <c r="EN136" s="147"/>
      <c r="EO136" s="147"/>
      <c r="EP136" s="147"/>
      <c r="EQ136" s="147"/>
      <c r="ER136" s="147"/>
      <c r="ES136" s="147"/>
      <c r="ET136" s="147"/>
      <c r="EU136" s="147"/>
      <c r="EV136" s="147"/>
      <c r="EW136" s="147"/>
      <c r="EX136" s="147"/>
      <c r="EY136" s="147"/>
      <c r="EZ136" s="147"/>
      <c r="FA136" s="147"/>
      <c r="FB136" s="147"/>
      <c r="FC136" s="147"/>
      <c r="FD136" s="147"/>
      <c r="FE136" s="147"/>
      <c r="FF136" s="147"/>
      <c r="FG136" s="147"/>
      <c r="FH136" s="147"/>
      <c r="FI136" s="147"/>
      <c r="FJ136" s="147"/>
      <c r="FK136" s="147"/>
      <c r="FL136" s="147"/>
      <c r="FM136" s="147"/>
      <c r="FN136" s="147"/>
      <c r="FO136" s="147"/>
      <c r="FP136" s="147"/>
      <c r="FQ136" s="147"/>
      <c r="FR136" s="147"/>
      <c r="FS136" s="147"/>
      <c r="FT136" s="147"/>
      <c r="FU136" s="147"/>
      <c r="FV136" s="147"/>
      <c r="FW136" s="147"/>
      <c r="FX136" s="147"/>
      <c r="FY136" s="147"/>
      <c r="FZ136" s="147"/>
      <c r="GA136" s="147"/>
      <c r="GB136" s="147"/>
      <c r="GC136" s="147"/>
      <c r="GD136" s="147"/>
      <c r="GE136" s="147"/>
      <c r="GF136" s="147"/>
      <c r="GG136" s="147"/>
      <c r="GH136" s="147"/>
      <c r="GI136" s="147"/>
      <c r="GJ136" s="147"/>
      <c r="GK136" s="147"/>
      <c r="GL136" s="147"/>
      <c r="GM136" s="147"/>
      <c r="GN136" s="147"/>
      <c r="GO136" s="147"/>
      <c r="GP136" s="147"/>
      <c r="GQ136" s="147"/>
      <c r="GR136" s="147"/>
      <c r="GS136" s="147"/>
      <c r="GT136" s="147"/>
      <c r="GU136" s="147"/>
      <c r="GV136" s="147"/>
      <c r="GW136" s="147"/>
      <c r="GX136" s="147"/>
      <c r="GY136" s="147"/>
      <c r="GZ136" s="147"/>
      <c r="HA136" s="147"/>
      <c r="HB136" s="147"/>
      <c r="HC136" s="147"/>
      <c r="HD136" s="147"/>
      <c r="HE136" s="147"/>
      <c r="HF136" s="147"/>
      <c r="HG136" s="147"/>
      <c r="HH136" s="147"/>
      <c r="HI136" s="147"/>
      <c r="HJ136" s="147"/>
      <c r="HK136" s="147"/>
      <c r="HL136" s="147"/>
      <c r="HM136" s="147"/>
      <c r="HN136" s="147"/>
      <c r="HO136" s="147"/>
      <c r="HP136" s="147"/>
      <c r="HQ136" s="147"/>
      <c r="HR136" s="147"/>
      <c r="HS136" s="147"/>
      <c r="HT136" s="147"/>
      <c r="HU136" s="147"/>
      <c r="HV136" s="147"/>
      <c r="HW136" s="147"/>
      <c r="HX136" s="147"/>
      <c r="HY136" s="147"/>
      <c r="HZ136" s="147"/>
      <c r="IA136" s="147"/>
      <c r="IB136" s="147"/>
      <c r="IC136" s="147"/>
      <c r="ID136" s="147"/>
      <c r="IE136" s="147"/>
      <c r="IF136" s="147"/>
      <c r="IG136" s="147"/>
      <c r="IH136" s="147"/>
      <c r="II136" s="147"/>
    </row>
    <row r="137" spans="1:243" x14ac:dyDescent="0.2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147"/>
      <c r="AP137" s="147"/>
      <c r="AQ137" s="147"/>
      <c r="AR137" s="147"/>
      <c r="AS137" s="147"/>
      <c r="AT137" s="147"/>
      <c r="AU137" s="147"/>
      <c r="AV137" s="147"/>
      <c r="AW137" s="147"/>
      <c r="AX137" s="147"/>
      <c r="AY137" s="147"/>
      <c r="AZ137" s="147"/>
      <c r="BA137" s="147"/>
      <c r="BB137" s="147"/>
      <c r="BC137" s="147"/>
      <c r="BD137" s="147"/>
      <c r="BE137" s="147"/>
      <c r="BF137" s="147"/>
      <c r="BG137" s="147"/>
      <c r="BH137" s="147"/>
      <c r="BI137" s="14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  <c r="CT137" s="147"/>
      <c r="CU137" s="147"/>
      <c r="CV137" s="147"/>
      <c r="CW137" s="147"/>
      <c r="CX137" s="147"/>
      <c r="CY137" s="147"/>
      <c r="CZ137" s="147"/>
      <c r="DA137" s="147"/>
      <c r="DB137" s="147"/>
      <c r="DC137" s="147"/>
      <c r="DD137" s="147"/>
      <c r="DE137" s="147"/>
      <c r="DF137" s="147"/>
      <c r="DG137" s="147"/>
      <c r="DH137" s="147"/>
      <c r="DI137" s="147"/>
      <c r="DJ137" s="147"/>
      <c r="DK137" s="147"/>
      <c r="DL137" s="147"/>
      <c r="DM137" s="147"/>
      <c r="DN137" s="147"/>
      <c r="DO137" s="147"/>
      <c r="DP137" s="147"/>
      <c r="DQ137" s="147"/>
      <c r="DR137" s="147"/>
      <c r="DS137" s="147"/>
      <c r="DT137" s="147"/>
      <c r="DU137" s="147"/>
      <c r="DV137" s="147"/>
      <c r="DW137" s="147"/>
      <c r="DX137" s="147"/>
      <c r="DY137" s="147"/>
      <c r="DZ137" s="147"/>
      <c r="EA137" s="147"/>
      <c r="EB137" s="147"/>
      <c r="EC137" s="147"/>
      <c r="ED137" s="147"/>
      <c r="EE137" s="147"/>
      <c r="EF137" s="147"/>
      <c r="EG137" s="147"/>
      <c r="EH137" s="147"/>
      <c r="EI137" s="147"/>
      <c r="EJ137" s="147"/>
      <c r="EK137" s="147"/>
      <c r="EL137" s="147"/>
      <c r="EM137" s="147"/>
      <c r="EN137" s="147"/>
      <c r="EO137" s="147"/>
      <c r="EP137" s="147"/>
      <c r="EQ137" s="147"/>
      <c r="ER137" s="147"/>
      <c r="ES137" s="147"/>
      <c r="ET137" s="147"/>
      <c r="EU137" s="147"/>
      <c r="EV137" s="147"/>
      <c r="EW137" s="147"/>
      <c r="EX137" s="147"/>
      <c r="EY137" s="147"/>
      <c r="EZ137" s="147"/>
      <c r="FA137" s="147"/>
      <c r="FB137" s="147"/>
      <c r="FC137" s="147"/>
      <c r="FD137" s="147"/>
      <c r="FE137" s="147"/>
      <c r="FF137" s="147"/>
      <c r="FG137" s="147"/>
      <c r="FH137" s="147"/>
      <c r="FI137" s="147"/>
      <c r="FJ137" s="147"/>
      <c r="FK137" s="147"/>
      <c r="FL137" s="147"/>
      <c r="FM137" s="147"/>
      <c r="FN137" s="147"/>
      <c r="FO137" s="147"/>
      <c r="FP137" s="147"/>
      <c r="FQ137" s="147"/>
      <c r="FR137" s="147"/>
      <c r="FS137" s="147"/>
      <c r="FT137" s="147"/>
      <c r="FU137" s="147"/>
      <c r="FV137" s="147"/>
      <c r="FW137" s="147"/>
      <c r="FX137" s="147"/>
      <c r="FY137" s="147"/>
      <c r="FZ137" s="147"/>
      <c r="GA137" s="147"/>
      <c r="GB137" s="147"/>
      <c r="GC137" s="147"/>
      <c r="GD137" s="147"/>
      <c r="GE137" s="147"/>
      <c r="GF137" s="147"/>
      <c r="GG137" s="147"/>
      <c r="GH137" s="147"/>
      <c r="GI137" s="147"/>
      <c r="GJ137" s="147"/>
      <c r="GK137" s="147"/>
      <c r="GL137" s="147"/>
      <c r="GM137" s="147"/>
      <c r="GN137" s="147"/>
      <c r="GO137" s="147"/>
      <c r="GP137" s="147"/>
      <c r="GQ137" s="147"/>
      <c r="GR137" s="147"/>
      <c r="GS137" s="147"/>
      <c r="GT137" s="147"/>
      <c r="GU137" s="147"/>
      <c r="GV137" s="147"/>
      <c r="GW137" s="147"/>
      <c r="GX137" s="147"/>
      <c r="GY137" s="147"/>
      <c r="GZ137" s="147"/>
      <c r="HA137" s="147"/>
      <c r="HB137" s="147"/>
      <c r="HC137" s="147"/>
      <c r="HD137" s="147"/>
      <c r="HE137" s="147"/>
      <c r="HF137" s="147"/>
      <c r="HG137" s="147"/>
      <c r="HH137" s="147"/>
      <c r="HI137" s="147"/>
      <c r="HJ137" s="147"/>
      <c r="HK137" s="147"/>
      <c r="HL137" s="147"/>
      <c r="HM137" s="147"/>
      <c r="HN137" s="147"/>
      <c r="HO137" s="147"/>
      <c r="HP137" s="147"/>
      <c r="HQ137" s="147"/>
      <c r="HR137" s="147"/>
      <c r="HS137" s="147"/>
      <c r="HT137" s="147"/>
      <c r="HU137" s="147"/>
      <c r="HV137" s="147"/>
      <c r="HW137" s="147"/>
      <c r="HX137" s="147"/>
      <c r="HY137" s="147"/>
      <c r="HZ137" s="147"/>
      <c r="IA137" s="147"/>
      <c r="IB137" s="147"/>
      <c r="IC137" s="147"/>
      <c r="ID137" s="147"/>
      <c r="IE137" s="147"/>
      <c r="IF137" s="147"/>
      <c r="IG137" s="147"/>
      <c r="IH137" s="147"/>
      <c r="II137" s="147"/>
    </row>
    <row r="138" spans="1:243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</row>
    <row r="139" spans="1:243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</row>
    <row r="140" spans="1:243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</row>
    <row r="141" spans="1:243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</row>
    <row r="142" spans="1:243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</row>
    <row r="143" spans="1:243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</row>
    <row r="144" spans="1:243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</row>
    <row r="145" spans="1:243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</row>
    <row r="146" spans="1:243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</row>
    <row r="147" spans="1:243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</row>
    <row r="148" spans="1:243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</row>
    <row r="149" spans="1:243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</row>
    <row r="150" spans="1:243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</row>
    <row r="151" spans="1:243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</row>
    <row r="152" spans="1:243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</row>
    <row r="153" spans="1:243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</row>
    <row r="154" spans="1:243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</row>
    <row r="155" spans="1:243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</row>
    <row r="156" spans="1:243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</row>
    <row r="157" spans="1:243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</row>
    <row r="158" spans="1:243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</row>
    <row r="159" spans="1:243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</row>
    <row r="160" spans="1:243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</row>
    <row r="161" spans="1:243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</row>
    <row r="162" spans="1:243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</row>
    <row r="163" spans="1:243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</row>
    <row r="164" spans="1:243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</row>
    <row r="165" spans="1:243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</row>
    <row r="166" spans="1:243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</row>
    <row r="167" spans="1:243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</row>
    <row r="168" spans="1:243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</row>
    <row r="169" spans="1:243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</row>
    <row r="170" spans="1:243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</row>
    <row r="171" spans="1:243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</row>
    <row r="172" spans="1:243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</row>
    <row r="173" spans="1:243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</row>
    <row r="174" spans="1:243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</row>
    <row r="175" spans="1:243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</row>
    <row r="176" spans="1:243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</row>
    <row r="177" spans="1:243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39"/>
      <c r="FF177" s="39"/>
      <c r="FG177" s="39"/>
      <c r="FH177" s="39"/>
      <c r="FI177" s="39"/>
      <c r="FJ177" s="39"/>
      <c r="FK177" s="39"/>
      <c r="FL177" s="39"/>
      <c r="FM177" s="39"/>
      <c r="FN177" s="39"/>
      <c r="FO177" s="39"/>
      <c r="FP177" s="39"/>
      <c r="FQ177" s="39"/>
      <c r="FR177" s="39"/>
      <c r="FS177" s="39"/>
      <c r="FT177" s="39"/>
      <c r="FU177" s="39"/>
      <c r="FV177" s="39"/>
      <c r="FW177" s="39"/>
      <c r="FX177" s="39"/>
      <c r="FY177" s="39"/>
      <c r="FZ177" s="39"/>
      <c r="GA177" s="39"/>
      <c r="GB177" s="39"/>
      <c r="GC177" s="39"/>
      <c r="GD177" s="39"/>
      <c r="GE177" s="39"/>
      <c r="GF177" s="39"/>
      <c r="GG177" s="39"/>
      <c r="GH177" s="39"/>
      <c r="GI177" s="39"/>
      <c r="GJ177" s="39"/>
      <c r="GK177" s="39"/>
      <c r="GL177" s="39"/>
      <c r="GM177" s="39"/>
      <c r="GN177" s="39"/>
      <c r="GO177" s="39"/>
      <c r="GP177" s="39"/>
      <c r="GQ177" s="39"/>
      <c r="GR177" s="39"/>
      <c r="GS177" s="39"/>
      <c r="GT177" s="39"/>
      <c r="GU177" s="39"/>
      <c r="GV177" s="39"/>
      <c r="GW177" s="39"/>
      <c r="GX177" s="39"/>
      <c r="GY177" s="39"/>
      <c r="GZ177" s="39"/>
      <c r="HA177" s="39"/>
      <c r="HB177" s="39"/>
      <c r="HC177" s="39"/>
      <c r="HD177" s="39"/>
      <c r="HE177" s="39"/>
      <c r="HF177" s="39"/>
      <c r="HG177" s="39"/>
      <c r="HH177" s="39"/>
      <c r="HI177" s="39"/>
      <c r="HJ177" s="39"/>
      <c r="HK177" s="39"/>
      <c r="HL177" s="39"/>
      <c r="HM177" s="39"/>
      <c r="HN177" s="39"/>
      <c r="HO177" s="39"/>
      <c r="HP177" s="39"/>
      <c r="HQ177" s="39"/>
      <c r="HR177" s="39"/>
      <c r="HS177" s="39"/>
      <c r="HT177" s="39"/>
      <c r="HU177" s="39"/>
      <c r="HV177" s="39"/>
      <c r="HW177" s="39"/>
      <c r="HX177" s="39"/>
      <c r="HY177" s="39"/>
      <c r="HZ177" s="39"/>
      <c r="IA177" s="39"/>
      <c r="IB177" s="39"/>
      <c r="IC177" s="39"/>
      <c r="ID177" s="39"/>
      <c r="IE177" s="39"/>
      <c r="IF177" s="39"/>
      <c r="IG177" s="39"/>
      <c r="IH177" s="39"/>
      <c r="II177" s="39"/>
    </row>
    <row r="178" spans="1:243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39"/>
      <c r="FF178" s="39"/>
      <c r="FG178" s="39"/>
      <c r="FH178" s="39"/>
      <c r="FI178" s="39"/>
      <c r="FJ178" s="39"/>
      <c r="FK178" s="39"/>
      <c r="FL178" s="39"/>
      <c r="FM178" s="39"/>
      <c r="FN178" s="39"/>
      <c r="FO178" s="39"/>
      <c r="FP178" s="39"/>
      <c r="FQ178" s="39"/>
      <c r="FR178" s="39"/>
      <c r="FS178" s="39"/>
      <c r="FT178" s="39"/>
      <c r="FU178" s="39"/>
      <c r="FV178" s="39"/>
      <c r="FW178" s="39"/>
      <c r="FX178" s="39"/>
      <c r="FY178" s="39"/>
      <c r="FZ178" s="39"/>
      <c r="GA178" s="39"/>
      <c r="GB178" s="39"/>
      <c r="GC178" s="39"/>
      <c r="GD178" s="39"/>
      <c r="GE178" s="39"/>
      <c r="GF178" s="39"/>
      <c r="GG178" s="39"/>
      <c r="GH178" s="39"/>
      <c r="GI178" s="39"/>
      <c r="GJ178" s="39"/>
      <c r="GK178" s="39"/>
      <c r="GL178" s="39"/>
      <c r="GM178" s="39"/>
      <c r="GN178" s="39"/>
      <c r="GO178" s="39"/>
      <c r="GP178" s="39"/>
      <c r="GQ178" s="39"/>
      <c r="GR178" s="39"/>
      <c r="GS178" s="39"/>
      <c r="GT178" s="39"/>
      <c r="GU178" s="39"/>
      <c r="GV178" s="39"/>
      <c r="GW178" s="39"/>
      <c r="GX178" s="39"/>
      <c r="GY178" s="39"/>
      <c r="GZ178" s="39"/>
      <c r="HA178" s="39"/>
      <c r="HB178" s="39"/>
      <c r="HC178" s="39"/>
      <c r="HD178" s="39"/>
      <c r="HE178" s="39"/>
      <c r="HF178" s="39"/>
      <c r="HG178" s="39"/>
      <c r="HH178" s="39"/>
      <c r="HI178" s="39"/>
      <c r="HJ178" s="39"/>
      <c r="HK178" s="39"/>
      <c r="HL178" s="39"/>
      <c r="HM178" s="39"/>
      <c r="HN178" s="39"/>
      <c r="HO178" s="39"/>
      <c r="HP178" s="39"/>
      <c r="HQ178" s="39"/>
      <c r="HR178" s="39"/>
      <c r="HS178" s="39"/>
      <c r="HT178" s="39"/>
      <c r="HU178" s="39"/>
      <c r="HV178" s="39"/>
      <c r="HW178" s="39"/>
      <c r="HX178" s="39"/>
      <c r="HY178" s="39"/>
      <c r="HZ178" s="39"/>
      <c r="IA178" s="39"/>
      <c r="IB178" s="39"/>
      <c r="IC178" s="39"/>
      <c r="ID178" s="39"/>
      <c r="IE178" s="39"/>
      <c r="IF178" s="39"/>
      <c r="IG178" s="39"/>
      <c r="IH178" s="39"/>
      <c r="II178" s="39"/>
    </row>
    <row r="179" spans="1:243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39"/>
      <c r="FF179" s="39"/>
      <c r="FG179" s="39"/>
      <c r="FH179" s="39"/>
      <c r="FI179" s="39"/>
      <c r="FJ179" s="39"/>
      <c r="FK179" s="39"/>
      <c r="FL179" s="39"/>
      <c r="FM179" s="39"/>
      <c r="FN179" s="39"/>
      <c r="FO179" s="39"/>
      <c r="FP179" s="39"/>
      <c r="FQ179" s="39"/>
      <c r="FR179" s="39"/>
      <c r="FS179" s="39"/>
      <c r="FT179" s="39"/>
      <c r="FU179" s="39"/>
      <c r="FV179" s="39"/>
      <c r="FW179" s="39"/>
      <c r="FX179" s="39"/>
      <c r="FY179" s="39"/>
      <c r="FZ179" s="39"/>
      <c r="GA179" s="39"/>
      <c r="GB179" s="39"/>
      <c r="GC179" s="39"/>
      <c r="GD179" s="39"/>
      <c r="GE179" s="39"/>
      <c r="GF179" s="39"/>
      <c r="GG179" s="39"/>
      <c r="GH179" s="39"/>
      <c r="GI179" s="39"/>
      <c r="GJ179" s="39"/>
      <c r="GK179" s="39"/>
      <c r="GL179" s="39"/>
      <c r="GM179" s="39"/>
      <c r="GN179" s="39"/>
      <c r="GO179" s="39"/>
      <c r="GP179" s="39"/>
      <c r="GQ179" s="39"/>
      <c r="GR179" s="39"/>
      <c r="GS179" s="39"/>
      <c r="GT179" s="39"/>
      <c r="GU179" s="39"/>
      <c r="GV179" s="39"/>
      <c r="GW179" s="39"/>
      <c r="GX179" s="39"/>
      <c r="GY179" s="39"/>
      <c r="GZ179" s="39"/>
      <c r="HA179" s="39"/>
      <c r="HB179" s="39"/>
      <c r="HC179" s="39"/>
      <c r="HD179" s="39"/>
      <c r="HE179" s="39"/>
      <c r="HF179" s="39"/>
      <c r="HG179" s="39"/>
      <c r="HH179" s="39"/>
      <c r="HI179" s="39"/>
      <c r="HJ179" s="39"/>
      <c r="HK179" s="39"/>
      <c r="HL179" s="39"/>
      <c r="HM179" s="39"/>
      <c r="HN179" s="39"/>
      <c r="HO179" s="39"/>
      <c r="HP179" s="39"/>
      <c r="HQ179" s="39"/>
      <c r="HR179" s="39"/>
      <c r="HS179" s="39"/>
      <c r="HT179" s="39"/>
      <c r="HU179" s="39"/>
      <c r="HV179" s="39"/>
      <c r="HW179" s="39"/>
      <c r="HX179" s="39"/>
      <c r="HY179" s="39"/>
      <c r="HZ179" s="39"/>
      <c r="IA179" s="39"/>
      <c r="IB179" s="39"/>
      <c r="IC179" s="39"/>
      <c r="ID179" s="39"/>
      <c r="IE179" s="39"/>
      <c r="IF179" s="39"/>
      <c r="IG179" s="39"/>
      <c r="IH179" s="39"/>
      <c r="II179" s="39"/>
    </row>
    <row r="180" spans="1:243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39"/>
      <c r="FF180" s="39"/>
      <c r="FG180" s="39"/>
      <c r="FH180" s="39"/>
      <c r="FI180" s="39"/>
      <c r="FJ180" s="39"/>
      <c r="FK180" s="39"/>
      <c r="FL180" s="39"/>
      <c r="FM180" s="39"/>
      <c r="FN180" s="39"/>
      <c r="FO180" s="39"/>
      <c r="FP180" s="39"/>
      <c r="FQ180" s="39"/>
      <c r="FR180" s="39"/>
      <c r="FS180" s="39"/>
      <c r="FT180" s="39"/>
      <c r="FU180" s="39"/>
      <c r="FV180" s="39"/>
      <c r="FW180" s="39"/>
      <c r="FX180" s="39"/>
      <c r="FY180" s="39"/>
      <c r="FZ180" s="39"/>
      <c r="GA180" s="39"/>
      <c r="GB180" s="39"/>
      <c r="GC180" s="39"/>
      <c r="GD180" s="39"/>
      <c r="GE180" s="39"/>
      <c r="GF180" s="39"/>
      <c r="GG180" s="39"/>
      <c r="GH180" s="39"/>
      <c r="GI180" s="39"/>
      <c r="GJ180" s="39"/>
      <c r="GK180" s="39"/>
      <c r="GL180" s="39"/>
      <c r="GM180" s="39"/>
      <c r="GN180" s="39"/>
      <c r="GO180" s="39"/>
      <c r="GP180" s="39"/>
      <c r="GQ180" s="39"/>
      <c r="GR180" s="39"/>
      <c r="GS180" s="39"/>
      <c r="GT180" s="39"/>
      <c r="GU180" s="39"/>
      <c r="GV180" s="39"/>
      <c r="GW180" s="39"/>
      <c r="GX180" s="39"/>
      <c r="GY180" s="39"/>
      <c r="GZ180" s="39"/>
      <c r="HA180" s="39"/>
      <c r="HB180" s="39"/>
      <c r="HC180" s="39"/>
      <c r="HD180" s="39"/>
      <c r="HE180" s="39"/>
      <c r="HF180" s="39"/>
      <c r="HG180" s="39"/>
      <c r="HH180" s="39"/>
      <c r="HI180" s="39"/>
      <c r="HJ180" s="39"/>
      <c r="HK180" s="39"/>
      <c r="HL180" s="39"/>
      <c r="HM180" s="39"/>
      <c r="HN180" s="39"/>
      <c r="HO180" s="39"/>
      <c r="HP180" s="39"/>
      <c r="HQ180" s="39"/>
      <c r="HR180" s="39"/>
      <c r="HS180" s="39"/>
      <c r="HT180" s="39"/>
      <c r="HU180" s="39"/>
      <c r="HV180" s="39"/>
      <c r="HW180" s="39"/>
      <c r="HX180" s="39"/>
      <c r="HY180" s="39"/>
      <c r="HZ180" s="39"/>
      <c r="IA180" s="39"/>
      <c r="IB180" s="39"/>
      <c r="IC180" s="39"/>
      <c r="ID180" s="39"/>
      <c r="IE180" s="39"/>
      <c r="IF180" s="39"/>
      <c r="IG180" s="39"/>
      <c r="IH180" s="39"/>
      <c r="II180" s="39"/>
    </row>
    <row r="181" spans="1:243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39"/>
      <c r="FF181" s="39"/>
      <c r="FG181" s="39"/>
      <c r="FH181" s="39"/>
      <c r="FI181" s="39"/>
      <c r="FJ181" s="39"/>
      <c r="FK181" s="39"/>
      <c r="FL181" s="39"/>
      <c r="FM181" s="39"/>
      <c r="FN181" s="39"/>
      <c r="FO181" s="39"/>
      <c r="FP181" s="39"/>
      <c r="FQ181" s="39"/>
      <c r="FR181" s="39"/>
      <c r="FS181" s="39"/>
      <c r="FT181" s="39"/>
      <c r="FU181" s="39"/>
      <c r="FV181" s="39"/>
      <c r="FW181" s="39"/>
      <c r="FX181" s="39"/>
      <c r="FY181" s="39"/>
      <c r="FZ181" s="39"/>
      <c r="GA181" s="39"/>
      <c r="GB181" s="39"/>
      <c r="GC181" s="39"/>
      <c r="GD181" s="39"/>
      <c r="GE181" s="39"/>
      <c r="GF181" s="39"/>
      <c r="GG181" s="39"/>
      <c r="GH181" s="39"/>
      <c r="GI181" s="39"/>
      <c r="GJ181" s="39"/>
      <c r="GK181" s="39"/>
      <c r="GL181" s="39"/>
      <c r="GM181" s="39"/>
      <c r="GN181" s="39"/>
      <c r="GO181" s="39"/>
      <c r="GP181" s="39"/>
      <c r="GQ181" s="39"/>
      <c r="GR181" s="39"/>
      <c r="GS181" s="39"/>
      <c r="GT181" s="39"/>
      <c r="GU181" s="39"/>
      <c r="GV181" s="39"/>
      <c r="GW181" s="39"/>
      <c r="GX181" s="39"/>
      <c r="GY181" s="39"/>
      <c r="GZ181" s="39"/>
      <c r="HA181" s="39"/>
      <c r="HB181" s="39"/>
      <c r="HC181" s="39"/>
      <c r="HD181" s="39"/>
      <c r="HE181" s="39"/>
      <c r="HF181" s="39"/>
      <c r="HG181" s="39"/>
      <c r="HH181" s="39"/>
      <c r="HI181" s="39"/>
      <c r="HJ181" s="39"/>
      <c r="HK181" s="39"/>
      <c r="HL181" s="39"/>
      <c r="HM181" s="39"/>
      <c r="HN181" s="39"/>
      <c r="HO181" s="39"/>
      <c r="HP181" s="39"/>
      <c r="HQ181" s="39"/>
      <c r="HR181" s="39"/>
      <c r="HS181" s="39"/>
      <c r="HT181" s="39"/>
      <c r="HU181" s="39"/>
      <c r="HV181" s="39"/>
      <c r="HW181" s="39"/>
      <c r="HX181" s="39"/>
      <c r="HY181" s="39"/>
      <c r="HZ181" s="39"/>
      <c r="IA181" s="39"/>
      <c r="IB181" s="39"/>
      <c r="IC181" s="39"/>
      <c r="ID181" s="39"/>
      <c r="IE181" s="39"/>
      <c r="IF181" s="39"/>
      <c r="IG181" s="39"/>
      <c r="IH181" s="39"/>
      <c r="II181" s="39"/>
    </row>
    <row r="182" spans="1:243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39"/>
      <c r="FF182" s="39"/>
      <c r="FG182" s="39"/>
      <c r="FH182" s="39"/>
      <c r="FI182" s="39"/>
      <c r="FJ182" s="39"/>
      <c r="FK182" s="39"/>
      <c r="FL182" s="39"/>
      <c r="FM182" s="39"/>
      <c r="FN182" s="39"/>
      <c r="FO182" s="39"/>
      <c r="FP182" s="39"/>
      <c r="FQ182" s="39"/>
      <c r="FR182" s="39"/>
      <c r="FS182" s="39"/>
      <c r="FT182" s="39"/>
      <c r="FU182" s="39"/>
      <c r="FV182" s="39"/>
      <c r="FW182" s="39"/>
      <c r="FX182" s="39"/>
      <c r="FY182" s="39"/>
      <c r="FZ182" s="39"/>
      <c r="GA182" s="39"/>
      <c r="GB182" s="39"/>
      <c r="GC182" s="39"/>
      <c r="GD182" s="39"/>
      <c r="GE182" s="39"/>
      <c r="GF182" s="39"/>
      <c r="GG182" s="39"/>
      <c r="GH182" s="39"/>
      <c r="GI182" s="39"/>
      <c r="GJ182" s="39"/>
      <c r="GK182" s="39"/>
      <c r="GL182" s="39"/>
      <c r="GM182" s="39"/>
      <c r="GN182" s="39"/>
      <c r="GO182" s="39"/>
      <c r="GP182" s="39"/>
      <c r="GQ182" s="39"/>
      <c r="GR182" s="39"/>
      <c r="GS182" s="39"/>
      <c r="GT182" s="39"/>
      <c r="GU182" s="39"/>
      <c r="GV182" s="39"/>
      <c r="GW182" s="39"/>
      <c r="GX182" s="39"/>
      <c r="GY182" s="39"/>
      <c r="GZ182" s="39"/>
      <c r="HA182" s="39"/>
      <c r="HB182" s="39"/>
      <c r="HC182" s="39"/>
      <c r="HD182" s="39"/>
      <c r="HE182" s="39"/>
      <c r="HF182" s="39"/>
      <c r="HG182" s="39"/>
      <c r="HH182" s="39"/>
      <c r="HI182" s="39"/>
      <c r="HJ182" s="39"/>
      <c r="HK182" s="39"/>
      <c r="HL182" s="39"/>
      <c r="HM182" s="39"/>
      <c r="HN182" s="39"/>
      <c r="HO182" s="39"/>
      <c r="HP182" s="39"/>
      <c r="HQ182" s="39"/>
      <c r="HR182" s="39"/>
      <c r="HS182" s="39"/>
      <c r="HT182" s="39"/>
      <c r="HU182" s="39"/>
      <c r="HV182" s="39"/>
      <c r="HW182" s="39"/>
      <c r="HX182" s="39"/>
      <c r="HY182" s="39"/>
      <c r="HZ182" s="39"/>
      <c r="IA182" s="39"/>
      <c r="IB182" s="39"/>
      <c r="IC182" s="39"/>
      <c r="ID182" s="39"/>
      <c r="IE182" s="39"/>
      <c r="IF182" s="39"/>
      <c r="IG182" s="39"/>
      <c r="IH182" s="39"/>
      <c r="II182" s="39"/>
    </row>
    <row r="183" spans="1:243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/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39"/>
      <c r="FF183" s="39"/>
      <c r="FG183" s="39"/>
      <c r="FH183" s="39"/>
      <c r="FI183" s="39"/>
      <c r="FJ183" s="39"/>
      <c r="FK183" s="39"/>
      <c r="FL183" s="39"/>
      <c r="FM183" s="39"/>
      <c r="FN183" s="39"/>
      <c r="FO183" s="39"/>
      <c r="FP183" s="39"/>
      <c r="FQ183" s="39"/>
      <c r="FR183" s="39"/>
      <c r="FS183" s="39"/>
      <c r="FT183" s="39"/>
      <c r="FU183" s="39"/>
      <c r="FV183" s="39"/>
      <c r="FW183" s="39"/>
      <c r="FX183" s="39"/>
      <c r="FY183" s="39"/>
      <c r="FZ183" s="39"/>
      <c r="GA183" s="39"/>
      <c r="GB183" s="39"/>
      <c r="GC183" s="39"/>
      <c r="GD183" s="39"/>
      <c r="GE183" s="39"/>
      <c r="GF183" s="39"/>
      <c r="GG183" s="39"/>
      <c r="GH183" s="39"/>
      <c r="GI183" s="39"/>
      <c r="GJ183" s="39"/>
      <c r="GK183" s="39"/>
      <c r="GL183" s="39"/>
      <c r="GM183" s="39"/>
      <c r="GN183" s="39"/>
      <c r="GO183" s="39"/>
      <c r="GP183" s="39"/>
      <c r="GQ183" s="39"/>
      <c r="GR183" s="39"/>
      <c r="GS183" s="39"/>
      <c r="GT183" s="39"/>
      <c r="GU183" s="39"/>
      <c r="GV183" s="39"/>
      <c r="GW183" s="39"/>
      <c r="GX183" s="39"/>
      <c r="GY183" s="39"/>
      <c r="GZ183" s="39"/>
      <c r="HA183" s="39"/>
      <c r="HB183" s="39"/>
      <c r="HC183" s="39"/>
      <c r="HD183" s="39"/>
      <c r="HE183" s="39"/>
      <c r="HF183" s="39"/>
      <c r="HG183" s="39"/>
      <c r="HH183" s="39"/>
      <c r="HI183" s="39"/>
      <c r="HJ183" s="39"/>
      <c r="HK183" s="39"/>
      <c r="HL183" s="39"/>
      <c r="HM183" s="39"/>
      <c r="HN183" s="39"/>
      <c r="HO183" s="39"/>
      <c r="HP183" s="39"/>
      <c r="HQ183" s="39"/>
      <c r="HR183" s="39"/>
      <c r="HS183" s="39"/>
      <c r="HT183" s="39"/>
      <c r="HU183" s="39"/>
      <c r="HV183" s="39"/>
      <c r="HW183" s="39"/>
      <c r="HX183" s="39"/>
      <c r="HY183" s="39"/>
      <c r="HZ183" s="39"/>
      <c r="IA183" s="39"/>
      <c r="IB183" s="39"/>
      <c r="IC183" s="39"/>
      <c r="ID183" s="39"/>
      <c r="IE183" s="39"/>
      <c r="IF183" s="39"/>
      <c r="IG183" s="39"/>
      <c r="IH183" s="39"/>
      <c r="II183" s="39"/>
    </row>
    <row r="184" spans="1:243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39"/>
      <c r="FF184" s="39"/>
      <c r="FG184" s="39"/>
      <c r="FH184" s="39"/>
      <c r="FI184" s="39"/>
      <c r="FJ184" s="39"/>
      <c r="FK184" s="39"/>
      <c r="FL184" s="39"/>
      <c r="FM184" s="39"/>
      <c r="FN184" s="39"/>
      <c r="FO184" s="39"/>
      <c r="FP184" s="39"/>
      <c r="FQ184" s="39"/>
      <c r="FR184" s="39"/>
      <c r="FS184" s="39"/>
      <c r="FT184" s="39"/>
      <c r="FU184" s="39"/>
      <c r="FV184" s="39"/>
      <c r="FW184" s="39"/>
      <c r="FX184" s="39"/>
      <c r="FY184" s="39"/>
      <c r="FZ184" s="39"/>
      <c r="GA184" s="39"/>
      <c r="GB184" s="39"/>
      <c r="GC184" s="39"/>
      <c r="GD184" s="39"/>
      <c r="GE184" s="39"/>
      <c r="GF184" s="39"/>
      <c r="GG184" s="39"/>
      <c r="GH184" s="39"/>
      <c r="GI184" s="39"/>
      <c r="GJ184" s="39"/>
      <c r="GK184" s="39"/>
      <c r="GL184" s="39"/>
      <c r="GM184" s="39"/>
      <c r="GN184" s="39"/>
      <c r="GO184" s="39"/>
      <c r="GP184" s="39"/>
      <c r="GQ184" s="39"/>
      <c r="GR184" s="39"/>
      <c r="GS184" s="39"/>
      <c r="GT184" s="39"/>
      <c r="GU184" s="39"/>
      <c r="GV184" s="39"/>
      <c r="GW184" s="39"/>
      <c r="GX184" s="39"/>
      <c r="GY184" s="39"/>
      <c r="GZ184" s="39"/>
      <c r="HA184" s="39"/>
      <c r="HB184" s="39"/>
      <c r="HC184" s="39"/>
      <c r="HD184" s="39"/>
      <c r="HE184" s="39"/>
      <c r="HF184" s="39"/>
      <c r="HG184" s="39"/>
      <c r="HH184" s="39"/>
      <c r="HI184" s="39"/>
      <c r="HJ184" s="39"/>
      <c r="HK184" s="39"/>
      <c r="HL184" s="39"/>
      <c r="HM184" s="39"/>
      <c r="HN184" s="39"/>
      <c r="HO184" s="39"/>
      <c r="HP184" s="39"/>
      <c r="HQ184" s="39"/>
      <c r="HR184" s="39"/>
      <c r="HS184" s="39"/>
      <c r="HT184" s="39"/>
      <c r="HU184" s="39"/>
      <c r="HV184" s="39"/>
      <c r="HW184" s="39"/>
      <c r="HX184" s="39"/>
      <c r="HY184" s="39"/>
      <c r="HZ184" s="39"/>
      <c r="IA184" s="39"/>
      <c r="IB184" s="39"/>
      <c r="IC184" s="39"/>
      <c r="ID184" s="39"/>
      <c r="IE184" s="39"/>
      <c r="IF184" s="39"/>
      <c r="IG184" s="39"/>
      <c r="IH184" s="39"/>
      <c r="II184" s="39"/>
    </row>
    <row r="185" spans="1:243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39"/>
      <c r="FF185" s="39"/>
      <c r="FG185" s="39"/>
      <c r="FH185" s="39"/>
      <c r="FI185" s="39"/>
      <c r="FJ185" s="39"/>
      <c r="FK185" s="39"/>
      <c r="FL185" s="39"/>
      <c r="FM185" s="39"/>
      <c r="FN185" s="39"/>
      <c r="FO185" s="39"/>
      <c r="FP185" s="39"/>
      <c r="FQ185" s="39"/>
      <c r="FR185" s="39"/>
      <c r="FS185" s="39"/>
      <c r="FT185" s="39"/>
      <c r="FU185" s="39"/>
      <c r="FV185" s="39"/>
      <c r="FW185" s="39"/>
      <c r="FX185" s="39"/>
      <c r="FY185" s="39"/>
      <c r="FZ185" s="39"/>
      <c r="GA185" s="39"/>
      <c r="GB185" s="39"/>
      <c r="GC185" s="39"/>
      <c r="GD185" s="39"/>
      <c r="GE185" s="39"/>
      <c r="GF185" s="39"/>
      <c r="GG185" s="39"/>
      <c r="GH185" s="39"/>
      <c r="GI185" s="39"/>
      <c r="GJ185" s="39"/>
      <c r="GK185" s="39"/>
      <c r="GL185" s="39"/>
      <c r="GM185" s="39"/>
      <c r="GN185" s="39"/>
      <c r="GO185" s="39"/>
      <c r="GP185" s="39"/>
      <c r="GQ185" s="39"/>
      <c r="GR185" s="39"/>
      <c r="GS185" s="39"/>
      <c r="GT185" s="39"/>
      <c r="GU185" s="39"/>
      <c r="GV185" s="39"/>
      <c r="GW185" s="39"/>
      <c r="GX185" s="39"/>
      <c r="GY185" s="39"/>
      <c r="GZ185" s="39"/>
      <c r="HA185" s="39"/>
      <c r="HB185" s="39"/>
      <c r="HC185" s="39"/>
      <c r="HD185" s="39"/>
      <c r="HE185" s="39"/>
      <c r="HF185" s="39"/>
      <c r="HG185" s="39"/>
      <c r="HH185" s="39"/>
      <c r="HI185" s="39"/>
      <c r="HJ185" s="39"/>
      <c r="HK185" s="39"/>
      <c r="HL185" s="39"/>
      <c r="HM185" s="39"/>
      <c r="HN185" s="39"/>
      <c r="HO185" s="39"/>
      <c r="HP185" s="39"/>
      <c r="HQ185" s="39"/>
      <c r="HR185" s="39"/>
      <c r="HS185" s="39"/>
      <c r="HT185" s="39"/>
      <c r="HU185" s="39"/>
      <c r="HV185" s="39"/>
      <c r="HW185" s="39"/>
      <c r="HX185" s="39"/>
      <c r="HY185" s="39"/>
      <c r="HZ185" s="39"/>
      <c r="IA185" s="39"/>
      <c r="IB185" s="39"/>
      <c r="IC185" s="39"/>
      <c r="ID185" s="39"/>
      <c r="IE185" s="39"/>
      <c r="IF185" s="39"/>
      <c r="IG185" s="39"/>
      <c r="IH185" s="39"/>
      <c r="II185" s="39"/>
    </row>
    <row r="186" spans="1:243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  <c r="DS186" s="39"/>
      <c r="DT186" s="39"/>
      <c r="DU186" s="39"/>
      <c r="DV186" s="39"/>
      <c r="DW186" s="39"/>
      <c r="DX186" s="39"/>
      <c r="DY186" s="39"/>
      <c r="DZ186" s="39"/>
      <c r="EA186" s="39"/>
      <c r="EB186" s="39"/>
      <c r="EC186" s="39"/>
      <c r="ED186" s="39"/>
      <c r="EE186" s="39"/>
      <c r="EF186" s="39"/>
      <c r="EG186" s="39"/>
      <c r="EH186" s="39"/>
      <c r="EI186" s="39"/>
      <c r="EJ186" s="39"/>
      <c r="EK186" s="39"/>
      <c r="EL186" s="39"/>
      <c r="EM186" s="39"/>
      <c r="EN186" s="39"/>
      <c r="EO186" s="39"/>
      <c r="EP186" s="39"/>
      <c r="EQ186" s="39"/>
      <c r="ER186" s="39"/>
      <c r="ES186" s="39"/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39"/>
      <c r="FF186" s="39"/>
      <c r="FG186" s="39"/>
      <c r="FH186" s="39"/>
      <c r="FI186" s="39"/>
      <c r="FJ186" s="39"/>
      <c r="FK186" s="39"/>
      <c r="FL186" s="39"/>
      <c r="FM186" s="39"/>
      <c r="FN186" s="39"/>
      <c r="FO186" s="39"/>
      <c r="FP186" s="39"/>
      <c r="FQ186" s="39"/>
      <c r="FR186" s="39"/>
      <c r="FS186" s="39"/>
      <c r="FT186" s="39"/>
      <c r="FU186" s="39"/>
      <c r="FV186" s="39"/>
      <c r="FW186" s="39"/>
      <c r="FX186" s="39"/>
      <c r="FY186" s="39"/>
      <c r="FZ186" s="39"/>
      <c r="GA186" s="39"/>
      <c r="GB186" s="39"/>
      <c r="GC186" s="39"/>
      <c r="GD186" s="39"/>
      <c r="GE186" s="39"/>
      <c r="GF186" s="39"/>
      <c r="GG186" s="39"/>
      <c r="GH186" s="39"/>
      <c r="GI186" s="39"/>
      <c r="GJ186" s="39"/>
      <c r="GK186" s="39"/>
      <c r="GL186" s="39"/>
      <c r="GM186" s="39"/>
      <c r="GN186" s="39"/>
      <c r="GO186" s="39"/>
      <c r="GP186" s="39"/>
      <c r="GQ186" s="39"/>
      <c r="GR186" s="39"/>
      <c r="GS186" s="39"/>
      <c r="GT186" s="39"/>
      <c r="GU186" s="39"/>
      <c r="GV186" s="39"/>
      <c r="GW186" s="39"/>
      <c r="GX186" s="39"/>
      <c r="GY186" s="39"/>
      <c r="GZ186" s="39"/>
      <c r="HA186" s="39"/>
      <c r="HB186" s="39"/>
      <c r="HC186" s="39"/>
      <c r="HD186" s="39"/>
      <c r="HE186" s="39"/>
      <c r="HF186" s="39"/>
      <c r="HG186" s="39"/>
      <c r="HH186" s="39"/>
      <c r="HI186" s="39"/>
      <c r="HJ186" s="39"/>
      <c r="HK186" s="39"/>
      <c r="HL186" s="39"/>
      <c r="HM186" s="39"/>
      <c r="HN186" s="39"/>
      <c r="HO186" s="39"/>
      <c r="HP186" s="39"/>
      <c r="HQ186" s="39"/>
      <c r="HR186" s="39"/>
      <c r="HS186" s="39"/>
      <c r="HT186" s="39"/>
      <c r="HU186" s="39"/>
      <c r="HV186" s="39"/>
      <c r="HW186" s="39"/>
      <c r="HX186" s="39"/>
      <c r="HY186" s="39"/>
      <c r="HZ186" s="39"/>
      <c r="IA186" s="39"/>
      <c r="IB186" s="39"/>
      <c r="IC186" s="39"/>
      <c r="ID186" s="39"/>
      <c r="IE186" s="39"/>
      <c r="IF186" s="39"/>
      <c r="IG186" s="39"/>
      <c r="IH186" s="39"/>
      <c r="II186" s="39"/>
    </row>
    <row r="187" spans="1:243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  <c r="DS187" s="39"/>
      <c r="DT187" s="39"/>
      <c r="DU187" s="39"/>
      <c r="DV187" s="39"/>
      <c r="DW187" s="39"/>
      <c r="DX187" s="39"/>
      <c r="DY187" s="39"/>
      <c r="DZ187" s="39"/>
      <c r="EA187" s="39"/>
      <c r="EB187" s="39"/>
      <c r="EC187" s="39"/>
      <c r="ED187" s="39"/>
      <c r="EE187" s="39"/>
      <c r="EF187" s="39"/>
      <c r="EG187" s="39"/>
      <c r="EH187" s="39"/>
      <c r="EI187" s="39"/>
      <c r="EJ187" s="39"/>
      <c r="EK187" s="39"/>
      <c r="EL187" s="39"/>
      <c r="EM187" s="39"/>
      <c r="EN187" s="39"/>
      <c r="EO187" s="39"/>
      <c r="EP187" s="39"/>
      <c r="EQ187" s="39"/>
      <c r="ER187" s="39"/>
      <c r="ES187" s="39"/>
      <c r="ET187" s="39"/>
      <c r="EU187" s="39"/>
      <c r="EV187" s="39"/>
      <c r="EW187" s="39"/>
      <c r="EX187" s="39"/>
      <c r="EY187" s="39"/>
      <c r="EZ187" s="39"/>
      <c r="FA187" s="39"/>
      <c r="FB187" s="39"/>
      <c r="FC187" s="39"/>
      <c r="FD187" s="39"/>
      <c r="FE187" s="39"/>
      <c r="FF187" s="39"/>
      <c r="FG187" s="39"/>
      <c r="FH187" s="39"/>
      <c r="FI187" s="39"/>
      <c r="FJ187" s="39"/>
      <c r="FK187" s="39"/>
      <c r="FL187" s="39"/>
      <c r="FM187" s="39"/>
      <c r="FN187" s="39"/>
      <c r="FO187" s="39"/>
      <c r="FP187" s="39"/>
      <c r="FQ187" s="39"/>
      <c r="FR187" s="39"/>
      <c r="FS187" s="39"/>
      <c r="FT187" s="39"/>
      <c r="FU187" s="39"/>
      <c r="FV187" s="39"/>
      <c r="FW187" s="39"/>
      <c r="FX187" s="39"/>
      <c r="FY187" s="39"/>
      <c r="FZ187" s="39"/>
      <c r="GA187" s="39"/>
      <c r="GB187" s="39"/>
      <c r="GC187" s="39"/>
      <c r="GD187" s="39"/>
      <c r="GE187" s="39"/>
      <c r="GF187" s="39"/>
      <c r="GG187" s="39"/>
      <c r="GH187" s="39"/>
      <c r="GI187" s="39"/>
      <c r="GJ187" s="39"/>
      <c r="GK187" s="39"/>
      <c r="GL187" s="39"/>
      <c r="GM187" s="39"/>
      <c r="GN187" s="39"/>
      <c r="GO187" s="39"/>
      <c r="GP187" s="39"/>
      <c r="GQ187" s="39"/>
      <c r="GR187" s="39"/>
      <c r="GS187" s="39"/>
      <c r="GT187" s="39"/>
      <c r="GU187" s="39"/>
      <c r="GV187" s="39"/>
      <c r="GW187" s="39"/>
      <c r="GX187" s="39"/>
      <c r="GY187" s="39"/>
      <c r="GZ187" s="39"/>
      <c r="HA187" s="39"/>
      <c r="HB187" s="39"/>
      <c r="HC187" s="39"/>
      <c r="HD187" s="39"/>
      <c r="HE187" s="39"/>
      <c r="HF187" s="39"/>
      <c r="HG187" s="39"/>
      <c r="HH187" s="39"/>
      <c r="HI187" s="39"/>
      <c r="HJ187" s="39"/>
      <c r="HK187" s="39"/>
      <c r="HL187" s="39"/>
      <c r="HM187" s="39"/>
      <c r="HN187" s="39"/>
      <c r="HO187" s="39"/>
      <c r="HP187" s="39"/>
      <c r="HQ187" s="39"/>
      <c r="HR187" s="39"/>
      <c r="HS187" s="39"/>
      <c r="HT187" s="39"/>
      <c r="HU187" s="39"/>
      <c r="HV187" s="39"/>
      <c r="HW187" s="39"/>
      <c r="HX187" s="39"/>
      <c r="HY187" s="39"/>
      <c r="HZ187" s="39"/>
      <c r="IA187" s="39"/>
      <c r="IB187" s="39"/>
      <c r="IC187" s="39"/>
      <c r="ID187" s="39"/>
      <c r="IE187" s="39"/>
      <c r="IF187" s="39"/>
      <c r="IG187" s="39"/>
      <c r="IH187" s="39"/>
      <c r="II187" s="39"/>
    </row>
    <row r="188" spans="1:243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  <c r="DS188" s="39"/>
      <c r="DT188" s="39"/>
      <c r="DU188" s="39"/>
      <c r="DV188" s="39"/>
      <c r="DW188" s="39"/>
      <c r="DX188" s="39"/>
      <c r="DY188" s="39"/>
      <c r="DZ188" s="39"/>
      <c r="EA188" s="39"/>
      <c r="EB188" s="39"/>
      <c r="EC188" s="39"/>
      <c r="ED188" s="39"/>
      <c r="EE188" s="39"/>
      <c r="EF188" s="39"/>
      <c r="EG188" s="39"/>
      <c r="EH188" s="39"/>
      <c r="EI188" s="39"/>
      <c r="EJ188" s="39"/>
      <c r="EK188" s="39"/>
      <c r="EL188" s="39"/>
      <c r="EM188" s="39"/>
      <c r="EN188" s="39"/>
      <c r="EO188" s="39"/>
      <c r="EP188" s="39"/>
      <c r="EQ188" s="39"/>
      <c r="ER188" s="39"/>
      <c r="ES188" s="39"/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39"/>
      <c r="FF188" s="39"/>
      <c r="FG188" s="39"/>
      <c r="FH188" s="39"/>
      <c r="FI188" s="39"/>
      <c r="FJ188" s="39"/>
      <c r="FK188" s="39"/>
      <c r="FL188" s="39"/>
      <c r="FM188" s="39"/>
      <c r="FN188" s="39"/>
      <c r="FO188" s="39"/>
      <c r="FP188" s="39"/>
      <c r="FQ188" s="39"/>
      <c r="FR188" s="39"/>
      <c r="FS188" s="39"/>
      <c r="FT188" s="39"/>
      <c r="FU188" s="39"/>
      <c r="FV188" s="39"/>
      <c r="FW188" s="39"/>
      <c r="FX188" s="39"/>
      <c r="FY188" s="39"/>
      <c r="FZ188" s="39"/>
      <c r="GA188" s="39"/>
      <c r="GB188" s="39"/>
      <c r="GC188" s="39"/>
      <c r="GD188" s="39"/>
      <c r="GE188" s="39"/>
      <c r="GF188" s="39"/>
      <c r="GG188" s="39"/>
      <c r="GH188" s="39"/>
      <c r="GI188" s="39"/>
      <c r="GJ188" s="39"/>
      <c r="GK188" s="39"/>
      <c r="GL188" s="39"/>
      <c r="GM188" s="39"/>
      <c r="GN188" s="39"/>
      <c r="GO188" s="39"/>
      <c r="GP188" s="39"/>
      <c r="GQ188" s="39"/>
      <c r="GR188" s="39"/>
      <c r="GS188" s="39"/>
      <c r="GT188" s="39"/>
      <c r="GU188" s="39"/>
      <c r="GV188" s="39"/>
      <c r="GW188" s="39"/>
      <c r="GX188" s="39"/>
      <c r="GY188" s="39"/>
      <c r="GZ188" s="39"/>
      <c r="HA188" s="39"/>
      <c r="HB188" s="39"/>
      <c r="HC188" s="39"/>
      <c r="HD188" s="39"/>
      <c r="HE188" s="39"/>
      <c r="HF188" s="39"/>
      <c r="HG188" s="39"/>
      <c r="HH188" s="39"/>
      <c r="HI188" s="39"/>
      <c r="HJ188" s="39"/>
      <c r="HK188" s="39"/>
      <c r="HL188" s="39"/>
      <c r="HM188" s="39"/>
      <c r="HN188" s="39"/>
      <c r="HO188" s="39"/>
      <c r="HP188" s="39"/>
      <c r="HQ188" s="39"/>
      <c r="HR188" s="39"/>
      <c r="HS188" s="39"/>
      <c r="HT188" s="39"/>
      <c r="HU188" s="39"/>
      <c r="HV188" s="39"/>
      <c r="HW188" s="39"/>
      <c r="HX188" s="39"/>
      <c r="HY188" s="39"/>
      <c r="HZ188" s="39"/>
      <c r="IA188" s="39"/>
      <c r="IB188" s="39"/>
      <c r="IC188" s="39"/>
      <c r="ID188" s="39"/>
      <c r="IE188" s="39"/>
      <c r="IF188" s="39"/>
      <c r="IG188" s="39"/>
      <c r="IH188" s="39"/>
      <c r="II188" s="39"/>
    </row>
    <row r="189" spans="1:243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  <c r="GU189" s="39"/>
      <c r="GV189" s="39"/>
      <c r="GW189" s="39"/>
      <c r="GX189" s="39"/>
      <c r="GY189" s="39"/>
      <c r="GZ189" s="39"/>
      <c r="HA189" s="39"/>
      <c r="HB189" s="39"/>
      <c r="HC189" s="39"/>
      <c r="HD189" s="39"/>
      <c r="HE189" s="39"/>
      <c r="HF189" s="39"/>
      <c r="HG189" s="39"/>
      <c r="HH189" s="39"/>
      <c r="HI189" s="39"/>
      <c r="HJ189" s="39"/>
      <c r="HK189" s="39"/>
      <c r="HL189" s="39"/>
      <c r="HM189" s="39"/>
      <c r="HN189" s="39"/>
      <c r="HO189" s="39"/>
      <c r="HP189" s="39"/>
      <c r="HQ189" s="39"/>
      <c r="HR189" s="39"/>
      <c r="HS189" s="39"/>
      <c r="HT189" s="39"/>
      <c r="HU189" s="39"/>
      <c r="HV189" s="39"/>
      <c r="HW189" s="39"/>
      <c r="HX189" s="39"/>
      <c r="HY189" s="39"/>
      <c r="HZ189" s="39"/>
      <c r="IA189" s="39"/>
      <c r="IB189" s="39"/>
      <c r="IC189" s="39"/>
      <c r="ID189" s="39"/>
      <c r="IE189" s="39"/>
      <c r="IF189" s="39"/>
      <c r="IG189" s="39"/>
      <c r="IH189" s="39"/>
      <c r="II189" s="39"/>
    </row>
    <row r="190" spans="1:243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/>
      <c r="HH190" s="39"/>
      <c r="HI190" s="39"/>
      <c r="HJ190" s="39"/>
      <c r="HK190" s="39"/>
      <c r="HL190" s="39"/>
      <c r="HM190" s="39"/>
      <c r="HN190" s="39"/>
      <c r="HO190" s="39"/>
      <c r="HP190" s="39"/>
      <c r="HQ190" s="39"/>
      <c r="HR190" s="39"/>
      <c r="HS190" s="39"/>
      <c r="HT190" s="39"/>
      <c r="HU190" s="39"/>
      <c r="HV190" s="39"/>
      <c r="HW190" s="39"/>
      <c r="HX190" s="39"/>
      <c r="HY190" s="39"/>
      <c r="HZ190" s="39"/>
      <c r="IA190" s="39"/>
      <c r="IB190" s="39"/>
      <c r="IC190" s="39"/>
      <c r="ID190" s="39"/>
      <c r="IE190" s="39"/>
      <c r="IF190" s="39"/>
      <c r="IG190" s="39"/>
      <c r="IH190" s="39"/>
      <c r="II190" s="39"/>
    </row>
    <row r="191" spans="1:243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9"/>
      <c r="EE191" s="39"/>
      <c r="EF191" s="39"/>
      <c r="EG191" s="39"/>
      <c r="EH191" s="39"/>
      <c r="EI191" s="39"/>
      <c r="EJ191" s="39"/>
      <c r="EK191" s="39"/>
      <c r="EL191" s="39"/>
      <c r="EM191" s="39"/>
      <c r="EN191" s="39"/>
      <c r="EO191" s="39"/>
      <c r="EP191" s="39"/>
      <c r="EQ191" s="39"/>
      <c r="ER191" s="39"/>
      <c r="ES191" s="39"/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39"/>
      <c r="FF191" s="39"/>
      <c r="FG191" s="39"/>
      <c r="FH191" s="39"/>
      <c r="FI191" s="39"/>
      <c r="FJ191" s="39"/>
      <c r="FK191" s="39"/>
      <c r="FL191" s="39"/>
      <c r="FM191" s="39"/>
      <c r="FN191" s="39"/>
      <c r="FO191" s="39"/>
      <c r="FP191" s="39"/>
      <c r="FQ191" s="39"/>
      <c r="FR191" s="39"/>
      <c r="FS191" s="39"/>
      <c r="FT191" s="39"/>
      <c r="FU191" s="39"/>
      <c r="FV191" s="39"/>
      <c r="FW191" s="39"/>
      <c r="FX191" s="39"/>
      <c r="FY191" s="39"/>
      <c r="FZ191" s="39"/>
      <c r="GA191" s="39"/>
      <c r="GB191" s="39"/>
      <c r="GC191" s="39"/>
      <c r="GD191" s="39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  <c r="GU191" s="39"/>
      <c r="GV191" s="39"/>
      <c r="GW191" s="39"/>
      <c r="GX191" s="39"/>
      <c r="GY191" s="39"/>
      <c r="GZ191" s="39"/>
      <c r="HA191" s="39"/>
      <c r="HB191" s="39"/>
      <c r="HC191" s="39"/>
      <c r="HD191" s="39"/>
      <c r="HE191" s="39"/>
      <c r="HF191" s="39"/>
      <c r="HG191" s="39"/>
      <c r="HH191" s="39"/>
      <c r="HI191" s="39"/>
      <c r="HJ191" s="39"/>
      <c r="HK191" s="39"/>
      <c r="HL191" s="39"/>
      <c r="HM191" s="39"/>
      <c r="HN191" s="39"/>
      <c r="HO191" s="39"/>
      <c r="HP191" s="39"/>
      <c r="HQ191" s="39"/>
      <c r="HR191" s="39"/>
      <c r="HS191" s="39"/>
      <c r="HT191" s="39"/>
      <c r="HU191" s="39"/>
      <c r="HV191" s="39"/>
      <c r="HW191" s="39"/>
      <c r="HX191" s="39"/>
      <c r="HY191" s="39"/>
      <c r="HZ191" s="39"/>
      <c r="IA191" s="39"/>
      <c r="IB191" s="39"/>
      <c r="IC191" s="39"/>
      <c r="ID191" s="39"/>
      <c r="IE191" s="39"/>
      <c r="IF191" s="39"/>
      <c r="IG191" s="39"/>
      <c r="IH191" s="39"/>
      <c r="II191" s="39"/>
    </row>
    <row r="192" spans="1:243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/>
      <c r="HH192" s="39"/>
      <c r="HI192" s="39"/>
      <c r="HJ192" s="39"/>
      <c r="HK192" s="39"/>
      <c r="HL192" s="39"/>
      <c r="HM192" s="39"/>
      <c r="HN192" s="39"/>
      <c r="HO192" s="39"/>
      <c r="HP192" s="39"/>
      <c r="HQ192" s="39"/>
      <c r="HR192" s="39"/>
      <c r="HS192" s="39"/>
      <c r="HT192" s="39"/>
      <c r="HU192" s="39"/>
      <c r="HV192" s="39"/>
      <c r="HW192" s="39"/>
      <c r="HX192" s="39"/>
      <c r="HY192" s="39"/>
      <c r="HZ192" s="39"/>
      <c r="IA192" s="39"/>
      <c r="IB192" s="39"/>
      <c r="IC192" s="39"/>
      <c r="ID192" s="39"/>
      <c r="IE192" s="39"/>
      <c r="IF192" s="39"/>
      <c r="IG192" s="39"/>
      <c r="IH192" s="39"/>
      <c r="II192" s="39"/>
    </row>
    <row r="193" spans="1:243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/>
      <c r="HH193" s="39"/>
      <c r="HI193" s="39"/>
      <c r="HJ193" s="39"/>
      <c r="HK193" s="39"/>
      <c r="HL193" s="39"/>
      <c r="HM193" s="39"/>
      <c r="HN193" s="39"/>
      <c r="HO193" s="39"/>
      <c r="HP193" s="39"/>
      <c r="HQ193" s="39"/>
      <c r="HR193" s="39"/>
      <c r="HS193" s="39"/>
      <c r="HT193" s="39"/>
      <c r="HU193" s="39"/>
      <c r="HV193" s="39"/>
      <c r="HW193" s="39"/>
      <c r="HX193" s="39"/>
      <c r="HY193" s="39"/>
      <c r="HZ193" s="39"/>
      <c r="IA193" s="39"/>
      <c r="IB193" s="39"/>
      <c r="IC193" s="39"/>
      <c r="ID193" s="39"/>
      <c r="IE193" s="39"/>
      <c r="IF193" s="39"/>
      <c r="IG193" s="39"/>
      <c r="IH193" s="39"/>
      <c r="II193" s="39"/>
    </row>
    <row r="194" spans="1:243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/>
      <c r="HH194" s="39"/>
      <c r="HI194" s="39"/>
      <c r="HJ194" s="39"/>
      <c r="HK194" s="39"/>
      <c r="HL194" s="39"/>
      <c r="HM194" s="39"/>
      <c r="HN194" s="39"/>
      <c r="HO194" s="39"/>
      <c r="HP194" s="39"/>
      <c r="HQ194" s="39"/>
      <c r="HR194" s="39"/>
      <c r="HS194" s="39"/>
      <c r="HT194" s="39"/>
      <c r="HU194" s="39"/>
      <c r="HV194" s="39"/>
      <c r="HW194" s="39"/>
      <c r="HX194" s="39"/>
      <c r="HY194" s="39"/>
      <c r="HZ194" s="39"/>
      <c r="IA194" s="39"/>
      <c r="IB194" s="39"/>
      <c r="IC194" s="39"/>
      <c r="ID194" s="39"/>
      <c r="IE194" s="39"/>
      <c r="IF194" s="39"/>
      <c r="IG194" s="39"/>
      <c r="IH194" s="39"/>
      <c r="II194" s="39"/>
    </row>
    <row r="195" spans="1:243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/>
      <c r="HH195" s="39"/>
      <c r="HI195" s="39"/>
      <c r="HJ195" s="39"/>
      <c r="HK195" s="39"/>
      <c r="HL195" s="39"/>
      <c r="HM195" s="39"/>
      <c r="HN195" s="39"/>
      <c r="HO195" s="39"/>
      <c r="HP195" s="39"/>
      <c r="HQ195" s="39"/>
      <c r="HR195" s="39"/>
      <c r="HS195" s="39"/>
      <c r="HT195" s="39"/>
      <c r="HU195" s="39"/>
      <c r="HV195" s="39"/>
      <c r="HW195" s="39"/>
      <c r="HX195" s="39"/>
      <c r="HY195" s="39"/>
      <c r="HZ195" s="39"/>
      <c r="IA195" s="39"/>
      <c r="IB195" s="39"/>
      <c r="IC195" s="39"/>
      <c r="ID195" s="39"/>
      <c r="IE195" s="39"/>
      <c r="IF195" s="39"/>
      <c r="IG195" s="39"/>
      <c r="IH195" s="39"/>
      <c r="II195" s="39"/>
    </row>
    <row r="196" spans="1:243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39"/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39"/>
      <c r="FF196" s="39"/>
      <c r="FG196" s="39"/>
      <c r="FH196" s="39"/>
      <c r="FI196" s="39"/>
      <c r="FJ196" s="39"/>
      <c r="FK196" s="39"/>
      <c r="FL196" s="39"/>
      <c r="FM196" s="39"/>
      <c r="FN196" s="39"/>
      <c r="FO196" s="39"/>
      <c r="FP196" s="39"/>
      <c r="FQ196" s="39"/>
      <c r="FR196" s="39"/>
      <c r="FS196" s="39"/>
      <c r="FT196" s="39"/>
      <c r="FU196" s="39"/>
      <c r="FV196" s="39"/>
      <c r="FW196" s="39"/>
      <c r="FX196" s="39"/>
      <c r="FY196" s="39"/>
      <c r="FZ196" s="39"/>
      <c r="GA196" s="39"/>
      <c r="GB196" s="39"/>
      <c r="GC196" s="39"/>
      <c r="GD196" s="39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  <c r="GU196" s="39"/>
      <c r="GV196" s="39"/>
      <c r="GW196" s="39"/>
      <c r="GX196" s="39"/>
      <c r="GY196" s="39"/>
      <c r="GZ196" s="39"/>
      <c r="HA196" s="39"/>
      <c r="HB196" s="39"/>
      <c r="HC196" s="39"/>
      <c r="HD196" s="39"/>
      <c r="HE196" s="39"/>
      <c r="HF196" s="39"/>
      <c r="HG196" s="39"/>
      <c r="HH196" s="39"/>
      <c r="HI196" s="39"/>
      <c r="HJ196" s="39"/>
      <c r="HK196" s="39"/>
      <c r="HL196" s="39"/>
      <c r="HM196" s="39"/>
      <c r="HN196" s="39"/>
      <c r="HO196" s="39"/>
      <c r="HP196" s="39"/>
      <c r="HQ196" s="39"/>
      <c r="HR196" s="39"/>
      <c r="HS196" s="39"/>
      <c r="HT196" s="39"/>
      <c r="HU196" s="39"/>
      <c r="HV196" s="39"/>
      <c r="HW196" s="39"/>
      <c r="HX196" s="39"/>
      <c r="HY196" s="39"/>
      <c r="HZ196" s="39"/>
      <c r="IA196" s="39"/>
      <c r="IB196" s="39"/>
      <c r="IC196" s="39"/>
      <c r="ID196" s="39"/>
      <c r="IE196" s="39"/>
      <c r="IF196" s="39"/>
      <c r="IG196" s="39"/>
      <c r="IH196" s="39"/>
      <c r="II196" s="39"/>
    </row>
    <row r="197" spans="1:243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39"/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39"/>
      <c r="FF197" s="39"/>
      <c r="FG197" s="39"/>
      <c r="FH197" s="39"/>
      <c r="FI197" s="39"/>
      <c r="FJ197" s="39"/>
      <c r="FK197" s="39"/>
      <c r="FL197" s="39"/>
      <c r="FM197" s="39"/>
      <c r="FN197" s="39"/>
      <c r="FO197" s="39"/>
      <c r="FP197" s="39"/>
      <c r="FQ197" s="39"/>
      <c r="FR197" s="39"/>
      <c r="FS197" s="39"/>
      <c r="FT197" s="39"/>
      <c r="FU197" s="39"/>
      <c r="FV197" s="39"/>
      <c r="FW197" s="39"/>
      <c r="FX197" s="39"/>
      <c r="FY197" s="39"/>
      <c r="FZ197" s="39"/>
      <c r="GA197" s="39"/>
      <c r="GB197" s="39"/>
      <c r="GC197" s="39"/>
      <c r="GD197" s="39"/>
      <c r="GE197" s="39"/>
      <c r="GF197" s="39"/>
      <c r="GG197" s="39"/>
      <c r="GH197" s="39"/>
      <c r="GI197" s="39"/>
      <c r="GJ197" s="39"/>
      <c r="GK197" s="39"/>
      <c r="GL197" s="39"/>
      <c r="GM197" s="39"/>
      <c r="GN197" s="39"/>
      <c r="GO197" s="39"/>
      <c r="GP197" s="39"/>
      <c r="GQ197" s="39"/>
      <c r="GR197" s="39"/>
      <c r="GS197" s="39"/>
      <c r="GT197" s="39"/>
      <c r="GU197" s="39"/>
      <c r="GV197" s="39"/>
      <c r="GW197" s="39"/>
      <c r="GX197" s="39"/>
      <c r="GY197" s="39"/>
      <c r="GZ197" s="39"/>
      <c r="HA197" s="39"/>
      <c r="HB197" s="39"/>
      <c r="HC197" s="39"/>
      <c r="HD197" s="39"/>
      <c r="HE197" s="39"/>
      <c r="HF197" s="39"/>
      <c r="HG197" s="39"/>
      <c r="HH197" s="39"/>
      <c r="HI197" s="39"/>
      <c r="HJ197" s="39"/>
      <c r="HK197" s="39"/>
      <c r="HL197" s="39"/>
      <c r="HM197" s="39"/>
      <c r="HN197" s="39"/>
      <c r="HO197" s="39"/>
      <c r="HP197" s="39"/>
      <c r="HQ197" s="39"/>
      <c r="HR197" s="39"/>
      <c r="HS197" s="39"/>
      <c r="HT197" s="39"/>
      <c r="HU197" s="39"/>
      <c r="HV197" s="39"/>
      <c r="HW197" s="39"/>
      <c r="HX197" s="39"/>
      <c r="HY197" s="39"/>
      <c r="HZ197" s="39"/>
      <c r="IA197" s="39"/>
      <c r="IB197" s="39"/>
      <c r="IC197" s="39"/>
      <c r="ID197" s="39"/>
      <c r="IE197" s="39"/>
      <c r="IF197" s="39"/>
      <c r="IG197" s="39"/>
      <c r="IH197" s="39"/>
      <c r="II197" s="39"/>
    </row>
    <row r="198" spans="1:243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  <c r="GU198" s="39"/>
      <c r="GV198" s="39"/>
      <c r="GW198" s="39"/>
      <c r="GX198" s="39"/>
      <c r="GY198" s="39"/>
      <c r="GZ198" s="39"/>
      <c r="HA198" s="39"/>
      <c r="HB198" s="39"/>
      <c r="HC198" s="39"/>
      <c r="HD198" s="39"/>
      <c r="HE198" s="39"/>
      <c r="HF198" s="39"/>
      <c r="HG198" s="39"/>
      <c r="HH198" s="39"/>
      <c r="HI198" s="39"/>
      <c r="HJ198" s="39"/>
      <c r="HK198" s="39"/>
      <c r="HL198" s="39"/>
      <c r="HM198" s="39"/>
      <c r="HN198" s="39"/>
      <c r="HO198" s="39"/>
      <c r="HP198" s="39"/>
      <c r="HQ198" s="39"/>
      <c r="HR198" s="39"/>
      <c r="HS198" s="39"/>
      <c r="HT198" s="39"/>
      <c r="HU198" s="39"/>
      <c r="HV198" s="39"/>
      <c r="HW198" s="39"/>
      <c r="HX198" s="39"/>
      <c r="HY198" s="39"/>
      <c r="HZ198" s="39"/>
      <c r="IA198" s="39"/>
      <c r="IB198" s="39"/>
      <c r="IC198" s="39"/>
      <c r="ID198" s="39"/>
      <c r="IE198" s="39"/>
      <c r="IF198" s="39"/>
      <c r="IG198" s="39"/>
      <c r="IH198" s="39"/>
      <c r="II198" s="39"/>
    </row>
    <row r="199" spans="1:243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  <c r="DS199" s="39"/>
      <c r="DT199" s="39"/>
      <c r="DU199" s="39"/>
      <c r="DV199" s="39"/>
      <c r="DW199" s="39"/>
      <c r="DX199" s="39"/>
      <c r="DY199" s="39"/>
      <c r="DZ199" s="39"/>
      <c r="EA199" s="39"/>
      <c r="EB199" s="39"/>
      <c r="EC199" s="39"/>
      <c r="ED199" s="39"/>
      <c r="EE199" s="39"/>
      <c r="EF199" s="39"/>
      <c r="EG199" s="39"/>
      <c r="EH199" s="39"/>
      <c r="EI199" s="39"/>
      <c r="EJ199" s="39"/>
      <c r="EK199" s="39"/>
      <c r="EL199" s="39"/>
      <c r="EM199" s="39"/>
      <c r="EN199" s="39"/>
      <c r="EO199" s="39"/>
      <c r="EP199" s="39"/>
      <c r="EQ199" s="39"/>
      <c r="ER199" s="39"/>
      <c r="ES199" s="39"/>
      <c r="ET199" s="39"/>
      <c r="EU199" s="39"/>
      <c r="EV199" s="39"/>
      <c r="EW199" s="39"/>
      <c r="EX199" s="39"/>
      <c r="EY199" s="39"/>
      <c r="EZ199" s="39"/>
      <c r="FA199" s="39"/>
      <c r="FB199" s="39"/>
      <c r="FC199" s="39"/>
      <c r="FD199" s="39"/>
      <c r="FE199" s="39"/>
      <c r="FF199" s="39"/>
      <c r="FG199" s="39"/>
      <c r="FH199" s="39"/>
      <c r="FI199" s="39"/>
      <c r="FJ199" s="39"/>
      <c r="FK199" s="39"/>
      <c r="FL199" s="39"/>
      <c r="FM199" s="39"/>
      <c r="FN199" s="39"/>
      <c r="FO199" s="39"/>
      <c r="FP199" s="39"/>
      <c r="FQ199" s="39"/>
      <c r="FR199" s="39"/>
      <c r="FS199" s="39"/>
      <c r="FT199" s="39"/>
      <c r="FU199" s="39"/>
      <c r="FV199" s="39"/>
      <c r="FW199" s="39"/>
      <c r="FX199" s="39"/>
      <c r="FY199" s="39"/>
      <c r="FZ199" s="39"/>
      <c r="GA199" s="39"/>
      <c r="GB199" s="39"/>
      <c r="GC199" s="39"/>
      <c r="GD199" s="39"/>
      <c r="GE199" s="39"/>
      <c r="GF199" s="39"/>
      <c r="GG199" s="39"/>
      <c r="GH199" s="39"/>
      <c r="GI199" s="39"/>
      <c r="GJ199" s="39"/>
      <c r="GK199" s="39"/>
      <c r="GL199" s="39"/>
      <c r="GM199" s="39"/>
      <c r="GN199" s="39"/>
      <c r="GO199" s="39"/>
      <c r="GP199" s="39"/>
      <c r="GQ199" s="39"/>
      <c r="GR199" s="39"/>
      <c r="GS199" s="39"/>
      <c r="GT199" s="39"/>
      <c r="GU199" s="39"/>
      <c r="GV199" s="39"/>
      <c r="GW199" s="39"/>
      <c r="GX199" s="39"/>
      <c r="GY199" s="39"/>
      <c r="GZ199" s="39"/>
      <c r="HA199" s="39"/>
      <c r="HB199" s="39"/>
      <c r="HC199" s="39"/>
      <c r="HD199" s="39"/>
      <c r="HE199" s="39"/>
      <c r="HF199" s="39"/>
      <c r="HG199" s="39"/>
      <c r="HH199" s="39"/>
      <c r="HI199" s="39"/>
      <c r="HJ199" s="39"/>
      <c r="HK199" s="39"/>
      <c r="HL199" s="39"/>
      <c r="HM199" s="39"/>
      <c r="HN199" s="39"/>
      <c r="HO199" s="39"/>
      <c r="HP199" s="39"/>
      <c r="HQ199" s="39"/>
      <c r="HR199" s="39"/>
      <c r="HS199" s="39"/>
      <c r="HT199" s="39"/>
      <c r="HU199" s="39"/>
      <c r="HV199" s="39"/>
      <c r="HW199" s="39"/>
      <c r="HX199" s="39"/>
      <c r="HY199" s="39"/>
      <c r="HZ199" s="39"/>
      <c r="IA199" s="39"/>
      <c r="IB199" s="39"/>
      <c r="IC199" s="39"/>
      <c r="ID199" s="39"/>
      <c r="IE199" s="39"/>
      <c r="IF199" s="39"/>
      <c r="IG199" s="39"/>
      <c r="IH199" s="39"/>
      <c r="II199" s="39"/>
    </row>
    <row r="200" spans="1:243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  <c r="DS200" s="39"/>
      <c r="DT200" s="39"/>
      <c r="DU200" s="39"/>
      <c r="DV200" s="39"/>
      <c r="DW200" s="39"/>
      <c r="DX200" s="39"/>
      <c r="DY200" s="39"/>
      <c r="DZ200" s="39"/>
      <c r="EA200" s="39"/>
      <c r="EB200" s="39"/>
      <c r="EC200" s="39"/>
      <c r="ED200" s="39"/>
      <c r="EE200" s="39"/>
      <c r="EF200" s="39"/>
      <c r="EG200" s="39"/>
      <c r="EH200" s="39"/>
      <c r="EI200" s="39"/>
      <c r="EJ200" s="39"/>
      <c r="EK200" s="39"/>
      <c r="EL200" s="39"/>
      <c r="EM200" s="39"/>
      <c r="EN200" s="39"/>
      <c r="EO200" s="39"/>
      <c r="EP200" s="39"/>
      <c r="EQ200" s="39"/>
      <c r="ER200" s="39"/>
      <c r="ES200" s="39"/>
      <c r="ET200" s="39"/>
      <c r="EU200" s="39"/>
      <c r="EV200" s="39"/>
      <c r="EW200" s="39"/>
      <c r="EX200" s="39"/>
      <c r="EY200" s="39"/>
      <c r="EZ200" s="39"/>
      <c r="FA200" s="39"/>
      <c r="FB200" s="39"/>
      <c r="FC200" s="39"/>
      <c r="FD200" s="39"/>
      <c r="FE200" s="39"/>
      <c r="FF200" s="39"/>
      <c r="FG200" s="39"/>
      <c r="FH200" s="39"/>
      <c r="FI200" s="39"/>
      <c r="FJ200" s="39"/>
      <c r="FK200" s="39"/>
      <c r="FL200" s="39"/>
      <c r="FM200" s="39"/>
      <c r="FN200" s="39"/>
      <c r="FO200" s="39"/>
      <c r="FP200" s="39"/>
      <c r="FQ200" s="39"/>
      <c r="FR200" s="39"/>
      <c r="FS200" s="39"/>
      <c r="FT200" s="39"/>
      <c r="FU200" s="39"/>
      <c r="FV200" s="39"/>
      <c r="FW200" s="39"/>
      <c r="FX200" s="39"/>
      <c r="FY200" s="39"/>
      <c r="FZ200" s="39"/>
      <c r="GA200" s="39"/>
      <c r="GB200" s="39"/>
      <c r="GC200" s="39"/>
      <c r="GD200" s="39"/>
      <c r="GE200" s="39"/>
      <c r="GF200" s="39"/>
      <c r="GG200" s="39"/>
      <c r="GH200" s="39"/>
      <c r="GI200" s="39"/>
      <c r="GJ200" s="39"/>
      <c r="GK200" s="39"/>
      <c r="GL200" s="39"/>
      <c r="GM200" s="39"/>
      <c r="GN200" s="39"/>
      <c r="GO200" s="39"/>
      <c r="GP200" s="39"/>
      <c r="GQ200" s="39"/>
      <c r="GR200" s="39"/>
      <c r="GS200" s="39"/>
      <c r="GT200" s="39"/>
      <c r="GU200" s="39"/>
      <c r="GV200" s="39"/>
      <c r="GW200" s="39"/>
      <c r="GX200" s="39"/>
      <c r="GY200" s="39"/>
      <c r="GZ200" s="39"/>
      <c r="HA200" s="39"/>
      <c r="HB200" s="39"/>
      <c r="HC200" s="39"/>
      <c r="HD200" s="39"/>
      <c r="HE200" s="39"/>
      <c r="HF200" s="39"/>
      <c r="HG200" s="39"/>
      <c r="HH200" s="39"/>
      <c r="HI200" s="39"/>
      <c r="HJ200" s="39"/>
      <c r="HK200" s="39"/>
      <c r="HL200" s="39"/>
      <c r="HM200" s="39"/>
      <c r="HN200" s="39"/>
      <c r="HO200" s="39"/>
      <c r="HP200" s="39"/>
      <c r="HQ200" s="39"/>
      <c r="HR200" s="39"/>
      <c r="HS200" s="39"/>
      <c r="HT200" s="39"/>
      <c r="HU200" s="39"/>
      <c r="HV200" s="39"/>
      <c r="HW200" s="39"/>
      <c r="HX200" s="39"/>
      <c r="HY200" s="39"/>
      <c r="HZ200" s="39"/>
      <c r="IA200" s="39"/>
      <c r="IB200" s="39"/>
      <c r="IC200" s="39"/>
      <c r="ID200" s="39"/>
      <c r="IE200" s="39"/>
      <c r="IF200" s="39"/>
      <c r="IG200" s="39"/>
      <c r="IH200" s="39"/>
      <c r="II200" s="39"/>
    </row>
    <row r="201" spans="1:243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  <c r="DS201" s="39"/>
      <c r="DT201" s="39"/>
      <c r="DU201" s="39"/>
      <c r="DV201" s="39"/>
      <c r="DW201" s="39"/>
      <c r="DX201" s="39"/>
      <c r="DY201" s="39"/>
      <c r="DZ201" s="39"/>
      <c r="EA201" s="39"/>
      <c r="EB201" s="39"/>
      <c r="EC201" s="39"/>
      <c r="ED201" s="39"/>
      <c r="EE201" s="39"/>
      <c r="EF201" s="39"/>
      <c r="EG201" s="39"/>
      <c r="EH201" s="39"/>
      <c r="EI201" s="39"/>
      <c r="EJ201" s="39"/>
      <c r="EK201" s="39"/>
      <c r="EL201" s="39"/>
      <c r="EM201" s="39"/>
      <c r="EN201" s="39"/>
      <c r="EO201" s="39"/>
      <c r="EP201" s="39"/>
      <c r="EQ201" s="39"/>
      <c r="ER201" s="39"/>
      <c r="ES201" s="39"/>
      <c r="ET201" s="39"/>
      <c r="EU201" s="39"/>
      <c r="EV201" s="39"/>
      <c r="EW201" s="39"/>
      <c r="EX201" s="39"/>
      <c r="EY201" s="39"/>
      <c r="EZ201" s="39"/>
      <c r="FA201" s="39"/>
      <c r="FB201" s="39"/>
      <c r="FC201" s="39"/>
      <c r="FD201" s="39"/>
      <c r="FE201" s="39"/>
      <c r="FF201" s="39"/>
      <c r="FG201" s="39"/>
      <c r="FH201" s="39"/>
      <c r="FI201" s="39"/>
      <c r="FJ201" s="39"/>
      <c r="FK201" s="39"/>
      <c r="FL201" s="39"/>
      <c r="FM201" s="39"/>
      <c r="FN201" s="39"/>
      <c r="FO201" s="39"/>
      <c r="FP201" s="39"/>
      <c r="FQ201" s="39"/>
      <c r="FR201" s="39"/>
      <c r="FS201" s="39"/>
      <c r="FT201" s="39"/>
      <c r="FU201" s="39"/>
      <c r="FV201" s="39"/>
      <c r="FW201" s="39"/>
      <c r="FX201" s="39"/>
      <c r="FY201" s="39"/>
      <c r="FZ201" s="39"/>
      <c r="GA201" s="39"/>
      <c r="GB201" s="39"/>
      <c r="GC201" s="39"/>
      <c r="GD201" s="39"/>
      <c r="GE201" s="39"/>
      <c r="GF201" s="39"/>
      <c r="GG201" s="39"/>
      <c r="GH201" s="39"/>
      <c r="GI201" s="39"/>
      <c r="GJ201" s="39"/>
      <c r="GK201" s="39"/>
      <c r="GL201" s="39"/>
      <c r="GM201" s="39"/>
      <c r="GN201" s="39"/>
      <c r="GO201" s="39"/>
      <c r="GP201" s="39"/>
      <c r="GQ201" s="39"/>
      <c r="GR201" s="39"/>
      <c r="GS201" s="39"/>
      <c r="GT201" s="39"/>
      <c r="GU201" s="39"/>
      <c r="GV201" s="39"/>
      <c r="GW201" s="39"/>
      <c r="GX201" s="39"/>
      <c r="GY201" s="39"/>
      <c r="GZ201" s="39"/>
      <c r="HA201" s="39"/>
      <c r="HB201" s="39"/>
      <c r="HC201" s="39"/>
      <c r="HD201" s="39"/>
      <c r="HE201" s="39"/>
      <c r="HF201" s="39"/>
      <c r="HG201" s="39"/>
      <c r="HH201" s="39"/>
      <c r="HI201" s="39"/>
      <c r="HJ201" s="39"/>
      <c r="HK201" s="39"/>
      <c r="HL201" s="39"/>
      <c r="HM201" s="39"/>
      <c r="HN201" s="39"/>
      <c r="HO201" s="39"/>
      <c r="HP201" s="39"/>
      <c r="HQ201" s="39"/>
      <c r="HR201" s="39"/>
      <c r="HS201" s="39"/>
      <c r="HT201" s="39"/>
      <c r="HU201" s="39"/>
      <c r="HV201" s="39"/>
      <c r="HW201" s="39"/>
      <c r="HX201" s="39"/>
      <c r="HY201" s="39"/>
      <c r="HZ201" s="39"/>
      <c r="IA201" s="39"/>
      <c r="IB201" s="39"/>
      <c r="IC201" s="39"/>
      <c r="ID201" s="39"/>
      <c r="IE201" s="39"/>
      <c r="IF201" s="39"/>
      <c r="IG201" s="39"/>
      <c r="IH201" s="39"/>
      <c r="II201" s="39"/>
    </row>
    <row r="202" spans="1:243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  <c r="DS202" s="39"/>
      <c r="DT202" s="39"/>
      <c r="DU202" s="39"/>
      <c r="DV202" s="39"/>
      <c r="DW202" s="39"/>
      <c r="DX202" s="39"/>
      <c r="DY202" s="39"/>
      <c r="DZ202" s="39"/>
      <c r="EA202" s="39"/>
      <c r="EB202" s="39"/>
      <c r="EC202" s="39"/>
      <c r="ED202" s="39"/>
      <c r="EE202" s="39"/>
      <c r="EF202" s="39"/>
      <c r="EG202" s="39"/>
      <c r="EH202" s="39"/>
      <c r="EI202" s="39"/>
      <c r="EJ202" s="39"/>
      <c r="EK202" s="39"/>
      <c r="EL202" s="39"/>
      <c r="EM202" s="39"/>
      <c r="EN202" s="39"/>
      <c r="EO202" s="39"/>
      <c r="EP202" s="39"/>
      <c r="EQ202" s="39"/>
      <c r="ER202" s="39"/>
      <c r="ES202" s="39"/>
      <c r="ET202" s="39"/>
      <c r="EU202" s="39"/>
      <c r="EV202" s="39"/>
      <c r="EW202" s="39"/>
      <c r="EX202" s="39"/>
      <c r="EY202" s="39"/>
      <c r="EZ202" s="39"/>
      <c r="FA202" s="39"/>
      <c r="FB202" s="39"/>
      <c r="FC202" s="39"/>
      <c r="FD202" s="39"/>
      <c r="FE202" s="39"/>
      <c r="FF202" s="39"/>
      <c r="FG202" s="39"/>
      <c r="FH202" s="39"/>
      <c r="FI202" s="39"/>
      <c r="FJ202" s="39"/>
      <c r="FK202" s="39"/>
      <c r="FL202" s="39"/>
      <c r="FM202" s="39"/>
      <c r="FN202" s="39"/>
      <c r="FO202" s="39"/>
      <c r="FP202" s="39"/>
      <c r="FQ202" s="39"/>
      <c r="FR202" s="39"/>
      <c r="FS202" s="39"/>
      <c r="FT202" s="39"/>
      <c r="FU202" s="39"/>
      <c r="FV202" s="39"/>
      <c r="FW202" s="39"/>
      <c r="FX202" s="39"/>
      <c r="FY202" s="39"/>
      <c r="FZ202" s="39"/>
      <c r="GA202" s="39"/>
      <c r="GB202" s="39"/>
      <c r="GC202" s="39"/>
      <c r="GD202" s="39"/>
      <c r="GE202" s="39"/>
      <c r="GF202" s="39"/>
      <c r="GG202" s="39"/>
      <c r="GH202" s="39"/>
      <c r="GI202" s="39"/>
      <c r="GJ202" s="39"/>
      <c r="GK202" s="39"/>
      <c r="GL202" s="39"/>
      <c r="GM202" s="39"/>
      <c r="GN202" s="39"/>
      <c r="GO202" s="39"/>
      <c r="GP202" s="39"/>
      <c r="GQ202" s="39"/>
      <c r="GR202" s="39"/>
      <c r="GS202" s="39"/>
      <c r="GT202" s="39"/>
      <c r="GU202" s="39"/>
      <c r="GV202" s="39"/>
      <c r="GW202" s="39"/>
      <c r="GX202" s="39"/>
      <c r="GY202" s="39"/>
      <c r="GZ202" s="39"/>
      <c r="HA202" s="39"/>
      <c r="HB202" s="39"/>
      <c r="HC202" s="39"/>
      <c r="HD202" s="39"/>
      <c r="HE202" s="39"/>
      <c r="HF202" s="39"/>
      <c r="HG202" s="39"/>
      <c r="HH202" s="39"/>
      <c r="HI202" s="39"/>
      <c r="HJ202" s="39"/>
      <c r="HK202" s="39"/>
      <c r="HL202" s="39"/>
      <c r="HM202" s="39"/>
      <c r="HN202" s="39"/>
      <c r="HO202" s="39"/>
      <c r="HP202" s="39"/>
      <c r="HQ202" s="39"/>
      <c r="HR202" s="39"/>
      <c r="HS202" s="39"/>
      <c r="HT202" s="39"/>
      <c r="HU202" s="39"/>
      <c r="HV202" s="39"/>
      <c r="HW202" s="39"/>
      <c r="HX202" s="39"/>
      <c r="HY202" s="39"/>
      <c r="HZ202" s="39"/>
      <c r="IA202" s="39"/>
      <c r="IB202" s="39"/>
      <c r="IC202" s="39"/>
      <c r="ID202" s="39"/>
      <c r="IE202" s="39"/>
      <c r="IF202" s="39"/>
      <c r="IG202" s="39"/>
      <c r="IH202" s="39"/>
      <c r="II202" s="39"/>
    </row>
    <row r="203" spans="1:243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  <c r="DS203" s="39"/>
      <c r="DT203" s="39"/>
      <c r="DU203" s="39"/>
      <c r="DV203" s="39"/>
      <c r="DW203" s="39"/>
      <c r="DX203" s="39"/>
      <c r="DY203" s="39"/>
      <c r="DZ203" s="39"/>
      <c r="EA203" s="39"/>
      <c r="EB203" s="39"/>
      <c r="EC203" s="39"/>
      <c r="ED203" s="39"/>
      <c r="EE203" s="39"/>
      <c r="EF203" s="39"/>
      <c r="EG203" s="39"/>
      <c r="EH203" s="39"/>
      <c r="EI203" s="39"/>
      <c r="EJ203" s="39"/>
      <c r="EK203" s="39"/>
      <c r="EL203" s="39"/>
      <c r="EM203" s="39"/>
      <c r="EN203" s="39"/>
      <c r="EO203" s="39"/>
      <c r="EP203" s="39"/>
      <c r="EQ203" s="39"/>
      <c r="ER203" s="39"/>
      <c r="ES203" s="39"/>
      <c r="ET203" s="39"/>
      <c r="EU203" s="39"/>
      <c r="EV203" s="39"/>
      <c r="EW203" s="39"/>
      <c r="EX203" s="39"/>
      <c r="EY203" s="39"/>
      <c r="EZ203" s="39"/>
      <c r="FA203" s="39"/>
      <c r="FB203" s="39"/>
      <c r="FC203" s="39"/>
      <c r="FD203" s="39"/>
      <c r="FE203" s="39"/>
      <c r="FF203" s="39"/>
      <c r="FG203" s="39"/>
      <c r="FH203" s="39"/>
      <c r="FI203" s="39"/>
      <c r="FJ203" s="39"/>
      <c r="FK203" s="39"/>
      <c r="FL203" s="39"/>
      <c r="FM203" s="39"/>
      <c r="FN203" s="39"/>
      <c r="FO203" s="39"/>
      <c r="FP203" s="39"/>
      <c r="FQ203" s="39"/>
      <c r="FR203" s="39"/>
      <c r="FS203" s="39"/>
      <c r="FT203" s="39"/>
      <c r="FU203" s="39"/>
      <c r="FV203" s="39"/>
      <c r="FW203" s="39"/>
      <c r="FX203" s="39"/>
      <c r="FY203" s="39"/>
      <c r="FZ203" s="39"/>
      <c r="GA203" s="39"/>
      <c r="GB203" s="39"/>
      <c r="GC203" s="39"/>
      <c r="GD203" s="39"/>
      <c r="GE203" s="39"/>
      <c r="GF203" s="39"/>
      <c r="GG203" s="39"/>
      <c r="GH203" s="39"/>
      <c r="GI203" s="39"/>
      <c r="GJ203" s="39"/>
      <c r="GK203" s="39"/>
      <c r="GL203" s="39"/>
      <c r="GM203" s="39"/>
      <c r="GN203" s="39"/>
      <c r="GO203" s="39"/>
      <c r="GP203" s="39"/>
      <c r="GQ203" s="39"/>
      <c r="GR203" s="39"/>
      <c r="GS203" s="39"/>
      <c r="GT203" s="39"/>
      <c r="GU203" s="39"/>
      <c r="GV203" s="39"/>
      <c r="GW203" s="39"/>
      <c r="GX203" s="39"/>
      <c r="GY203" s="39"/>
      <c r="GZ203" s="39"/>
      <c r="HA203" s="39"/>
      <c r="HB203" s="39"/>
      <c r="HC203" s="39"/>
      <c r="HD203" s="39"/>
      <c r="HE203" s="39"/>
      <c r="HF203" s="39"/>
      <c r="HG203" s="39"/>
      <c r="HH203" s="39"/>
      <c r="HI203" s="39"/>
      <c r="HJ203" s="39"/>
      <c r="HK203" s="39"/>
      <c r="HL203" s="39"/>
      <c r="HM203" s="39"/>
      <c r="HN203" s="39"/>
      <c r="HO203" s="39"/>
      <c r="HP203" s="39"/>
      <c r="HQ203" s="39"/>
      <c r="HR203" s="39"/>
      <c r="HS203" s="39"/>
      <c r="HT203" s="39"/>
      <c r="HU203" s="39"/>
      <c r="HV203" s="39"/>
      <c r="HW203" s="39"/>
      <c r="HX203" s="39"/>
      <c r="HY203" s="39"/>
      <c r="HZ203" s="39"/>
      <c r="IA203" s="39"/>
      <c r="IB203" s="39"/>
      <c r="IC203" s="39"/>
      <c r="ID203" s="39"/>
      <c r="IE203" s="39"/>
      <c r="IF203" s="39"/>
      <c r="IG203" s="39"/>
      <c r="IH203" s="39"/>
      <c r="II203" s="39"/>
    </row>
    <row r="204" spans="1:243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  <c r="GU204" s="39"/>
      <c r="GV204" s="39"/>
      <c r="GW204" s="39"/>
      <c r="GX204" s="39"/>
      <c r="GY204" s="39"/>
      <c r="GZ204" s="39"/>
      <c r="HA204" s="39"/>
      <c r="HB204" s="39"/>
      <c r="HC204" s="39"/>
      <c r="HD204" s="39"/>
      <c r="HE204" s="39"/>
      <c r="HF204" s="39"/>
      <c r="HG204" s="39"/>
      <c r="HH204" s="39"/>
      <c r="HI204" s="39"/>
      <c r="HJ204" s="39"/>
      <c r="HK204" s="39"/>
      <c r="HL204" s="39"/>
      <c r="HM204" s="39"/>
      <c r="HN204" s="39"/>
      <c r="HO204" s="39"/>
      <c r="HP204" s="39"/>
      <c r="HQ204" s="39"/>
      <c r="HR204" s="39"/>
      <c r="HS204" s="39"/>
      <c r="HT204" s="39"/>
      <c r="HU204" s="39"/>
      <c r="HV204" s="39"/>
      <c r="HW204" s="39"/>
      <c r="HX204" s="39"/>
      <c r="HY204" s="39"/>
      <c r="HZ204" s="39"/>
      <c r="IA204" s="39"/>
      <c r="IB204" s="39"/>
      <c r="IC204" s="39"/>
      <c r="ID204" s="39"/>
      <c r="IE204" s="39"/>
      <c r="IF204" s="39"/>
      <c r="IG204" s="39"/>
      <c r="IH204" s="39"/>
      <c r="II204" s="39"/>
    </row>
    <row r="205" spans="1:243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  <c r="DS205" s="39"/>
      <c r="DT205" s="39"/>
      <c r="DU205" s="39"/>
      <c r="DV205" s="39"/>
      <c r="DW205" s="39"/>
      <c r="DX205" s="39"/>
      <c r="DY205" s="39"/>
      <c r="DZ205" s="39"/>
      <c r="EA205" s="39"/>
      <c r="EB205" s="39"/>
      <c r="EC205" s="39"/>
      <c r="ED205" s="39"/>
      <c r="EE205" s="39"/>
      <c r="EF205" s="39"/>
      <c r="EG205" s="39"/>
      <c r="EH205" s="39"/>
      <c r="EI205" s="39"/>
      <c r="EJ205" s="39"/>
      <c r="EK205" s="39"/>
      <c r="EL205" s="39"/>
      <c r="EM205" s="39"/>
      <c r="EN205" s="39"/>
      <c r="EO205" s="39"/>
      <c r="EP205" s="39"/>
      <c r="EQ205" s="39"/>
      <c r="ER205" s="39"/>
      <c r="ES205" s="39"/>
      <c r="ET205" s="39"/>
      <c r="EU205" s="39"/>
      <c r="EV205" s="39"/>
      <c r="EW205" s="39"/>
      <c r="EX205" s="39"/>
      <c r="EY205" s="39"/>
      <c r="EZ205" s="39"/>
      <c r="FA205" s="39"/>
      <c r="FB205" s="39"/>
      <c r="FC205" s="39"/>
      <c r="FD205" s="39"/>
      <c r="FE205" s="39"/>
      <c r="FF205" s="39"/>
      <c r="FG205" s="39"/>
      <c r="FH205" s="39"/>
      <c r="FI205" s="39"/>
      <c r="FJ205" s="39"/>
      <c r="FK205" s="39"/>
      <c r="FL205" s="39"/>
      <c r="FM205" s="39"/>
      <c r="FN205" s="39"/>
      <c r="FO205" s="39"/>
      <c r="FP205" s="39"/>
      <c r="FQ205" s="39"/>
      <c r="FR205" s="39"/>
      <c r="FS205" s="39"/>
      <c r="FT205" s="39"/>
      <c r="FU205" s="39"/>
      <c r="FV205" s="39"/>
      <c r="FW205" s="39"/>
      <c r="FX205" s="39"/>
      <c r="FY205" s="39"/>
      <c r="FZ205" s="39"/>
      <c r="GA205" s="39"/>
      <c r="GB205" s="39"/>
      <c r="GC205" s="39"/>
      <c r="GD205" s="39"/>
      <c r="GE205" s="39"/>
      <c r="GF205" s="39"/>
      <c r="GG205" s="39"/>
      <c r="GH205" s="39"/>
      <c r="GI205" s="39"/>
      <c r="GJ205" s="39"/>
      <c r="GK205" s="39"/>
      <c r="GL205" s="39"/>
      <c r="GM205" s="39"/>
      <c r="GN205" s="39"/>
      <c r="GO205" s="39"/>
      <c r="GP205" s="39"/>
      <c r="GQ205" s="39"/>
      <c r="GR205" s="39"/>
      <c r="GS205" s="39"/>
      <c r="GT205" s="39"/>
      <c r="GU205" s="39"/>
      <c r="GV205" s="39"/>
      <c r="GW205" s="39"/>
      <c r="GX205" s="39"/>
      <c r="GY205" s="39"/>
      <c r="GZ205" s="39"/>
      <c r="HA205" s="39"/>
      <c r="HB205" s="39"/>
      <c r="HC205" s="39"/>
      <c r="HD205" s="39"/>
      <c r="HE205" s="39"/>
      <c r="HF205" s="39"/>
      <c r="HG205" s="39"/>
      <c r="HH205" s="39"/>
      <c r="HI205" s="39"/>
      <c r="HJ205" s="39"/>
      <c r="HK205" s="39"/>
      <c r="HL205" s="39"/>
      <c r="HM205" s="39"/>
      <c r="HN205" s="39"/>
      <c r="HO205" s="39"/>
      <c r="HP205" s="39"/>
      <c r="HQ205" s="39"/>
      <c r="HR205" s="39"/>
      <c r="HS205" s="39"/>
      <c r="HT205" s="39"/>
      <c r="HU205" s="39"/>
      <c r="HV205" s="39"/>
      <c r="HW205" s="39"/>
      <c r="HX205" s="39"/>
      <c r="HY205" s="39"/>
      <c r="HZ205" s="39"/>
      <c r="IA205" s="39"/>
      <c r="IB205" s="39"/>
      <c r="IC205" s="39"/>
      <c r="ID205" s="39"/>
      <c r="IE205" s="39"/>
      <c r="IF205" s="39"/>
      <c r="IG205" s="39"/>
      <c r="IH205" s="39"/>
      <c r="II205" s="39"/>
    </row>
    <row r="206" spans="1:243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  <c r="DS206" s="39"/>
      <c r="DT206" s="39"/>
      <c r="DU206" s="39"/>
      <c r="DV206" s="39"/>
      <c r="DW206" s="39"/>
      <c r="DX206" s="39"/>
      <c r="DY206" s="39"/>
      <c r="DZ206" s="39"/>
      <c r="EA206" s="39"/>
      <c r="EB206" s="39"/>
      <c r="EC206" s="39"/>
      <c r="ED206" s="39"/>
      <c r="EE206" s="39"/>
      <c r="EF206" s="39"/>
      <c r="EG206" s="39"/>
      <c r="EH206" s="39"/>
      <c r="EI206" s="39"/>
      <c r="EJ206" s="39"/>
      <c r="EK206" s="39"/>
      <c r="EL206" s="39"/>
      <c r="EM206" s="39"/>
      <c r="EN206" s="39"/>
      <c r="EO206" s="39"/>
      <c r="EP206" s="39"/>
      <c r="EQ206" s="39"/>
      <c r="ER206" s="39"/>
      <c r="ES206" s="39"/>
      <c r="ET206" s="39"/>
      <c r="EU206" s="39"/>
      <c r="EV206" s="39"/>
      <c r="EW206" s="39"/>
      <c r="EX206" s="39"/>
      <c r="EY206" s="39"/>
      <c r="EZ206" s="39"/>
      <c r="FA206" s="39"/>
      <c r="FB206" s="39"/>
      <c r="FC206" s="39"/>
      <c r="FD206" s="39"/>
      <c r="FE206" s="39"/>
      <c r="FF206" s="39"/>
      <c r="FG206" s="39"/>
      <c r="FH206" s="39"/>
      <c r="FI206" s="39"/>
      <c r="FJ206" s="39"/>
      <c r="FK206" s="39"/>
      <c r="FL206" s="39"/>
      <c r="FM206" s="39"/>
      <c r="FN206" s="39"/>
      <c r="FO206" s="39"/>
      <c r="FP206" s="39"/>
      <c r="FQ206" s="39"/>
      <c r="FR206" s="39"/>
      <c r="FS206" s="39"/>
      <c r="FT206" s="39"/>
      <c r="FU206" s="39"/>
      <c r="FV206" s="39"/>
      <c r="FW206" s="39"/>
      <c r="FX206" s="39"/>
      <c r="FY206" s="39"/>
      <c r="FZ206" s="39"/>
      <c r="GA206" s="39"/>
      <c r="GB206" s="39"/>
      <c r="GC206" s="39"/>
      <c r="GD206" s="39"/>
      <c r="GE206" s="39"/>
      <c r="GF206" s="39"/>
      <c r="GG206" s="39"/>
      <c r="GH206" s="39"/>
      <c r="GI206" s="39"/>
      <c r="GJ206" s="39"/>
      <c r="GK206" s="39"/>
      <c r="GL206" s="39"/>
      <c r="GM206" s="39"/>
      <c r="GN206" s="39"/>
      <c r="GO206" s="39"/>
      <c r="GP206" s="39"/>
      <c r="GQ206" s="39"/>
      <c r="GR206" s="39"/>
      <c r="GS206" s="39"/>
      <c r="GT206" s="39"/>
      <c r="GU206" s="39"/>
      <c r="GV206" s="39"/>
      <c r="GW206" s="39"/>
      <c r="GX206" s="39"/>
      <c r="GY206" s="39"/>
      <c r="GZ206" s="39"/>
      <c r="HA206" s="39"/>
      <c r="HB206" s="39"/>
      <c r="HC206" s="39"/>
      <c r="HD206" s="39"/>
      <c r="HE206" s="39"/>
      <c r="HF206" s="39"/>
      <c r="HG206" s="39"/>
      <c r="HH206" s="39"/>
      <c r="HI206" s="39"/>
      <c r="HJ206" s="39"/>
      <c r="HK206" s="39"/>
      <c r="HL206" s="39"/>
      <c r="HM206" s="39"/>
      <c r="HN206" s="39"/>
      <c r="HO206" s="39"/>
      <c r="HP206" s="39"/>
      <c r="HQ206" s="39"/>
      <c r="HR206" s="39"/>
      <c r="HS206" s="39"/>
      <c r="HT206" s="39"/>
      <c r="HU206" s="39"/>
      <c r="HV206" s="39"/>
      <c r="HW206" s="39"/>
      <c r="HX206" s="39"/>
      <c r="HY206" s="39"/>
      <c r="HZ206" s="39"/>
      <c r="IA206" s="39"/>
      <c r="IB206" s="39"/>
      <c r="IC206" s="39"/>
      <c r="ID206" s="39"/>
      <c r="IE206" s="39"/>
      <c r="IF206" s="39"/>
      <c r="IG206" s="39"/>
      <c r="IH206" s="39"/>
      <c r="II206" s="39"/>
    </row>
    <row r="207" spans="1:243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DW207" s="39"/>
      <c r="DX207" s="39"/>
      <c r="DY207" s="39"/>
      <c r="DZ207" s="39"/>
      <c r="EA207" s="39"/>
      <c r="EB207" s="39"/>
      <c r="EC207" s="39"/>
      <c r="ED207" s="39"/>
      <c r="EE207" s="39"/>
      <c r="EF207" s="39"/>
      <c r="EG207" s="39"/>
      <c r="EH207" s="39"/>
      <c r="EI207" s="39"/>
      <c r="EJ207" s="39"/>
      <c r="EK207" s="39"/>
      <c r="EL207" s="39"/>
      <c r="EM207" s="39"/>
      <c r="EN207" s="39"/>
      <c r="EO207" s="39"/>
      <c r="EP207" s="39"/>
      <c r="EQ207" s="39"/>
      <c r="ER207" s="39"/>
      <c r="ES207" s="39"/>
      <c r="ET207" s="39"/>
      <c r="EU207" s="39"/>
      <c r="EV207" s="39"/>
      <c r="EW207" s="39"/>
      <c r="EX207" s="39"/>
      <c r="EY207" s="39"/>
      <c r="EZ207" s="39"/>
      <c r="FA207" s="39"/>
      <c r="FB207" s="39"/>
      <c r="FC207" s="39"/>
      <c r="FD207" s="39"/>
      <c r="FE207" s="39"/>
      <c r="FF207" s="39"/>
      <c r="FG207" s="39"/>
      <c r="FH207" s="39"/>
      <c r="FI207" s="39"/>
      <c r="FJ207" s="39"/>
      <c r="FK207" s="39"/>
      <c r="FL207" s="39"/>
      <c r="FM207" s="39"/>
      <c r="FN207" s="39"/>
      <c r="FO207" s="39"/>
      <c r="FP207" s="39"/>
      <c r="FQ207" s="39"/>
      <c r="FR207" s="39"/>
      <c r="FS207" s="39"/>
      <c r="FT207" s="39"/>
      <c r="FU207" s="39"/>
      <c r="FV207" s="39"/>
      <c r="FW207" s="39"/>
      <c r="FX207" s="39"/>
      <c r="FY207" s="39"/>
      <c r="FZ207" s="39"/>
      <c r="GA207" s="39"/>
      <c r="GB207" s="39"/>
      <c r="GC207" s="39"/>
      <c r="GD207" s="39"/>
      <c r="GE207" s="39"/>
      <c r="GF207" s="39"/>
      <c r="GG207" s="39"/>
      <c r="GH207" s="39"/>
      <c r="GI207" s="39"/>
      <c r="GJ207" s="39"/>
      <c r="GK207" s="39"/>
      <c r="GL207" s="39"/>
      <c r="GM207" s="39"/>
      <c r="GN207" s="39"/>
      <c r="GO207" s="39"/>
      <c r="GP207" s="39"/>
      <c r="GQ207" s="39"/>
      <c r="GR207" s="39"/>
      <c r="GS207" s="39"/>
      <c r="GT207" s="39"/>
      <c r="GU207" s="39"/>
      <c r="GV207" s="39"/>
      <c r="GW207" s="39"/>
      <c r="GX207" s="39"/>
      <c r="GY207" s="39"/>
      <c r="GZ207" s="39"/>
      <c r="HA207" s="39"/>
      <c r="HB207" s="39"/>
      <c r="HC207" s="39"/>
      <c r="HD207" s="39"/>
      <c r="HE207" s="39"/>
      <c r="HF207" s="39"/>
      <c r="HG207" s="39"/>
      <c r="HH207" s="39"/>
      <c r="HI207" s="39"/>
      <c r="HJ207" s="39"/>
      <c r="HK207" s="39"/>
      <c r="HL207" s="39"/>
      <c r="HM207" s="39"/>
      <c r="HN207" s="39"/>
      <c r="HO207" s="39"/>
      <c r="HP207" s="39"/>
      <c r="HQ207" s="39"/>
      <c r="HR207" s="39"/>
      <c r="HS207" s="39"/>
      <c r="HT207" s="39"/>
      <c r="HU207" s="39"/>
      <c r="HV207" s="39"/>
      <c r="HW207" s="39"/>
      <c r="HX207" s="39"/>
      <c r="HY207" s="39"/>
      <c r="HZ207" s="39"/>
      <c r="IA207" s="39"/>
      <c r="IB207" s="39"/>
      <c r="IC207" s="39"/>
      <c r="ID207" s="39"/>
      <c r="IE207" s="39"/>
      <c r="IF207" s="39"/>
      <c r="IG207" s="39"/>
      <c r="IH207" s="39"/>
      <c r="II207" s="39"/>
    </row>
    <row r="208" spans="1:243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  <c r="GU208" s="39"/>
      <c r="GV208" s="39"/>
      <c r="GW208" s="39"/>
      <c r="GX208" s="39"/>
      <c r="GY208" s="39"/>
      <c r="GZ208" s="39"/>
      <c r="HA208" s="39"/>
      <c r="HB208" s="39"/>
      <c r="HC208" s="39"/>
      <c r="HD208" s="39"/>
      <c r="HE208" s="39"/>
      <c r="HF208" s="39"/>
      <c r="HG208" s="39"/>
      <c r="HH208" s="39"/>
      <c r="HI208" s="39"/>
      <c r="HJ208" s="39"/>
      <c r="HK208" s="39"/>
      <c r="HL208" s="39"/>
      <c r="HM208" s="39"/>
      <c r="HN208" s="39"/>
      <c r="HO208" s="39"/>
      <c r="HP208" s="39"/>
      <c r="HQ208" s="39"/>
      <c r="HR208" s="39"/>
      <c r="HS208" s="39"/>
      <c r="HT208" s="39"/>
      <c r="HU208" s="39"/>
      <c r="HV208" s="39"/>
      <c r="HW208" s="39"/>
      <c r="HX208" s="39"/>
      <c r="HY208" s="39"/>
      <c r="HZ208" s="39"/>
      <c r="IA208" s="39"/>
      <c r="IB208" s="39"/>
      <c r="IC208" s="39"/>
      <c r="ID208" s="39"/>
      <c r="IE208" s="39"/>
      <c r="IF208" s="39"/>
      <c r="IG208" s="39"/>
      <c r="IH208" s="39"/>
      <c r="II208" s="39"/>
    </row>
    <row r="209" spans="1:243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39"/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39"/>
      <c r="FF209" s="39"/>
      <c r="FG209" s="39"/>
      <c r="FH209" s="39"/>
      <c r="FI209" s="39"/>
      <c r="FJ209" s="39"/>
      <c r="FK209" s="39"/>
      <c r="FL209" s="39"/>
      <c r="FM209" s="39"/>
      <c r="FN209" s="39"/>
      <c r="FO209" s="39"/>
      <c r="FP209" s="39"/>
      <c r="FQ209" s="39"/>
      <c r="FR209" s="39"/>
      <c r="FS209" s="39"/>
      <c r="FT209" s="39"/>
      <c r="FU209" s="39"/>
      <c r="FV209" s="39"/>
      <c r="FW209" s="39"/>
      <c r="FX209" s="39"/>
      <c r="FY209" s="39"/>
      <c r="FZ209" s="39"/>
      <c r="GA209" s="39"/>
      <c r="GB209" s="39"/>
      <c r="GC209" s="39"/>
      <c r="GD209" s="39"/>
      <c r="GE209" s="39"/>
      <c r="GF209" s="39"/>
      <c r="GG209" s="39"/>
      <c r="GH209" s="39"/>
      <c r="GI209" s="39"/>
      <c r="GJ209" s="39"/>
      <c r="GK209" s="39"/>
      <c r="GL209" s="39"/>
      <c r="GM209" s="39"/>
      <c r="GN209" s="39"/>
      <c r="GO209" s="39"/>
      <c r="GP209" s="39"/>
      <c r="GQ209" s="39"/>
      <c r="GR209" s="39"/>
      <c r="GS209" s="39"/>
      <c r="GT209" s="39"/>
      <c r="GU209" s="39"/>
      <c r="GV209" s="39"/>
      <c r="GW209" s="39"/>
      <c r="GX209" s="39"/>
      <c r="GY209" s="39"/>
      <c r="GZ209" s="39"/>
      <c r="HA209" s="39"/>
      <c r="HB209" s="39"/>
      <c r="HC209" s="39"/>
      <c r="HD209" s="39"/>
      <c r="HE209" s="39"/>
      <c r="HF209" s="39"/>
      <c r="HG209" s="39"/>
      <c r="HH209" s="39"/>
      <c r="HI209" s="39"/>
      <c r="HJ209" s="39"/>
      <c r="HK209" s="39"/>
      <c r="HL209" s="39"/>
      <c r="HM209" s="39"/>
      <c r="HN209" s="39"/>
      <c r="HO209" s="39"/>
      <c r="HP209" s="39"/>
      <c r="HQ209" s="39"/>
      <c r="HR209" s="39"/>
      <c r="HS209" s="39"/>
      <c r="HT209" s="39"/>
      <c r="HU209" s="39"/>
      <c r="HV209" s="39"/>
      <c r="HW209" s="39"/>
      <c r="HX209" s="39"/>
      <c r="HY209" s="39"/>
      <c r="HZ209" s="39"/>
      <c r="IA209" s="39"/>
      <c r="IB209" s="39"/>
      <c r="IC209" s="39"/>
      <c r="ID209" s="39"/>
      <c r="IE209" s="39"/>
      <c r="IF209" s="39"/>
      <c r="IG209" s="39"/>
      <c r="IH209" s="39"/>
      <c r="II209" s="39"/>
    </row>
    <row r="210" spans="1:243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  <c r="DS210" s="39"/>
      <c r="DT210" s="39"/>
      <c r="DU210" s="39"/>
      <c r="DV210" s="39"/>
      <c r="DW210" s="39"/>
      <c r="DX210" s="39"/>
      <c r="DY210" s="39"/>
      <c r="DZ210" s="39"/>
      <c r="EA210" s="39"/>
      <c r="EB210" s="39"/>
      <c r="EC210" s="39"/>
      <c r="ED210" s="39"/>
      <c r="EE210" s="39"/>
      <c r="EF210" s="39"/>
      <c r="EG210" s="39"/>
      <c r="EH210" s="39"/>
      <c r="EI210" s="39"/>
      <c r="EJ210" s="39"/>
      <c r="EK210" s="39"/>
      <c r="EL210" s="39"/>
      <c r="EM210" s="39"/>
      <c r="EN210" s="39"/>
      <c r="EO210" s="39"/>
      <c r="EP210" s="39"/>
      <c r="EQ210" s="39"/>
      <c r="ER210" s="39"/>
      <c r="ES210" s="39"/>
      <c r="ET210" s="39"/>
      <c r="EU210" s="39"/>
      <c r="EV210" s="39"/>
      <c r="EW210" s="39"/>
      <c r="EX210" s="39"/>
      <c r="EY210" s="39"/>
      <c r="EZ210" s="39"/>
      <c r="FA210" s="39"/>
      <c r="FB210" s="39"/>
      <c r="FC210" s="39"/>
      <c r="FD210" s="39"/>
      <c r="FE210" s="39"/>
      <c r="FF210" s="39"/>
      <c r="FG210" s="39"/>
      <c r="FH210" s="39"/>
      <c r="FI210" s="39"/>
      <c r="FJ210" s="39"/>
      <c r="FK210" s="39"/>
      <c r="FL210" s="39"/>
      <c r="FM210" s="39"/>
      <c r="FN210" s="39"/>
      <c r="FO210" s="39"/>
      <c r="FP210" s="39"/>
      <c r="FQ210" s="39"/>
      <c r="FR210" s="39"/>
      <c r="FS210" s="39"/>
      <c r="FT210" s="39"/>
      <c r="FU210" s="39"/>
      <c r="FV210" s="39"/>
      <c r="FW210" s="39"/>
      <c r="FX210" s="39"/>
      <c r="FY210" s="39"/>
      <c r="FZ210" s="39"/>
      <c r="GA210" s="39"/>
      <c r="GB210" s="39"/>
      <c r="GC210" s="39"/>
      <c r="GD210" s="39"/>
      <c r="GE210" s="39"/>
      <c r="GF210" s="39"/>
      <c r="GG210" s="39"/>
      <c r="GH210" s="39"/>
      <c r="GI210" s="39"/>
      <c r="GJ210" s="39"/>
      <c r="GK210" s="39"/>
      <c r="GL210" s="39"/>
      <c r="GM210" s="39"/>
      <c r="GN210" s="39"/>
      <c r="GO210" s="39"/>
      <c r="GP210" s="39"/>
      <c r="GQ210" s="39"/>
      <c r="GR210" s="39"/>
      <c r="GS210" s="39"/>
      <c r="GT210" s="39"/>
      <c r="GU210" s="39"/>
      <c r="GV210" s="39"/>
      <c r="GW210" s="39"/>
      <c r="GX210" s="39"/>
      <c r="GY210" s="39"/>
      <c r="GZ210" s="39"/>
      <c r="HA210" s="39"/>
      <c r="HB210" s="39"/>
      <c r="HC210" s="39"/>
      <c r="HD210" s="39"/>
      <c r="HE210" s="39"/>
      <c r="HF210" s="39"/>
      <c r="HG210" s="39"/>
      <c r="HH210" s="39"/>
      <c r="HI210" s="39"/>
      <c r="HJ210" s="39"/>
      <c r="HK210" s="39"/>
      <c r="HL210" s="39"/>
      <c r="HM210" s="39"/>
      <c r="HN210" s="39"/>
      <c r="HO210" s="39"/>
      <c r="HP210" s="39"/>
      <c r="HQ210" s="39"/>
      <c r="HR210" s="39"/>
      <c r="HS210" s="39"/>
      <c r="HT210" s="39"/>
      <c r="HU210" s="39"/>
      <c r="HV210" s="39"/>
      <c r="HW210" s="39"/>
      <c r="HX210" s="39"/>
      <c r="HY210" s="39"/>
      <c r="HZ210" s="39"/>
      <c r="IA210" s="39"/>
      <c r="IB210" s="39"/>
      <c r="IC210" s="39"/>
      <c r="ID210" s="39"/>
      <c r="IE210" s="39"/>
      <c r="IF210" s="39"/>
      <c r="IG210" s="39"/>
      <c r="IH210" s="39"/>
      <c r="II210" s="39"/>
    </row>
    <row r="211" spans="1:243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  <c r="DS211" s="39"/>
      <c r="DT211" s="39"/>
      <c r="DU211" s="39"/>
      <c r="DV211" s="39"/>
      <c r="DW211" s="39"/>
      <c r="DX211" s="39"/>
      <c r="DY211" s="39"/>
      <c r="DZ211" s="39"/>
      <c r="EA211" s="39"/>
      <c r="EB211" s="39"/>
      <c r="EC211" s="39"/>
      <c r="ED211" s="39"/>
      <c r="EE211" s="39"/>
      <c r="EF211" s="39"/>
      <c r="EG211" s="39"/>
      <c r="EH211" s="39"/>
      <c r="EI211" s="39"/>
      <c r="EJ211" s="39"/>
      <c r="EK211" s="39"/>
      <c r="EL211" s="39"/>
      <c r="EM211" s="39"/>
      <c r="EN211" s="39"/>
      <c r="EO211" s="39"/>
      <c r="EP211" s="39"/>
      <c r="EQ211" s="39"/>
      <c r="ER211" s="39"/>
      <c r="ES211" s="39"/>
      <c r="ET211" s="39"/>
      <c r="EU211" s="39"/>
      <c r="EV211" s="39"/>
      <c r="EW211" s="39"/>
      <c r="EX211" s="39"/>
      <c r="EY211" s="39"/>
      <c r="EZ211" s="39"/>
      <c r="FA211" s="39"/>
      <c r="FB211" s="39"/>
      <c r="FC211" s="39"/>
      <c r="FD211" s="39"/>
      <c r="FE211" s="39"/>
      <c r="FF211" s="39"/>
      <c r="FG211" s="39"/>
      <c r="FH211" s="39"/>
      <c r="FI211" s="39"/>
      <c r="FJ211" s="39"/>
      <c r="FK211" s="39"/>
      <c r="FL211" s="39"/>
      <c r="FM211" s="39"/>
      <c r="FN211" s="39"/>
      <c r="FO211" s="39"/>
      <c r="FP211" s="39"/>
      <c r="FQ211" s="39"/>
      <c r="FR211" s="39"/>
      <c r="FS211" s="39"/>
      <c r="FT211" s="39"/>
      <c r="FU211" s="39"/>
      <c r="FV211" s="39"/>
      <c r="FW211" s="39"/>
      <c r="FX211" s="39"/>
      <c r="FY211" s="39"/>
      <c r="FZ211" s="39"/>
      <c r="GA211" s="39"/>
      <c r="GB211" s="39"/>
      <c r="GC211" s="39"/>
      <c r="GD211" s="39"/>
      <c r="GE211" s="39"/>
      <c r="GF211" s="39"/>
      <c r="GG211" s="39"/>
      <c r="GH211" s="39"/>
      <c r="GI211" s="39"/>
      <c r="GJ211" s="39"/>
      <c r="GK211" s="39"/>
      <c r="GL211" s="39"/>
      <c r="GM211" s="39"/>
      <c r="GN211" s="39"/>
      <c r="GO211" s="39"/>
      <c r="GP211" s="39"/>
      <c r="GQ211" s="39"/>
      <c r="GR211" s="39"/>
      <c r="GS211" s="39"/>
      <c r="GT211" s="39"/>
      <c r="GU211" s="39"/>
      <c r="GV211" s="39"/>
      <c r="GW211" s="39"/>
      <c r="GX211" s="39"/>
      <c r="GY211" s="39"/>
      <c r="GZ211" s="39"/>
      <c r="HA211" s="39"/>
      <c r="HB211" s="39"/>
      <c r="HC211" s="39"/>
      <c r="HD211" s="39"/>
      <c r="HE211" s="39"/>
      <c r="HF211" s="39"/>
      <c r="HG211" s="39"/>
      <c r="HH211" s="39"/>
      <c r="HI211" s="39"/>
      <c r="HJ211" s="39"/>
      <c r="HK211" s="39"/>
      <c r="HL211" s="39"/>
      <c r="HM211" s="39"/>
      <c r="HN211" s="39"/>
      <c r="HO211" s="39"/>
      <c r="HP211" s="39"/>
      <c r="HQ211" s="39"/>
      <c r="HR211" s="39"/>
      <c r="HS211" s="39"/>
      <c r="HT211" s="39"/>
      <c r="HU211" s="39"/>
      <c r="HV211" s="39"/>
      <c r="HW211" s="39"/>
      <c r="HX211" s="39"/>
      <c r="HY211" s="39"/>
      <c r="HZ211" s="39"/>
      <c r="IA211" s="39"/>
      <c r="IB211" s="39"/>
      <c r="IC211" s="39"/>
      <c r="ID211" s="39"/>
      <c r="IE211" s="39"/>
      <c r="IF211" s="39"/>
      <c r="IG211" s="39"/>
      <c r="IH211" s="39"/>
      <c r="II211" s="39"/>
    </row>
    <row r="212" spans="1:243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  <c r="DS212" s="39"/>
      <c r="DT212" s="39"/>
      <c r="DU212" s="39"/>
      <c r="DV212" s="39"/>
      <c r="DW212" s="39"/>
      <c r="DX212" s="39"/>
      <c r="DY212" s="39"/>
      <c r="DZ212" s="39"/>
      <c r="EA212" s="39"/>
      <c r="EB212" s="39"/>
      <c r="EC212" s="39"/>
      <c r="ED212" s="39"/>
      <c r="EE212" s="39"/>
      <c r="EF212" s="39"/>
      <c r="EG212" s="39"/>
      <c r="EH212" s="39"/>
      <c r="EI212" s="39"/>
      <c r="EJ212" s="39"/>
      <c r="EK212" s="39"/>
      <c r="EL212" s="39"/>
      <c r="EM212" s="39"/>
      <c r="EN212" s="39"/>
      <c r="EO212" s="39"/>
      <c r="EP212" s="39"/>
      <c r="EQ212" s="39"/>
      <c r="ER212" s="39"/>
      <c r="ES212" s="39"/>
      <c r="ET212" s="39"/>
      <c r="EU212" s="39"/>
      <c r="EV212" s="39"/>
      <c r="EW212" s="39"/>
      <c r="EX212" s="39"/>
      <c r="EY212" s="39"/>
      <c r="EZ212" s="39"/>
      <c r="FA212" s="39"/>
      <c r="FB212" s="39"/>
      <c r="FC212" s="39"/>
      <c r="FD212" s="39"/>
      <c r="FE212" s="39"/>
      <c r="FF212" s="39"/>
      <c r="FG212" s="39"/>
      <c r="FH212" s="39"/>
      <c r="FI212" s="39"/>
      <c r="FJ212" s="39"/>
      <c r="FK212" s="39"/>
      <c r="FL212" s="39"/>
      <c r="FM212" s="39"/>
      <c r="FN212" s="39"/>
      <c r="FO212" s="39"/>
      <c r="FP212" s="39"/>
      <c r="FQ212" s="39"/>
      <c r="FR212" s="39"/>
      <c r="FS212" s="39"/>
      <c r="FT212" s="39"/>
      <c r="FU212" s="39"/>
      <c r="FV212" s="39"/>
      <c r="FW212" s="39"/>
      <c r="FX212" s="39"/>
      <c r="FY212" s="39"/>
      <c r="FZ212" s="39"/>
      <c r="GA212" s="39"/>
      <c r="GB212" s="39"/>
      <c r="GC212" s="39"/>
      <c r="GD212" s="39"/>
      <c r="GE212" s="39"/>
      <c r="GF212" s="39"/>
      <c r="GG212" s="39"/>
      <c r="GH212" s="39"/>
      <c r="GI212" s="39"/>
      <c r="GJ212" s="39"/>
      <c r="GK212" s="39"/>
      <c r="GL212" s="39"/>
      <c r="GM212" s="39"/>
      <c r="GN212" s="39"/>
      <c r="GO212" s="39"/>
      <c r="GP212" s="39"/>
      <c r="GQ212" s="39"/>
      <c r="GR212" s="39"/>
      <c r="GS212" s="39"/>
      <c r="GT212" s="39"/>
      <c r="GU212" s="39"/>
      <c r="GV212" s="39"/>
      <c r="GW212" s="39"/>
      <c r="GX212" s="39"/>
      <c r="GY212" s="39"/>
      <c r="GZ212" s="39"/>
      <c r="HA212" s="39"/>
      <c r="HB212" s="39"/>
      <c r="HC212" s="39"/>
      <c r="HD212" s="39"/>
      <c r="HE212" s="39"/>
      <c r="HF212" s="39"/>
      <c r="HG212" s="39"/>
      <c r="HH212" s="39"/>
      <c r="HI212" s="39"/>
      <c r="HJ212" s="39"/>
      <c r="HK212" s="39"/>
      <c r="HL212" s="39"/>
      <c r="HM212" s="39"/>
      <c r="HN212" s="39"/>
      <c r="HO212" s="39"/>
      <c r="HP212" s="39"/>
      <c r="HQ212" s="39"/>
      <c r="HR212" s="39"/>
      <c r="HS212" s="39"/>
      <c r="HT212" s="39"/>
      <c r="HU212" s="39"/>
      <c r="HV212" s="39"/>
      <c r="HW212" s="39"/>
      <c r="HX212" s="39"/>
      <c r="HY212" s="39"/>
      <c r="HZ212" s="39"/>
      <c r="IA212" s="39"/>
      <c r="IB212" s="39"/>
      <c r="IC212" s="39"/>
      <c r="ID212" s="39"/>
      <c r="IE212" s="39"/>
      <c r="IF212" s="39"/>
      <c r="IG212" s="39"/>
      <c r="IH212" s="39"/>
      <c r="II212" s="39"/>
    </row>
    <row r="213" spans="1:243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  <c r="DS213" s="39"/>
      <c r="DT213" s="39"/>
      <c r="DU213" s="39"/>
      <c r="DV213" s="39"/>
      <c r="DW213" s="39"/>
      <c r="DX213" s="39"/>
      <c r="DY213" s="39"/>
      <c r="DZ213" s="39"/>
      <c r="EA213" s="39"/>
      <c r="EB213" s="39"/>
      <c r="EC213" s="39"/>
      <c r="ED213" s="39"/>
      <c r="EE213" s="39"/>
      <c r="EF213" s="39"/>
      <c r="EG213" s="39"/>
      <c r="EH213" s="39"/>
      <c r="EI213" s="39"/>
      <c r="EJ213" s="39"/>
      <c r="EK213" s="39"/>
      <c r="EL213" s="39"/>
      <c r="EM213" s="39"/>
      <c r="EN213" s="39"/>
      <c r="EO213" s="39"/>
      <c r="EP213" s="39"/>
      <c r="EQ213" s="39"/>
      <c r="ER213" s="39"/>
      <c r="ES213" s="39"/>
      <c r="ET213" s="39"/>
      <c r="EU213" s="39"/>
      <c r="EV213" s="39"/>
      <c r="EW213" s="39"/>
      <c r="EX213" s="39"/>
      <c r="EY213" s="39"/>
      <c r="EZ213" s="39"/>
      <c r="FA213" s="39"/>
      <c r="FB213" s="39"/>
      <c r="FC213" s="39"/>
      <c r="FD213" s="39"/>
      <c r="FE213" s="39"/>
      <c r="FF213" s="39"/>
      <c r="FG213" s="39"/>
      <c r="FH213" s="39"/>
      <c r="FI213" s="39"/>
      <c r="FJ213" s="39"/>
      <c r="FK213" s="39"/>
      <c r="FL213" s="39"/>
      <c r="FM213" s="39"/>
      <c r="FN213" s="39"/>
      <c r="FO213" s="39"/>
      <c r="FP213" s="39"/>
      <c r="FQ213" s="39"/>
      <c r="FR213" s="39"/>
      <c r="FS213" s="39"/>
      <c r="FT213" s="39"/>
      <c r="FU213" s="39"/>
      <c r="FV213" s="39"/>
      <c r="FW213" s="39"/>
      <c r="FX213" s="39"/>
      <c r="FY213" s="39"/>
      <c r="FZ213" s="39"/>
      <c r="GA213" s="39"/>
      <c r="GB213" s="39"/>
      <c r="GC213" s="39"/>
      <c r="GD213" s="39"/>
      <c r="GE213" s="39"/>
      <c r="GF213" s="39"/>
      <c r="GG213" s="39"/>
      <c r="GH213" s="39"/>
      <c r="GI213" s="39"/>
      <c r="GJ213" s="39"/>
      <c r="GK213" s="39"/>
      <c r="GL213" s="39"/>
      <c r="GM213" s="39"/>
      <c r="GN213" s="39"/>
      <c r="GO213" s="39"/>
      <c r="GP213" s="39"/>
      <c r="GQ213" s="39"/>
      <c r="GR213" s="39"/>
      <c r="GS213" s="39"/>
      <c r="GT213" s="39"/>
      <c r="GU213" s="39"/>
      <c r="GV213" s="39"/>
      <c r="GW213" s="39"/>
      <c r="GX213" s="39"/>
      <c r="GY213" s="39"/>
      <c r="GZ213" s="39"/>
      <c r="HA213" s="39"/>
      <c r="HB213" s="39"/>
      <c r="HC213" s="39"/>
      <c r="HD213" s="39"/>
      <c r="HE213" s="39"/>
      <c r="HF213" s="39"/>
      <c r="HG213" s="39"/>
      <c r="HH213" s="39"/>
      <c r="HI213" s="39"/>
      <c r="HJ213" s="39"/>
      <c r="HK213" s="39"/>
      <c r="HL213" s="39"/>
      <c r="HM213" s="39"/>
      <c r="HN213" s="39"/>
      <c r="HO213" s="39"/>
      <c r="HP213" s="39"/>
      <c r="HQ213" s="39"/>
      <c r="HR213" s="39"/>
      <c r="HS213" s="39"/>
      <c r="HT213" s="39"/>
      <c r="HU213" s="39"/>
      <c r="HV213" s="39"/>
      <c r="HW213" s="39"/>
      <c r="HX213" s="39"/>
      <c r="HY213" s="39"/>
      <c r="HZ213" s="39"/>
      <c r="IA213" s="39"/>
      <c r="IB213" s="39"/>
      <c r="IC213" s="39"/>
      <c r="ID213" s="39"/>
      <c r="IE213" s="39"/>
      <c r="IF213" s="39"/>
      <c r="IG213" s="39"/>
      <c r="IH213" s="39"/>
      <c r="II213" s="39"/>
    </row>
    <row r="214" spans="1:243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  <c r="DS214" s="39"/>
      <c r="DT214" s="39"/>
      <c r="DU214" s="39"/>
      <c r="DV214" s="39"/>
      <c r="DW214" s="39"/>
      <c r="DX214" s="39"/>
      <c r="DY214" s="39"/>
      <c r="DZ214" s="39"/>
      <c r="EA214" s="39"/>
      <c r="EB214" s="39"/>
      <c r="EC214" s="39"/>
      <c r="ED214" s="39"/>
      <c r="EE214" s="39"/>
      <c r="EF214" s="39"/>
      <c r="EG214" s="39"/>
      <c r="EH214" s="39"/>
      <c r="EI214" s="39"/>
      <c r="EJ214" s="39"/>
      <c r="EK214" s="39"/>
      <c r="EL214" s="39"/>
      <c r="EM214" s="39"/>
      <c r="EN214" s="39"/>
      <c r="EO214" s="39"/>
      <c r="EP214" s="39"/>
      <c r="EQ214" s="39"/>
      <c r="ER214" s="39"/>
      <c r="ES214" s="39"/>
      <c r="ET214" s="39"/>
      <c r="EU214" s="39"/>
      <c r="EV214" s="39"/>
      <c r="EW214" s="39"/>
      <c r="EX214" s="39"/>
      <c r="EY214" s="39"/>
      <c r="EZ214" s="39"/>
      <c r="FA214" s="39"/>
      <c r="FB214" s="39"/>
      <c r="FC214" s="39"/>
      <c r="FD214" s="39"/>
      <c r="FE214" s="39"/>
      <c r="FF214" s="39"/>
      <c r="FG214" s="39"/>
      <c r="FH214" s="39"/>
      <c r="FI214" s="39"/>
      <c r="FJ214" s="39"/>
      <c r="FK214" s="39"/>
      <c r="FL214" s="39"/>
      <c r="FM214" s="39"/>
      <c r="FN214" s="39"/>
      <c r="FO214" s="39"/>
      <c r="FP214" s="39"/>
      <c r="FQ214" s="39"/>
      <c r="FR214" s="39"/>
      <c r="FS214" s="39"/>
      <c r="FT214" s="39"/>
      <c r="FU214" s="39"/>
      <c r="FV214" s="39"/>
      <c r="FW214" s="39"/>
      <c r="FX214" s="39"/>
      <c r="FY214" s="39"/>
      <c r="FZ214" s="39"/>
      <c r="GA214" s="39"/>
      <c r="GB214" s="39"/>
      <c r="GC214" s="39"/>
      <c r="GD214" s="39"/>
      <c r="GE214" s="39"/>
      <c r="GF214" s="39"/>
      <c r="GG214" s="39"/>
      <c r="GH214" s="39"/>
      <c r="GI214" s="39"/>
      <c r="GJ214" s="39"/>
      <c r="GK214" s="39"/>
      <c r="GL214" s="39"/>
      <c r="GM214" s="39"/>
      <c r="GN214" s="39"/>
      <c r="GO214" s="39"/>
      <c r="GP214" s="39"/>
      <c r="GQ214" s="39"/>
      <c r="GR214" s="39"/>
      <c r="GS214" s="39"/>
      <c r="GT214" s="39"/>
      <c r="GU214" s="39"/>
      <c r="GV214" s="39"/>
      <c r="GW214" s="39"/>
      <c r="GX214" s="39"/>
      <c r="GY214" s="39"/>
      <c r="GZ214" s="39"/>
      <c r="HA214" s="39"/>
      <c r="HB214" s="39"/>
      <c r="HC214" s="39"/>
      <c r="HD214" s="39"/>
      <c r="HE214" s="39"/>
      <c r="HF214" s="39"/>
      <c r="HG214" s="39"/>
      <c r="HH214" s="39"/>
      <c r="HI214" s="39"/>
      <c r="HJ214" s="39"/>
      <c r="HK214" s="39"/>
      <c r="HL214" s="39"/>
      <c r="HM214" s="39"/>
      <c r="HN214" s="39"/>
      <c r="HO214" s="39"/>
      <c r="HP214" s="39"/>
      <c r="HQ214" s="39"/>
      <c r="HR214" s="39"/>
      <c r="HS214" s="39"/>
      <c r="HT214" s="39"/>
      <c r="HU214" s="39"/>
      <c r="HV214" s="39"/>
      <c r="HW214" s="39"/>
      <c r="HX214" s="39"/>
      <c r="HY214" s="39"/>
      <c r="HZ214" s="39"/>
      <c r="IA214" s="39"/>
      <c r="IB214" s="39"/>
      <c r="IC214" s="39"/>
      <c r="ID214" s="39"/>
      <c r="IE214" s="39"/>
      <c r="IF214" s="39"/>
      <c r="IG214" s="39"/>
      <c r="IH214" s="39"/>
      <c r="II214" s="39"/>
    </row>
    <row r="215" spans="1:243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  <c r="DS215" s="39"/>
      <c r="DT215" s="39"/>
      <c r="DU215" s="39"/>
      <c r="DV215" s="39"/>
      <c r="DW215" s="39"/>
      <c r="DX215" s="39"/>
      <c r="DY215" s="39"/>
      <c r="DZ215" s="39"/>
      <c r="EA215" s="39"/>
      <c r="EB215" s="39"/>
      <c r="EC215" s="39"/>
      <c r="ED215" s="39"/>
      <c r="EE215" s="39"/>
      <c r="EF215" s="39"/>
      <c r="EG215" s="39"/>
      <c r="EH215" s="39"/>
      <c r="EI215" s="39"/>
      <c r="EJ215" s="39"/>
      <c r="EK215" s="39"/>
      <c r="EL215" s="39"/>
      <c r="EM215" s="39"/>
      <c r="EN215" s="39"/>
      <c r="EO215" s="39"/>
      <c r="EP215" s="39"/>
      <c r="EQ215" s="39"/>
      <c r="ER215" s="39"/>
      <c r="ES215" s="39"/>
      <c r="ET215" s="39"/>
      <c r="EU215" s="39"/>
      <c r="EV215" s="39"/>
      <c r="EW215" s="39"/>
      <c r="EX215" s="39"/>
      <c r="EY215" s="39"/>
      <c r="EZ215" s="39"/>
      <c r="FA215" s="39"/>
      <c r="FB215" s="39"/>
      <c r="FC215" s="39"/>
      <c r="FD215" s="39"/>
      <c r="FE215" s="39"/>
      <c r="FF215" s="39"/>
      <c r="FG215" s="39"/>
      <c r="FH215" s="39"/>
      <c r="FI215" s="39"/>
      <c r="FJ215" s="39"/>
      <c r="FK215" s="39"/>
      <c r="FL215" s="39"/>
      <c r="FM215" s="39"/>
      <c r="FN215" s="39"/>
      <c r="FO215" s="39"/>
      <c r="FP215" s="39"/>
      <c r="FQ215" s="39"/>
      <c r="FR215" s="39"/>
      <c r="FS215" s="39"/>
      <c r="FT215" s="39"/>
      <c r="FU215" s="39"/>
      <c r="FV215" s="39"/>
      <c r="FW215" s="39"/>
      <c r="FX215" s="39"/>
      <c r="FY215" s="39"/>
      <c r="FZ215" s="39"/>
      <c r="GA215" s="39"/>
      <c r="GB215" s="39"/>
      <c r="GC215" s="39"/>
      <c r="GD215" s="39"/>
      <c r="GE215" s="39"/>
      <c r="GF215" s="39"/>
      <c r="GG215" s="39"/>
      <c r="GH215" s="39"/>
      <c r="GI215" s="39"/>
      <c r="GJ215" s="39"/>
      <c r="GK215" s="39"/>
      <c r="GL215" s="39"/>
      <c r="GM215" s="39"/>
      <c r="GN215" s="39"/>
      <c r="GO215" s="39"/>
      <c r="GP215" s="39"/>
      <c r="GQ215" s="39"/>
      <c r="GR215" s="39"/>
      <c r="GS215" s="39"/>
      <c r="GT215" s="39"/>
      <c r="GU215" s="39"/>
      <c r="GV215" s="39"/>
      <c r="GW215" s="39"/>
      <c r="GX215" s="39"/>
      <c r="GY215" s="39"/>
      <c r="GZ215" s="39"/>
      <c r="HA215" s="39"/>
      <c r="HB215" s="39"/>
      <c r="HC215" s="39"/>
      <c r="HD215" s="39"/>
      <c r="HE215" s="39"/>
      <c r="HF215" s="39"/>
      <c r="HG215" s="39"/>
      <c r="HH215" s="39"/>
      <c r="HI215" s="39"/>
      <c r="HJ215" s="39"/>
      <c r="HK215" s="39"/>
      <c r="HL215" s="39"/>
      <c r="HM215" s="39"/>
      <c r="HN215" s="39"/>
      <c r="HO215" s="39"/>
      <c r="HP215" s="39"/>
      <c r="HQ215" s="39"/>
      <c r="HR215" s="39"/>
      <c r="HS215" s="39"/>
      <c r="HT215" s="39"/>
      <c r="HU215" s="39"/>
      <c r="HV215" s="39"/>
      <c r="HW215" s="39"/>
      <c r="HX215" s="39"/>
      <c r="HY215" s="39"/>
      <c r="HZ215" s="39"/>
      <c r="IA215" s="39"/>
      <c r="IB215" s="39"/>
      <c r="IC215" s="39"/>
      <c r="ID215" s="39"/>
      <c r="IE215" s="39"/>
      <c r="IF215" s="39"/>
      <c r="IG215" s="39"/>
      <c r="IH215" s="39"/>
      <c r="II215" s="39"/>
    </row>
    <row r="216" spans="1:243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  <c r="DS216" s="39"/>
      <c r="DT216" s="39"/>
      <c r="DU216" s="39"/>
      <c r="DV216" s="39"/>
      <c r="DW216" s="39"/>
      <c r="DX216" s="39"/>
      <c r="DY216" s="39"/>
      <c r="DZ216" s="39"/>
      <c r="EA216" s="39"/>
      <c r="EB216" s="39"/>
      <c r="EC216" s="39"/>
      <c r="ED216" s="39"/>
      <c r="EE216" s="39"/>
      <c r="EF216" s="39"/>
      <c r="EG216" s="39"/>
      <c r="EH216" s="39"/>
      <c r="EI216" s="39"/>
      <c r="EJ216" s="39"/>
      <c r="EK216" s="39"/>
      <c r="EL216" s="39"/>
      <c r="EM216" s="39"/>
      <c r="EN216" s="39"/>
      <c r="EO216" s="39"/>
      <c r="EP216" s="39"/>
      <c r="EQ216" s="39"/>
      <c r="ER216" s="39"/>
      <c r="ES216" s="39"/>
      <c r="ET216" s="39"/>
      <c r="EU216" s="39"/>
      <c r="EV216" s="39"/>
      <c r="EW216" s="39"/>
      <c r="EX216" s="39"/>
      <c r="EY216" s="39"/>
      <c r="EZ216" s="39"/>
      <c r="FA216" s="39"/>
      <c r="FB216" s="39"/>
      <c r="FC216" s="39"/>
      <c r="FD216" s="39"/>
      <c r="FE216" s="39"/>
      <c r="FF216" s="39"/>
      <c r="FG216" s="39"/>
      <c r="FH216" s="39"/>
      <c r="FI216" s="39"/>
      <c r="FJ216" s="39"/>
      <c r="FK216" s="39"/>
      <c r="FL216" s="39"/>
      <c r="FM216" s="39"/>
      <c r="FN216" s="39"/>
      <c r="FO216" s="39"/>
      <c r="FP216" s="39"/>
      <c r="FQ216" s="39"/>
      <c r="FR216" s="39"/>
      <c r="FS216" s="39"/>
      <c r="FT216" s="39"/>
      <c r="FU216" s="39"/>
      <c r="FV216" s="39"/>
      <c r="FW216" s="39"/>
      <c r="FX216" s="39"/>
      <c r="FY216" s="39"/>
      <c r="FZ216" s="39"/>
      <c r="GA216" s="39"/>
      <c r="GB216" s="39"/>
      <c r="GC216" s="39"/>
      <c r="GD216" s="39"/>
      <c r="GE216" s="39"/>
      <c r="GF216" s="39"/>
      <c r="GG216" s="39"/>
      <c r="GH216" s="39"/>
      <c r="GI216" s="39"/>
      <c r="GJ216" s="39"/>
      <c r="GK216" s="39"/>
      <c r="GL216" s="39"/>
      <c r="GM216" s="39"/>
      <c r="GN216" s="39"/>
      <c r="GO216" s="39"/>
      <c r="GP216" s="39"/>
      <c r="GQ216" s="39"/>
      <c r="GR216" s="39"/>
      <c r="GS216" s="39"/>
      <c r="GT216" s="39"/>
      <c r="GU216" s="39"/>
      <c r="GV216" s="39"/>
      <c r="GW216" s="39"/>
      <c r="GX216" s="39"/>
      <c r="GY216" s="39"/>
      <c r="GZ216" s="39"/>
      <c r="HA216" s="39"/>
      <c r="HB216" s="39"/>
      <c r="HC216" s="39"/>
      <c r="HD216" s="39"/>
      <c r="HE216" s="39"/>
      <c r="HF216" s="39"/>
      <c r="HG216" s="39"/>
      <c r="HH216" s="39"/>
      <c r="HI216" s="39"/>
      <c r="HJ216" s="39"/>
      <c r="HK216" s="39"/>
      <c r="HL216" s="39"/>
      <c r="HM216" s="39"/>
      <c r="HN216" s="39"/>
      <c r="HO216" s="39"/>
      <c r="HP216" s="39"/>
      <c r="HQ216" s="39"/>
      <c r="HR216" s="39"/>
      <c r="HS216" s="39"/>
      <c r="HT216" s="39"/>
      <c r="HU216" s="39"/>
      <c r="HV216" s="39"/>
      <c r="HW216" s="39"/>
      <c r="HX216" s="39"/>
      <c r="HY216" s="39"/>
      <c r="HZ216" s="39"/>
      <c r="IA216" s="39"/>
      <c r="IB216" s="39"/>
      <c r="IC216" s="39"/>
      <c r="ID216" s="39"/>
      <c r="IE216" s="39"/>
      <c r="IF216" s="39"/>
      <c r="IG216" s="39"/>
      <c r="IH216" s="39"/>
      <c r="II216" s="39"/>
    </row>
    <row r="217" spans="1:243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  <c r="DS217" s="39"/>
      <c r="DT217" s="39"/>
      <c r="DU217" s="39"/>
      <c r="DV217" s="39"/>
      <c r="DW217" s="39"/>
      <c r="DX217" s="39"/>
      <c r="DY217" s="39"/>
      <c r="DZ217" s="39"/>
      <c r="EA217" s="39"/>
      <c r="EB217" s="39"/>
      <c r="EC217" s="39"/>
      <c r="ED217" s="39"/>
      <c r="EE217" s="39"/>
      <c r="EF217" s="39"/>
      <c r="EG217" s="39"/>
      <c r="EH217" s="39"/>
      <c r="EI217" s="39"/>
      <c r="EJ217" s="39"/>
      <c r="EK217" s="39"/>
      <c r="EL217" s="39"/>
      <c r="EM217" s="39"/>
      <c r="EN217" s="39"/>
      <c r="EO217" s="39"/>
      <c r="EP217" s="39"/>
      <c r="EQ217" s="39"/>
      <c r="ER217" s="39"/>
      <c r="ES217" s="39"/>
      <c r="ET217" s="39"/>
      <c r="EU217" s="39"/>
      <c r="EV217" s="39"/>
      <c r="EW217" s="39"/>
      <c r="EX217" s="39"/>
      <c r="EY217" s="39"/>
      <c r="EZ217" s="39"/>
      <c r="FA217" s="39"/>
      <c r="FB217" s="39"/>
      <c r="FC217" s="39"/>
      <c r="FD217" s="39"/>
      <c r="FE217" s="39"/>
      <c r="FF217" s="39"/>
      <c r="FG217" s="39"/>
      <c r="FH217" s="39"/>
      <c r="FI217" s="39"/>
      <c r="FJ217" s="39"/>
      <c r="FK217" s="39"/>
      <c r="FL217" s="39"/>
      <c r="FM217" s="39"/>
      <c r="FN217" s="39"/>
      <c r="FO217" s="39"/>
      <c r="FP217" s="39"/>
      <c r="FQ217" s="39"/>
      <c r="FR217" s="39"/>
      <c r="FS217" s="39"/>
      <c r="FT217" s="39"/>
      <c r="FU217" s="39"/>
      <c r="FV217" s="39"/>
      <c r="FW217" s="39"/>
      <c r="FX217" s="39"/>
      <c r="FY217" s="39"/>
      <c r="FZ217" s="39"/>
      <c r="GA217" s="39"/>
      <c r="GB217" s="39"/>
      <c r="GC217" s="39"/>
      <c r="GD217" s="39"/>
      <c r="GE217" s="39"/>
      <c r="GF217" s="39"/>
      <c r="GG217" s="39"/>
      <c r="GH217" s="39"/>
      <c r="GI217" s="39"/>
      <c r="GJ217" s="39"/>
      <c r="GK217" s="39"/>
      <c r="GL217" s="39"/>
      <c r="GM217" s="39"/>
      <c r="GN217" s="39"/>
      <c r="GO217" s="39"/>
      <c r="GP217" s="39"/>
      <c r="GQ217" s="39"/>
      <c r="GR217" s="39"/>
      <c r="GS217" s="39"/>
      <c r="GT217" s="39"/>
      <c r="GU217" s="39"/>
      <c r="GV217" s="39"/>
      <c r="GW217" s="39"/>
      <c r="GX217" s="39"/>
      <c r="GY217" s="39"/>
      <c r="GZ217" s="39"/>
      <c r="HA217" s="39"/>
      <c r="HB217" s="39"/>
      <c r="HC217" s="39"/>
      <c r="HD217" s="39"/>
      <c r="HE217" s="39"/>
      <c r="HF217" s="39"/>
      <c r="HG217" s="39"/>
      <c r="HH217" s="39"/>
      <c r="HI217" s="39"/>
      <c r="HJ217" s="39"/>
      <c r="HK217" s="39"/>
      <c r="HL217" s="39"/>
      <c r="HM217" s="39"/>
      <c r="HN217" s="39"/>
      <c r="HO217" s="39"/>
      <c r="HP217" s="39"/>
      <c r="HQ217" s="39"/>
      <c r="HR217" s="39"/>
      <c r="HS217" s="39"/>
      <c r="HT217" s="39"/>
      <c r="HU217" s="39"/>
      <c r="HV217" s="39"/>
      <c r="HW217" s="39"/>
      <c r="HX217" s="39"/>
      <c r="HY217" s="39"/>
      <c r="HZ217" s="39"/>
      <c r="IA217" s="39"/>
      <c r="IB217" s="39"/>
      <c r="IC217" s="39"/>
      <c r="ID217" s="39"/>
      <c r="IE217" s="39"/>
      <c r="IF217" s="39"/>
      <c r="IG217" s="39"/>
      <c r="IH217" s="39"/>
      <c r="II217" s="39"/>
    </row>
    <row r="218" spans="1:243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  <c r="DS218" s="39"/>
      <c r="DT218" s="39"/>
      <c r="DU218" s="39"/>
      <c r="DV218" s="39"/>
      <c r="DW218" s="39"/>
      <c r="DX218" s="39"/>
      <c r="DY218" s="39"/>
      <c r="DZ218" s="39"/>
      <c r="EA218" s="39"/>
      <c r="EB218" s="39"/>
      <c r="EC218" s="39"/>
      <c r="ED218" s="39"/>
      <c r="EE218" s="39"/>
      <c r="EF218" s="39"/>
      <c r="EG218" s="39"/>
      <c r="EH218" s="39"/>
      <c r="EI218" s="39"/>
      <c r="EJ218" s="39"/>
      <c r="EK218" s="39"/>
      <c r="EL218" s="39"/>
      <c r="EM218" s="39"/>
      <c r="EN218" s="39"/>
      <c r="EO218" s="39"/>
      <c r="EP218" s="39"/>
      <c r="EQ218" s="39"/>
      <c r="ER218" s="39"/>
      <c r="ES218" s="39"/>
      <c r="ET218" s="39"/>
      <c r="EU218" s="39"/>
      <c r="EV218" s="39"/>
      <c r="EW218" s="39"/>
      <c r="EX218" s="39"/>
      <c r="EY218" s="39"/>
      <c r="EZ218" s="39"/>
      <c r="FA218" s="39"/>
      <c r="FB218" s="39"/>
      <c r="FC218" s="39"/>
      <c r="FD218" s="39"/>
      <c r="FE218" s="39"/>
      <c r="FF218" s="39"/>
      <c r="FG218" s="39"/>
      <c r="FH218" s="39"/>
      <c r="FI218" s="39"/>
      <c r="FJ218" s="39"/>
      <c r="FK218" s="39"/>
      <c r="FL218" s="39"/>
      <c r="FM218" s="39"/>
      <c r="FN218" s="39"/>
      <c r="FO218" s="39"/>
      <c r="FP218" s="39"/>
      <c r="FQ218" s="39"/>
      <c r="FR218" s="39"/>
      <c r="FS218" s="39"/>
      <c r="FT218" s="39"/>
      <c r="FU218" s="39"/>
      <c r="FV218" s="39"/>
      <c r="FW218" s="39"/>
      <c r="FX218" s="39"/>
      <c r="FY218" s="39"/>
      <c r="FZ218" s="39"/>
      <c r="GA218" s="39"/>
      <c r="GB218" s="39"/>
      <c r="GC218" s="39"/>
      <c r="GD218" s="39"/>
      <c r="GE218" s="39"/>
      <c r="GF218" s="39"/>
      <c r="GG218" s="39"/>
      <c r="GH218" s="39"/>
      <c r="GI218" s="39"/>
      <c r="GJ218" s="39"/>
      <c r="GK218" s="39"/>
      <c r="GL218" s="39"/>
      <c r="GM218" s="39"/>
      <c r="GN218" s="39"/>
      <c r="GO218" s="39"/>
      <c r="GP218" s="39"/>
      <c r="GQ218" s="39"/>
      <c r="GR218" s="39"/>
      <c r="GS218" s="39"/>
      <c r="GT218" s="39"/>
      <c r="GU218" s="39"/>
      <c r="GV218" s="39"/>
      <c r="GW218" s="39"/>
      <c r="GX218" s="39"/>
      <c r="GY218" s="39"/>
      <c r="GZ218" s="39"/>
      <c r="HA218" s="39"/>
      <c r="HB218" s="39"/>
      <c r="HC218" s="39"/>
      <c r="HD218" s="39"/>
      <c r="HE218" s="39"/>
      <c r="HF218" s="39"/>
      <c r="HG218" s="39"/>
      <c r="HH218" s="39"/>
      <c r="HI218" s="39"/>
      <c r="HJ218" s="39"/>
      <c r="HK218" s="39"/>
      <c r="HL218" s="39"/>
      <c r="HM218" s="39"/>
      <c r="HN218" s="39"/>
      <c r="HO218" s="39"/>
      <c r="HP218" s="39"/>
      <c r="HQ218" s="39"/>
      <c r="HR218" s="39"/>
      <c r="HS218" s="39"/>
      <c r="HT218" s="39"/>
      <c r="HU218" s="39"/>
      <c r="HV218" s="39"/>
      <c r="HW218" s="39"/>
      <c r="HX218" s="39"/>
      <c r="HY218" s="39"/>
      <c r="HZ218" s="39"/>
      <c r="IA218" s="39"/>
      <c r="IB218" s="39"/>
      <c r="IC218" s="39"/>
      <c r="ID218" s="39"/>
      <c r="IE218" s="39"/>
      <c r="IF218" s="39"/>
      <c r="IG218" s="39"/>
      <c r="IH218" s="39"/>
      <c r="II218" s="39"/>
    </row>
    <row r="219" spans="1:243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  <c r="DS219" s="39"/>
      <c r="DT219" s="39"/>
      <c r="DU219" s="39"/>
      <c r="DV219" s="39"/>
      <c r="DW219" s="39"/>
      <c r="DX219" s="39"/>
      <c r="DY219" s="39"/>
      <c r="DZ219" s="39"/>
      <c r="EA219" s="39"/>
      <c r="EB219" s="39"/>
      <c r="EC219" s="39"/>
      <c r="ED219" s="39"/>
      <c r="EE219" s="39"/>
      <c r="EF219" s="39"/>
      <c r="EG219" s="39"/>
      <c r="EH219" s="39"/>
      <c r="EI219" s="39"/>
      <c r="EJ219" s="39"/>
      <c r="EK219" s="39"/>
      <c r="EL219" s="39"/>
      <c r="EM219" s="39"/>
      <c r="EN219" s="39"/>
      <c r="EO219" s="39"/>
      <c r="EP219" s="39"/>
      <c r="EQ219" s="39"/>
      <c r="ER219" s="39"/>
      <c r="ES219" s="39"/>
      <c r="ET219" s="39"/>
      <c r="EU219" s="39"/>
      <c r="EV219" s="39"/>
      <c r="EW219" s="39"/>
      <c r="EX219" s="39"/>
      <c r="EY219" s="39"/>
      <c r="EZ219" s="39"/>
      <c r="FA219" s="39"/>
      <c r="FB219" s="39"/>
      <c r="FC219" s="39"/>
      <c r="FD219" s="39"/>
      <c r="FE219" s="39"/>
      <c r="FF219" s="39"/>
      <c r="FG219" s="39"/>
      <c r="FH219" s="39"/>
      <c r="FI219" s="39"/>
      <c r="FJ219" s="39"/>
      <c r="FK219" s="39"/>
      <c r="FL219" s="39"/>
      <c r="FM219" s="39"/>
      <c r="FN219" s="39"/>
      <c r="FO219" s="39"/>
      <c r="FP219" s="39"/>
      <c r="FQ219" s="39"/>
      <c r="FR219" s="39"/>
      <c r="FS219" s="39"/>
      <c r="FT219" s="39"/>
      <c r="FU219" s="39"/>
      <c r="FV219" s="39"/>
      <c r="FW219" s="39"/>
      <c r="FX219" s="39"/>
      <c r="FY219" s="39"/>
      <c r="FZ219" s="39"/>
      <c r="GA219" s="39"/>
      <c r="GB219" s="39"/>
      <c r="GC219" s="39"/>
      <c r="GD219" s="39"/>
      <c r="GE219" s="39"/>
      <c r="GF219" s="39"/>
      <c r="GG219" s="39"/>
      <c r="GH219" s="39"/>
      <c r="GI219" s="39"/>
      <c r="GJ219" s="39"/>
      <c r="GK219" s="39"/>
      <c r="GL219" s="39"/>
      <c r="GM219" s="39"/>
      <c r="GN219" s="39"/>
      <c r="GO219" s="39"/>
      <c r="GP219" s="39"/>
      <c r="GQ219" s="39"/>
      <c r="GR219" s="39"/>
      <c r="GS219" s="39"/>
      <c r="GT219" s="39"/>
      <c r="GU219" s="39"/>
      <c r="GV219" s="39"/>
      <c r="GW219" s="39"/>
      <c r="GX219" s="39"/>
      <c r="GY219" s="39"/>
      <c r="GZ219" s="39"/>
      <c r="HA219" s="39"/>
      <c r="HB219" s="39"/>
      <c r="HC219" s="39"/>
      <c r="HD219" s="39"/>
      <c r="HE219" s="39"/>
      <c r="HF219" s="39"/>
      <c r="HG219" s="39"/>
      <c r="HH219" s="39"/>
      <c r="HI219" s="39"/>
      <c r="HJ219" s="39"/>
      <c r="HK219" s="39"/>
      <c r="HL219" s="39"/>
      <c r="HM219" s="39"/>
      <c r="HN219" s="39"/>
      <c r="HO219" s="39"/>
      <c r="HP219" s="39"/>
      <c r="HQ219" s="39"/>
      <c r="HR219" s="39"/>
      <c r="HS219" s="39"/>
      <c r="HT219" s="39"/>
      <c r="HU219" s="39"/>
      <c r="HV219" s="39"/>
      <c r="HW219" s="39"/>
      <c r="HX219" s="39"/>
      <c r="HY219" s="39"/>
      <c r="HZ219" s="39"/>
      <c r="IA219" s="39"/>
      <c r="IB219" s="39"/>
      <c r="IC219" s="39"/>
      <c r="ID219" s="39"/>
      <c r="IE219" s="39"/>
      <c r="IF219" s="39"/>
      <c r="IG219" s="39"/>
      <c r="IH219" s="39"/>
      <c r="II219" s="39"/>
    </row>
    <row r="220" spans="1:243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  <c r="DS220" s="39"/>
      <c r="DT220" s="39"/>
      <c r="DU220" s="39"/>
      <c r="DV220" s="39"/>
      <c r="DW220" s="39"/>
      <c r="DX220" s="39"/>
      <c r="DY220" s="39"/>
      <c r="DZ220" s="39"/>
      <c r="EA220" s="39"/>
      <c r="EB220" s="39"/>
      <c r="EC220" s="39"/>
      <c r="ED220" s="39"/>
      <c r="EE220" s="39"/>
      <c r="EF220" s="39"/>
      <c r="EG220" s="39"/>
      <c r="EH220" s="39"/>
      <c r="EI220" s="39"/>
      <c r="EJ220" s="39"/>
      <c r="EK220" s="39"/>
      <c r="EL220" s="39"/>
      <c r="EM220" s="39"/>
      <c r="EN220" s="39"/>
      <c r="EO220" s="39"/>
      <c r="EP220" s="39"/>
      <c r="EQ220" s="39"/>
      <c r="ER220" s="39"/>
      <c r="ES220" s="39"/>
      <c r="ET220" s="39"/>
      <c r="EU220" s="39"/>
      <c r="EV220" s="39"/>
      <c r="EW220" s="39"/>
      <c r="EX220" s="39"/>
      <c r="EY220" s="39"/>
      <c r="EZ220" s="39"/>
      <c r="FA220" s="39"/>
      <c r="FB220" s="39"/>
      <c r="FC220" s="39"/>
      <c r="FD220" s="39"/>
      <c r="FE220" s="39"/>
      <c r="FF220" s="39"/>
      <c r="FG220" s="39"/>
      <c r="FH220" s="39"/>
      <c r="FI220" s="39"/>
      <c r="FJ220" s="39"/>
      <c r="FK220" s="39"/>
      <c r="FL220" s="39"/>
      <c r="FM220" s="39"/>
      <c r="FN220" s="39"/>
      <c r="FO220" s="39"/>
      <c r="FP220" s="39"/>
      <c r="FQ220" s="39"/>
      <c r="FR220" s="39"/>
      <c r="FS220" s="39"/>
      <c r="FT220" s="39"/>
      <c r="FU220" s="39"/>
      <c r="FV220" s="39"/>
      <c r="FW220" s="39"/>
      <c r="FX220" s="39"/>
      <c r="FY220" s="39"/>
      <c r="FZ220" s="39"/>
      <c r="GA220" s="39"/>
      <c r="GB220" s="39"/>
      <c r="GC220" s="39"/>
      <c r="GD220" s="39"/>
      <c r="GE220" s="39"/>
      <c r="GF220" s="39"/>
      <c r="GG220" s="39"/>
      <c r="GH220" s="39"/>
      <c r="GI220" s="39"/>
      <c r="GJ220" s="39"/>
      <c r="GK220" s="39"/>
      <c r="GL220" s="39"/>
      <c r="GM220" s="39"/>
      <c r="GN220" s="39"/>
      <c r="GO220" s="39"/>
      <c r="GP220" s="39"/>
      <c r="GQ220" s="39"/>
      <c r="GR220" s="39"/>
      <c r="GS220" s="39"/>
      <c r="GT220" s="39"/>
      <c r="GU220" s="39"/>
      <c r="GV220" s="39"/>
      <c r="GW220" s="39"/>
      <c r="GX220" s="39"/>
      <c r="GY220" s="39"/>
      <c r="GZ220" s="39"/>
      <c r="HA220" s="39"/>
      <c r="HB220" s="39"/>
      <c r="HC220" s="39"/>
      <c r="HD220" s="39"/>
      <c r="HE220" s="39"/>
      <c r="HF220" s="39"/>
      <c r="HG220" s="39"/>
      <c r="HH220" s="39"/>
      <c r="HI220" s="39"/>
      <c r="HJ220" s="39"/>
      <c r="HK220" s="39"/>
      <c r="HL220" s="39"/>
      <c r="HM220" s="39"/>
      <c r="HN220" s="39"/>
      <c r="HO220" s="39"/>
      <c r="HP220" s="39"/>
      <c r="HQ220" s="39"/>
      <c r="HR220" s="39"/>
      <c r="HS220" s="39"/>
      <c r="HT220" s="39"/>
      <c r="HU220" s="39"/>
      <c r="HV220" s="39"/>
      <c r="HW220" s="39"/>
      <c r="HX220" s="39"/>
      <c r="HY220" s="39"/>
      <c r="HZ220" s="39"/>
      <c r="IA220" s="39"/>
      <c r="IB220" s="39"/>
      <c r="IC220" s="39"/>
      <c r="ID220" s="39"/>
      <c r="IE220" s="39"/>
      <c r="IF220" s="39"/>
      <c r="IG220" s="39"/>
      <c r="IH220" s="39"/>
      <c r="II220" s="39"/>
    </row>
    <row r="221" spans="1:243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  <c r="DS221" s="39"/>
      <c r="DT221" s="39"/>
      <c r="DU221" s="39"/>
      <c r="DV221" s="39"/>
      <c r="DW221" s="39"/>
      <c r="DX221" s="39"/>
      <c r="DY221" s="39"/>
      <c r="DZ221" s="39"/>
      <c r="EA221" s="39"/>
      <c r="EB221" s="39"/>
      <c r="EC221" s="39"/>
      <c r="ED221" s="39"/>
      <c r="EE221" s="39"/>
      <c r="EF221" s="39"/>
      <c r="EG221" s="39"/>
      <c r="EH221" s="39"/>
      <c r="EI221" s="39"/>
      <c r="EJ221" s="39"/>
      <c r="EK221" s="39"/>
      <c r="EL221" s="39"/>
      <c r="EM221" s="39"/>
      <c r="EN221" s="39"/>
      <c r="EO221" s="39"/>
      <c r="EP221" s="39"/>
      <c r="EQ221" s="39"/>
      <c r="ER221" s="39"/>
      <c r="ES221" s="39"/>
      <c r="ET221" s="39"/>
      <c r="EU221" s="39"/>
      <c r="EV221" s="39"/>
      <c r="EW221" s="39"/>
      <c r="EX221" s="39"/>
      <c r="EY221" s="39"/>
      <c r="EZ221" s="39"/>
      <c r="FA221" s="39"/>
      <c r="FB221" s="39"/>
      <c r="FC221" s="39"/>
      <c r="FD221" s="39"/>
      <c r="FE221" s="39"/>
      <c r="FF221" s="39"/>
      <c r="FG221" s="39"/>
      <c r="FH221" s="39"/>
      <c r="FI221" s="39"/>
      <c r="FJ221" s="39"/>
      <c r="FK221" s="39"/>
      <c r="FL221" s="39"/>
      <c r="FM221" s="39"/>
      <c r="FN221" s="39"/>
      <c r="FO221" s="39"/>
      <c r="FP221" s="39"/>
      <c r="FQ221" s="39"/>
      <c r="FR221" s="39"/>
      <c r="FS221" s="39"/>
      <c r="FT221" s="39"/>
      <c r="FU221" s="39"/>
      <c r="FV221" s="39"/>
      <c r="FW221" s="39"/>
      <c r="FX221" s="39"/>
      <c r="FY221" s="39"/>
      <c r="FZ221" s="39"/>
      <c r="GA221" s="39"/>
      <c r="GB221" s="39"/>
      <c r="GC221" s="39"/>
      <c r="GD221" s="39"/>
      <c r="GE221" s="39"/>
      <c r="GF221" s="39"/>
      <c r="GG221" s="39"/>
      <c r="GH221" s="39"/>
      <c r="GI221" s="39"/>
      <c r="GJ221" s="39"/>
      <c r="GK221" s="39"/>
      <c r="GL221" s="39"/>
      <c r="GM221" s="39"/>
      <c r="GN221" s="39"/>
      <c r="GO221" s="39"/>
      <c r="GP221" s="39"/>
      <c r="GQ221" s="39"/>
      <c r="GR221" s="39"/>
      <c r="GS221" s="39"/>
      <c r="GT221" s="39"/>
      <c r="GU221" s="39"/>
      <c r="GV221" s="39"/>
      <c r="GW221" s="39"/>
      <c r="GX221" s="39"/>
      <c r="GY221" s="39"/>
      <c r="GZ221" s="39"/>
      <c r="HA221" s="39"/>
      <c r="HB221" s="39"/>
      <c r="HC221" s="39"/>
      <c r="HD221" s="39"/>
      <c r="HE221" s="39"/>
      <c r="HF221" s="39"/>
      <c r="HG221" s="39"/>
      <c r="HH221" s="39"/>
      <c r="HI221" s="39"/>
      <c r="HJ221" s="39"/>
      <c r="HK221" s="39"/>
      <c r="HL221" s="39"/>
      <c r="HM221" s="39"/>
      <c r="HN221" s="39"/>
      <c r="HO221" s="39"/>
      <c r="HP221" s="39"/>
      <c r="HQ221" s="39"/>
      <c r="HR221" s="39"/>
      <c r="HS221" s="39"/>
      <c r="HT221" s="39"/>
      <c r="HU221" s="39"/>
      <c r="HV221" s="39"/>
      <c r="HW221" s="39"/>
      <c r="HX221" s="39"/>
      <c r="HY221" s="39"/>
      <c r="HZ221" s="39"/>
      <c r="IA221" s="39"/>
      <c r="IB221" s="39"/>
      <c r="IC221" s="39"/>
      <c r="ID221" s="39"/>
      <c r="IE221" s="39"/>
      <c r="IF221" s="39"/>
      <c r="IG221" s="39"/>
      <c r="IH221" s="39"/>
      <c r="II221" s="39"/>
    </row>
    <row r="222" spans="1:243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  <c r="DS222" s="39"/>
      <c r="DT222" s="39"/>
      <c r="DU222" s="39"/>
      <c r="DV222" s="39"/>
      <c r="DW222" s="39"/>
      <c r="DX222" s="39"/>
      <c r="DY222" s="39"/>
      <c r="DZ222" s="39"/>
      <c r="EA222" s="39"/>
      <c r="EB222" s="39"/>
      <c r="EC222" s="39"/>
      <c r="ED222" s="39"/>
      <c r="EE222" s="39"/>
      <c r="EF222" s="39"/>
      <c r="EG222" s="39"/>
      <c r="EH222" s="39"/>
      <c r="EI222" s="39"/>
      <c r="EJ222" s="39"/>
      <c r="EK222" s="39"/>
      <c r="EL222" s="39"/>
      <c r="EM222" s="39"/>
      <c r="EN222" s="39"/>
      <c r="EO222" s="39"/>
      <c r="EP222" s="39"/>
      <c r="EQ222" s="39"/>
      <c r="ER222" s="39"/>
      <c r="ES222" s="39"/>
      <c r="ET222" s="39"/>
      <c r="EU222" s="39"/>
      <c r="EV222" s="39"/>
      <c r="EW222" s="39"/>
      <c r="EX222" s="39"/>
      <c r="EY222" s="39"/>
      <c r="EZ222" s="39"/>
      <c r="FA222" s="39"/>
      <c r="FB222" s="39"/>
      <c r="FC222" s="39"/>
      <c r="FD222" s="39"/>
      <c r="FE222" s="39"/>
      <c r="FF222" s="39"/>
      <c r="FG222" s="39"/>
      <c r="FH222" s="39"/>
      <c r="FI222" s="39"/>
      <c r="FJ222" s="39"/>
      <c r="FK222" s="39"/>
      <c r="FL222" s="39"/>
      <c r="FM222" s="39"/>
      <c r="FN222" s="39"/>
      <c r="FO222" s="39"/>
      <c r="FP222" s="39"/>
      <c r="FQ222" s="39"/>
      <c r="FR222" s="39"/>
      <c r="FS222" s="39"/>
      <c r="FT222" s="39"/>
      <c r="FU222" s="39"/>
      <c r="FV222" s="39"/>
      <c r="FW222" s="39"/>
      <c r="FX222" s="39"/>
      <c r="FY222" s="39"/>
      <c r="FZ222" s="39"/>
      <c r="GA222" s="39"/>
      <c r="GB222" s="39"/>
      <c r="GC222" s="39"/>
      <c r="GD222" s="39"/>
      <c r="GE222" s="39"/>
      <c r="GF222" s="39"/>
      <c r="GG222" s="39"/>
      <c r="GH222" s="39"/>
      <c r="GI222" s="39"/>
      <c r="GJ222" s="39"/>
      <c r="GK222" s="39"/>
      <c r="GL222" s="39"/>
      <c r="GM222" s="39"/>
      <c r="GN222" s="39"/>
      <c r="GO222" s="39"/>
      <c r="GP222" s="39"/>
      <c r="GQ222" s="39"/>
      <c r="GR222" s="39"/>
      <c r="GS222" s="39"/>
      <c r="GT222" s="39"/>
      <c r="GU222" s="39"/>
      <c r="GV222" s="39"/>
      <c r="GW222" s="39"/>
      <c r="GX222" s="39"/>
      <c r="GY222" s="39"/>
      <c r="GZ222" s="39"/>
      <c r="HA222" s="39"/>
      <c r="HB222" s="39"/>
      <c r="HC222" s="39"/>
      <c r="HD222" s="39"/>
      <c r="HE222" s="39"/>
      <c r="HF222" s="39"/>
      <c r="HG222" s="39"/>
      <c r="HH222" s="39"/>
      <c r="HI222" s="39"/>
      <c r="HJ222" s="39"/>
      <c r="HK222" s="39"/>
      <c r="HL222" s="39"/>
      <c r="HM222" s="39"/>
      <c r="HN222" s="39"/>
      <c r="HO222" s="39"/>
      <c r="HP222" s="39"/>
      <c r="HQ222" s="39"/>
      <c r="HR222" s="39"/>
      <c r="HS222" s="39"/>
      <c r="HT222" s="39"/>
      <c r="HU222" s="39"/>
      <c r="HV222" s="39"/>
      <c r="HW222" s="39"/>
      <c r="HX222" s="39"/>
      <c r="HY222" s="39"/>
      <c r="HZ222" s="39"/>
      <c r="IA222" s="39"/>
      <c r="IB222" s="39"/>
      <c r="IC222" s="39"/>
      <c r="ID222" s="39"/>
      <c r="IE222" s="39"/>
      <c r="IF222" s="39"/>
      <c r="IG222" s="39"/>
      <c r="IH222" s="39"/>
      <c r="II222" s="39"/>
    </row>
    <row r="223" spans="1:243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  <c r="DS223" s="39"/>
      <c r="DT223" s="39"/>
      <c r="DU223" s="39"/>
      <c r="DV223" s="39"/>
      <c r="DW223" s="39"/>
      <c r="DX223" s="39"/>
      <c r="DY223" s="39"/>
      <c r="DZ223" s="39"/>
      <c r="EA223" s="39"/>
      <c r="EB223" s="39"/>
      <c r="EC223" s="39"/>
      <c r="ED223" s="39"/>
      <c r="EE223" s="39"/>
      <c r="EF223" s="39"/>
      <c r="EG223" s="39"/>
      <c r="EH223" s="39"/>
      <c r="EI223" s="39"/>
      <c r="EJ223" s="39"/>
      <c r="EK223" s="39"/>
      <c r="EL223" s="39"/>
      <c r="EM223" s="39"/>
      <c r="EN223" s="39"/>
      <c r="EO223" s="39"/>
      <c r="EP223" s="39"/>
      <c r="EQ223" s="39"/>
      <c r="ER223" s="39"/>
      <c r="ES223" s="39"/>
      <c r="ET223" s="39"/>
      <c r="EU223" s="39"/>
      <c r="EV223" s="39"/>
      <c r="EW223" s="39"/>
      <c r="EX223" s="39"/>
      <c r="EY223" s="39"/>
      <c r="EZ223" s="39"/>
      <c r="FA223" s="39"/>
      <c r="FB223" s="39"/>
      <c r="FC223" s="39"/>
      <c r="FD223" s="39"/>
      <c r="FE223" s="39"/>
      <c r="FF223" s="39"/>
      <c r="FG223" s="39"/>
      <c r="FH223" s="39"/>
      <c r="FI223" s="39"/>
      <c r="FJ223" s="39"/>
      <c r="FK223" s="39"/>
      <c r="FL223" s="39"/>
      <c r="FM223" s="39"/>
      <c r="FN223" s="39"/>
      <c r="FO223" s="39"/>
      <c r="FP223" s="39"/>
      <c r="FQ223" s="39"/>
      <c r="FR223" s="39"/>
      <c r="FS223" s="39"/>
      <c r="FT223" s="39"/>
      <c r="FU223" s="39"/>
      <c r="FV223" s="39"/>
      <c r="FW223" s="39"/>
      <c r="FX223" s="39"/>
      <c r="FY223" s="39"/>
      <c r="FZ223" s="39"/>
      <c r="GA223" s="39"/>
      <c r="GB223" s="39"/>
      <c r="GC223" s="39"/>
      <c r="GD223" s="39"/>
      <c r="GE223" s="39"/>
      <c r="GF223" s="39"/>
      <c r="GG223" s="39"/>
      <c r="GH223" s="39"/>
      <c r="GI223" s="39"/>
      <c r="GJ223" s="39"/>
      <c r="GK223" s="39"/>
      <c r="GL223" s="39"/>
      <c r="GM223" s="39"/>
      <c r="GN223" s="39"/>
      <c r="GO223" s="39"/>
      <c r="GP223" s="39"/>
      <c r="GQ223" s="39"/>
      <c r="GR223" s="39"/>
      <c r="GS223" s="39"/>
      <c r="GT223" s="39"/>
      <c r="GU223" s="39"/>
      <c r="GV223" s="39"/>
      <c r="GW223" s="39"/>
      <c r="GX223" s="39"/>
      <c r="GY223" s="39"/>
      <c r="GZ223" s="39"/>
      <c r="HA223" s="39"/>
      <c r="HB223" s="39"/>
      <c r="HC223" s="39"/>
      <c r="HD223" s="39"/>
      <c r="HE223" s="39"/>
      <c r="HF223" s="39"/>
      <c r="HG223" s="39"/>
      <c r="HH223" s="39"/>
      <c r="HI223" s="39"/>
      <c r="HJ223" s="39"/>
      <c r="HK223" s="39"/>
      <c r="HL223" s="39"/>
      <c r="HM223" s="39"/>
      <c r="HN223" s="39"/>
      <c r="HO223" s="39"/>
      <c r="HP223" s="39"/>
      <c r="HQ223" s="39"/>
      <c r="HR223" s="39"/>
      <c r="HS223" s="39"/>
      <c r="HT223" s="39"/>
      <c r="HU223" s="39"/>
      <c r="HV223" s="39"/>
      <c r="HW223" s="39"/>
      <c r="HX223" s="39"/>
      <c r="HY223" s="39"/>
      <c r="HZ223" s="39"/>
      <c r="IA223" s="39"/>
      <c r="IB223" s="39"/>
      <c r="IC223" s="39"/>
      <c r="ID223" s="39"/>
      <c r="IE223" s="39"/>
      <c r="IF223" s="39"/>
      <c r="IG223" s="39"/>
      <c r="IH223" s="39"/>
      <c r="II223" s="39"/>
    </row>
    <row r="224" spans="1:243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  <c r="DS224" s="39"/>
      <c r="DT224" s="39"/>
      <c r="DU224" s="39"/>
      <c r="DV224" s="39"/>
      <c r="DW224" s="39"/>
      <c r="DX224" s="39"/>
      <c r="DY224" s="39"/>
      <c r="DZ224" s="39"/>
      <c r="EA224" s="39"/>
      <c r="EB224" s="39"/>
      <c r="EC224" s="39"/>
      <c r="ED224" s="39"/>
      <c r="EE224" s="39"/>
      <c r="EF224" s="39"/>
      <c r="EG224" s="39"/>
      <c r="EH224" s="39"/>
      <c r="EI224" s="39"/>
      <c r="EJ224" s="39"/>
      <c r="EK224" s="39"/>
      <c r="EL224" s="39"/>
      <c r="EM224" s="39"/>
      <c r="EN224" s="39"/>
      <c r="EO224" s="39"/>
      <c r="EP224" s="39"/>
      <c r="EQ224" s="39"/>
      <c r="ER224" s="39"/>
      <c r="ES224" s="39"/>
      <c r="ET224" s="39"/>
      <c r="EU224" s="39"/>
      <c r="EV224" s="39"/>
      <c r="EW224" s="39"/>
      <c r="EX224" s="39"/>
      <c r="EY224" s="39"/>
      <c r="EZ224" s="39"/>
      <c r="FA224" s="39"/>
      <c r="FB224" s="39"/>
      <c r="FC224" s="39"/>
      <c r="FD224" s="39"/>
      <c r="FE224" s="39"/>
      <c r="FF224" s="39"/>
      <c r="FG224" s="39"/>
      <c r="FH224" s="39"/>
      <c r="FI224" s="39"/>
      <c r="FJ224" s="39"/>
      <c r="FK224" s="39"/>
      <c r="FL224" s="39"/>
      <c r="FM224" s="39"/>
      <c r="FN224" s="39"/>
      <c r="FO224" s="39"/>
      <c r="FP224" s="39"/>
      <c r="FQ224" s="39"/>
      <c r="FR224" s="39"/>
      <c r="FS224" s="39"/>
      <c r="FT224" s="39"/>
      <c r="FU224" s="39"/>
      <c r="FV224" s="39"/>
      <c r="FW224" s="39"/>
      <c r="FX224" s="39"/>
      <c r="FY224" s="39"/>
      <c r="FZ224" s="39"/>
      <c r="GA224" s="39"/>
      <c r="GB224" s="39"/>
      <c r="GC224" s="39"/>
      <c r="GD224" s="39"/>
      <c r="GE224" s="39"/>
      <c r="GF224" s="39"/>
      <c r="GG224" s="39"/>
      <c r="GH224" s="39"/>
      <c r="GI224" s="39"/>
      <c r="GJ224" s="39"/>
      <c r="GK224" s="39"/>
      <c r="GL224" s="39"/>
      <c r="GM224" s="39"/>
      <c r="GN224" s="39"/>
      <c r="GO224" s="39"/>
      <c r="GP224" s="39"/>
      <c r="GQ224" s="39"/>
      <c r="GR224" s="39"/>
      <c r="GS224" s="39"/>
      <c r="GT224" s="39"/>
      <c r="GU224" s="39"/>
      <c r="GV224" s="39"/>
      <c r="GW224" s="39"/>
      <c r="GX224" s="39"/>
      <c r="GY224" s="39"/>
      <c r="GZ224" s="39"/>
      <c r="HA224" s="39"/>
      <c r="HB224" s="39"/>
      <c r="HC224" s="39"/>
      <c r="HD224" s="39"/>
      <c r="HE224" s="39"/>
      <c r="HF224" s="39"/>
      <c r="HG224" s="39"/>
      <c r="HH224" s="39"/>
      <c r="HI224" s="39"/>
      <c r="HJ224" s="39"/>
      <c r="HK224" s="39"/>
      <c r="HL224" s="39"/>
      <c r="HM224" s="39"/>
      <c r="HN224" s="39"/>
      <c r="HO224" s="39"/>
      <c r="HP224" s="39"/>
      <c r="HQ224" s="39"/>
      <c r="HR224" s="39"/>
      <c r="HS224" s="39"/>
      <c r="HT224" s="39"/>
      <c r="HU224" s="39"/>
      <c r="HV224" s="39"/>
      <c r="HW224" s="39"/>
      <c r="HX224" s="39"/>
      <c r="HY224" s="39"/>
      <c r="HZ224" s="39"/>
      <c r="IA224" s="39"/>
      <c r="IB224" s="39"/>
      <c r="IC224" s="39"/>
      <c r="ID224" s="39"/>
      <c r="IE224" s="39"/>
      <c r="IF224" s="39"/>
      <c r="IG224" s="39"/>
      <c r="IH224" s="39"/>
      <c r="II224" s="39"/>
    </row>
    <row r="225" spans="1:243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39"/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39"/>
      <c r="FF225" s="39"/>
      <c r="FG225" s="39"/>
      <c r="FH225" s="39"/>
      <c r="FI225" s="39"/>
      <c r="FJ225" s="39"/>
      <c r="FK225" s="39"/>
      <c r="FL225" s="39"/>
      <c r="FM225" s="39"/>
      <c r="FN225" s="39"/>
      <c r="FO225" s="39"/>
      <c r="FP225" s="39"/>
      <c r="FQ225" s="39"/>
      <c r="FR225" s="39"/>
      <c r="FS225" s="39"/>
      <c r="FT225" s="39"/>
      <c r="FU225" s="39"/>
      <c r="FV225" s="39"/>
      <c r="FW225" s="39"/>
      <c r="FX225" s="39"/>
      <c r="FY225" s="39"/>
      <c r="FZ225" s="39"/>
      <c r="GA225" s="39"/>
      <c r="GB225" s="39"/>
      <c r="GC225" s="39"/>
      <c r="GD225" s="39"/>
      <c r="GE225" s="39"/>
      <c r="GF225" s="39"/>
      <c r="GG225" s="39"/>
      <c r="GH225" s="39"/>
      <c r="GI225" s="39"/>
      <c r="GJ225" s="39"/>
      <c r="GK225" s="39"/>
      <c r="GL225" s="39"/>
      <c r="GM225" s="39"/>
      <c r="GN225" s="39"/>
      <c r="GO225" s="39"/>
      <c r="GP225" s="39"/>
      <c r="GQ225" s="39"/>
      <c r="GR225" s="39"/>
      <c r="GS225" s="39"/>
      <c r="GT225" s="39"/>
      <c r="GU225" s="39"/>
      <c r="GV225" s="39"/>
      <c r="GW225" s="39"/>
      <c r="GX225" s="39"/>
      <c r="GY225" s="39"/>
      <c r="GZ225" s="39"/>
      <c r="HA225" s="39"/>
      <c r="HB225" s="39"/>
      <c r="HC225" s="39"/>
      <c r="HD225" s="39"/>
      <c r="HE225" s="39"/>
      <c r="HF225" s="39"/>
      <c r="HG225" s="39"/>
      <c r="HH225" s="39"/>
      <c r="HI225" s="39"/>
      <c r="HJ225" s="39"/>
      <c r="HK225" s="39"/>
      <c r="HL225" s="39"/>
      <c r="HM225" s="39"/>
      <c r="HN225" s="39"/>
      <c r="HO225" s="39"/>
      <c r="HP225" s="39"/>
      <c r="HQ225" s="39"/>
      <c r="HR225" s="39"/>
      <c r="HS225" s="39"/>
      <c r="HT225" s="39"/>
      <c r="HU225" s="39"/>
      <c r="HV225" s="39"/>
      <c r="HW225" s="39"/>
      <c r="HX225" s="39"/>
      <c r="HY225" s="39"/>
      <c r="HZ225" s="39"/>
      <c r="IA225" s="39"/>
      <c r="IB225" s="39"/>
      <c r="IC225" s="39"/>
      <c r="ID225" s="39"/>
      <c r="IE225" s="39"/>
      <c r="IF225" s="39"/>
      <c r="IG225" s="39"/>
      <c r="IH225" s="39"/>
      <c r="II225" s="39"/>
    </row>
    <row r="226" spans="1:243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39"/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39"/>
      <c r="FF226" s="39"/>
      <c r="FG226" s="39"/>
      <c r="FH226" s="39"/>
      <c r="FI226" s="39"/>
      <c r="FJ226" s="39"/>
      <c r="FK226" s="39"/>
      <c r="FL226" s="39"/>
      <c r="FM226" s="39"/>
      <c r="FN226" s="39"/>
      <c r="FO226" s="39"/>
      <c r="FP226" s="39"/>
      <c r="FQ226" s="39"/>
      <c r="FR226" s="39"/>
      <c r="FS226" s="39"/>
      <c r="FT226" s="39"/>
      <c r="FU226" s="39"/>
      <c r="FV226" s="39"/>
      <c r="FW226" s="39"/>
      <c r="FX226" s="39"/>
      <c r="FY226" s="39"/>
      <c r="FZ226" s="39"/>
      <c r="GA226" s="39"/>
      <c r="GB226" s="39"/>
      <c r="GC226" s="39"/>
      <c r="GD226" s="39"/>
      <c r="GE226" s="39"/>
      <c r="GF226" s="39"/>
      <c r="GG226" s="39"/>
      <c r="GH226" s="39"/>
      <c r="GI226" s="39"/>
      <c r="GJ226" s="39"/>
      <c r="GK226" s="39"/>
      <c r="GL226" s="39"/>
      <c r="GM226" s="39"/>
      <c r="GN226" s="39"/>
      <c r="GO226" s="39"/>
      <c r="GP226" s="39"/>
      <c r="GQ226" s="39"/>
      <c r="GR226" s="39"/>
      <c r="GS226" s="39"/>
      <c r="GT226" s="39"/>
      <c r="GU226" s="39"/>
      <c r="GV226" s="39"/>
      <c r="GW226" s="39"/>
      <c r="GX226" s="39"/>
      <c r="GY226" s="39"/>
      <c r="GZ226" s="39"/>
      <c r="HA226" s="39"/>
      <c r="HB226" s="39"/>
      <c r="HC226" s="39"/>
      <c r="HD226" s="39"/>
      <c r="HE226" s="39"/>
      <c r="HF226" s="39"/>
      <c r="HG226" s="39"/>
      <c r="HH226" s="39"/>
      <c r="HI226" s="39"/>
      <c r="HJ226" s="39"/>
      <c r="HK226" s="39"/>
      <c r="HL226" s="39"/>
      <c r="HM226" s="39"/>
      <c r="HN226" s="39"/>
      <c r="HO226" s="39"/>
      <c r="HP226" s="39"/>
      <c r="HQ226" s="39"/>
      <c r="HR226" s="39"/>
      <c r="HS226" s="39"/>
      <c r="HT226" s="39"/>
      <c r="HU226" s="39"/>
      <c r="HV226" s="39"/>
      <c r="HW226" s="39"/>
      <c r="HX226" s="39"/>
      <c r="HY226" s="39"/>
      <c r="HZ226" s="39"/>
      <c r="IA226" s="39"/>
      <c r="IB226" s="39"/>
      <c r="IC226" s="39"/>
      <c r="ID226" s="39"/>
      <c r="IE226" s="39"/>
      <c r="IF226" s="39"/>
      <c r="IG226" s="39"/>
      <c r="IH226" s="39"/>
      <c r="II226" s="39"/>
    </row>
    <row r="227" spans="1:243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  <c r="DS227" s="39"/>
      <c r="DT227" s="39"/>
      <c r="DU227" s="39"/>
      <c r="DV227" s="39"/>
      <c r="DW227" s="39"/>
      <c r="DX227" s="39"/>
      <c r="DY227" s="39"/>
      <c r="DZ227" s="39"/>
      <c r="EA227" s="39"/>
      <c r="EB227" s="39"/>
      <c r="EC227" s="39"/>
      <c r="ED227" s="39"/>
      <c r="EE227" s="39"/>
      <c r="EF227" s="39"/>
      <c r="EG227" s="39"/>
      <c r="EH227" s="39"/>
      <c r="EI227" s="39"/>
      <c r="EJ227" s="39"/>
      <c r="EK227" s="39"/>
      <c r="EL227" s="39"/>
      <c r="EM227" s="39"/>
      <c r="EN227" s="39"/>
      <c r="EO227" s="39"/>
      <c r="EP227" s="39"/>
      <c r="EQ227" s="39"/>
      <c r="ER227" s="39"/>
      <c r="ES227" s="39"/>
      <c r="ET227" s="39"/>
      <c r="EU227" s="39"/>
      <c r="EV227" s="39"/>
      <c r="EW227" s="39"/>
      <c r="EX227" s="39"/>
      <c r="EY227" s="39"/>
      <c r="EZ227" s="39"/>
      <c r="FA227" s="39"/>
      <c r="FB227" s="39"/>
      <c r="FC227" s="39"/>
      <c r="FD227" s="39"/>
      <c r="FE227" s="39"/>
      <c r="FF227" s="39"/>
      <c r="FG227" s="39"/>
      <c r="FH227" s="39"/>
      <c r="FI227" s="39"/>
      <c r="FJ227" s="39"/>
      <c r="FK227" s="39"/>
      <c r="FL227" s="39"/>
      <c r="FM227" s="39"/>
      <c r="FN227" s="39"/>
      <c r="FO227" s="39"/>
      <c r="FP227" s="39"/>
      <c r="FQ227" s="39"/>
      <c r="FR227" s="39"/>
      <c r="FS227" s="39"/>
      <c r="FT227" s="39"/>
      <c r="FU227" s="39"/>
      <c r="FV227" s="39"/>
      <c r="FW227" s="39"/>
      <c r="FX227" s="39"/>
      <c r="FY227" s="39"/>
      <c r="FZ227" s="39"/>
      <c r="GA227" s="39"/>
      <c r="GB227" s="39"/>
      <c r="GC227" s="39"/>
      <c r="GD227" s="39"/>
      <c r="GE227" s="39"/>
      <c r="GF227" s="39"/>
      <c r="GG227" s="39"/>
      <c r="GH227" s="39"/>
      <c r="GI227" s="39"/>
      <c r="GJ227" s="39"/>
      <c r="GK227" s="39"/>
      <c r="GL227" s="39"/>
      <c r="GM227" s="39"/>
      <c r="GN227" s="39"/>
      <c r="GO227" s="39"/>
      <c r="GP227" s="39"/>
      <c r="GQ227" s="39"/>
      <c r="GR227" s="39"/>
      <c r="GS227" s="39"/>
      <c r="GT227" s="39"/>
      <c r="GU227" s="39"/>
      <c r="GV227" s="39"/>
      <c r="GW227" s="39"/>
      <c r="GX227" s="39"/>
      <c r="GY227" s="39"/>
      <c r="GZ227" s="39"/>
      <c r="HA227" s="39"/>
      <c r="HB227" s="39"/>
      <c r="HC227" s="39"/>
      <c r="HD227" s="39"/>
      <c r="HE227" s="39"/>
      <c r="HF227" s="39"/>
      <c r="HG227" s="39"/>
      <c r="HH227" s="39"/>
      <c r="HI227" s="39"/>
      <c r="HJ227" s="39"/>
      <c r="HK227" s="39"/>
      <c r="HL227" s="39"/>
      <c r="HM227" s="39"/>
      <c r="HN227" s="39"/>
      <c r="HO227" s="39"/>
      <c r="HP227" s="39"/>
      <c r="HQ227" s="39"/>
      <c r="HR227" s="39"/>
      <c r="HS227" s="39"/>
      <c r="HT227" s="39"/>
      <c r="HU227" s="39"/>
      <c r="HV227" s="39"/>
      <c r="HW227" s="39"/>
      <c r="HX227" s="39"/>
      <c r="HY227" s="39"/>
      <c r="HZ227" s="39"/>
      <c r="IA227" s="39"/>
      <c r="IB227" s="39"/>
      <c r="IC227" s="39"/>
      <c r="ID227" s="39"/>
      <c r="IE227" s="39"/>
      <c r="IF227" s="39"/>
      <c r="IG227" s="39"/>
      <c r="IH227" s="39"/>
      <c r="II227" s="39"/>
    </row>
    <row r="228" spans="1:243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  <c r="DS228" s="39"/>
      <c r="DT228" s="39"/>
      <c r="DU228" s="39"/>
      <c r="DV228" s="39"/>
      <c r="DW228" s="39"/>
      <c r="DX228" s="39"/>
      <c r="DY228" s="39"/>
      <c r="DZ228" s="39"/>
      <c r="EA228" s="39"/>
      <c r="EB228" s="39"/>
      <c r="EC228" s="39"/>
      <c r="ED228" s="39"/>
      <c r="EE228" s="39"/>
      <c r="EF228" s="39"/>
      <c r="EG228" s="39"/>
      <c r="EH228" s="39"/>
      <c r="EI228" s="39"/>
      <c r="EJ228" s="39"/>
      <c r="EK228" s="39"/>
      <c r="EL228" s="39"/>
      <c r="EM228" s="39"/>
      <c r="EN228" s="39"/>
      <c r="EO228" s="39"/>
      <c r="EP228" s="39"/>
      <c r="EQ228" s="39"/>
      <c r="ER228" s="39"/>
      <c r="ES228" s="39"/>
      <c r="ET228" s="39"/>
      <c r="EU228" s="39"/>
      <c r="EV228" s="39"/>
      <c r="EW228" s="39"/>
      <c r="EX228" s="39"/>
      <c r="EY228" s="39"/>
      <c r="EZ228" s="39"/>
      <c r="FA228" s="39"/>
      <c r="FB228" s="39"/>
      <c r="FC228" s="39"/>
      <c r="FD228" s="39"/>
      <c r="FE228" s="39"/>
      <c r="FF228" s="39"/>
      <c r="FG228" s="39"/>
      <c r="FH228" s="39"/>
      <c r="FI228" s="39"/>
      <c r="FJ228" s="39"/>
      <c r="FK228" s="39"/>
      <c r="FL228" s="39"/>
      <c r="FM228" s="39"/>
      <c r="FN228" s="39"/>
      <c r="FO228" s="39"/>
      <c r="FP228" s="39"/>
      <c r="FQ228" s="39"/>
      <c r="FR228" s="39"/>
      <c r="FS228" s="39"/>
      <c r="FT228" s="39"/>
      <c r="FU228" s="39"/>
      <c r="FV228" s="39"/>
      <c r="FW228" s="39"/>
      <c r="FX228" s="39"/>
      <c r="FY228" s="39"/>
      <c r="FZ228" s="39"/>
      <c r="GA228" s="39"/>
      <c r="GB228" s="39"/>
      <c r="GC228" s="39"/>
      <c r="GD228" s="39"/>
      <c r="GE228" s="39"/>
      <c r="GF228" s="39"/>
      <c r="GG228" s="39"/>
      <c r="GH228" s="39"/>
      <c r="GI228" s="39"/>
      <c r="GJ228" s="39"/>
      <c r="GK228" s="39"/>
      <c r="GL228" s="39"/>
      <c r="GM228" s="39"/>
      <c r="GN228" s="39"/>
      <c r="GO228" s="39"/>
      <c r="GP228" s="39"/>
      <c r="GQ228" s="39"/>
      <c r="GR228" s="39"/>
      <c r="GS228" s="39"/>
      <c r="GT228" s="39"/>
      <c r="GU228" s="39"/>
      <c r="GV228" s="39"/>
      <c r="GW228" s="39"/>
      <c r="GX228" s="39"/>
      <c r="GY228" s="39"/>
      <c r="GZ228" s="39"/>
      <c r="HA228" s="39"/>
      <c r="HB228" s="39"/>
      <c r="HC228" s="39"/>
      <c r="HD228" s="39"/>
      <c r="HE228" s="39"/>
      <c r="HF228" s="39"/>
      <c r="HG228" s="39"/>
      <c r="HH228" s="39"/>
      <c r="HI228" s="39"/>
      <c r="HJ228" s="39"/>
      <c r="HK228" s="39"/>
      <c r="HL228" s="39"/>
      <c r="HM228" s="39"/>
      <c r="HN228" s="39"/>
      <c r="HO228" s="39"/>
      <c r="HP228" s="39"/>
      <c r="HQ228" s="39"/>
      <c r="HR228" s="39"/>
      <c r="HS228" s="39"/>
      <c r="HT228" s="39"/>
      <c r="HU228" s="39"/>
      <c r="HV228" s="39"/>
      <c r="HW228" s="39"/>
      <c r="HX228" s="39"/>
      <c r="HY228" s="39"/>
      <c r="HZ228" s="39"/>
      <c r="IA228" s="39"/>
      <c r="IB228" s="39"/>
      <c r="IC228" s="39"/>
      <c r="ID228" s="39"/>
      <c r="IE228" s="39"/>
      <c r="IF228" s="39"/>
      <c r="IG228" s="39"/>
      <c r="IH228" s="39"/>
      <c r="II228" s="39"/>
    </row>
    <row r="229" spans="1:243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39"/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39"/>
      <c r="FF229" s="39"/>
      <c r="FG229" s="39"/>
      <c r="FH229" s="39"/>
      <c r="FI229" s="39"/>
      <c r="FJ229" s="39"/>
      <c r="FK229" s="39"/>
      <c r="FL229" s="39"/>
      <c r="FM229" s="39"/>
      <c r="FN229" s="39"/>
      <c r="FO229" s="39"/>
      <c r="FP229" s="39"/>
      <c r="FQ229" s="39"/>
      <c r="FR229" s="39"/>
      <c r="FS229" s="39"/>
      <c r="FT229" s="39"/>
      <c r="FU229" s="39"/>
      <c r="FV229" s="39"/>
      <c r="FW229" s="39"/>
      <c r="FX229" s="39"/>
      <c r="FY229" s="39"/>
      <c r="FZ229" s="39"/>
      <c r="GA229" s="39"/>
      <c r="GB229" s="39"/>
      <c r="GC229" s="39"/>
      <c r="GD229" s="39"/>
      <c r="GE229" s="39"/>
      <c r="GF229" s="39"/>
      <c r="GG229" s="39"/>
      <c r="GH229" s="39"/>
      <c r="GI229" s="39"/>
      <c r="GJ229" s="39"/>
      <c r="GK229" s="39"/>
      <c r="GL229" s="39"/>
      <c r="GM229" s="39"/>
      <c r="GN229" s="39"/>
      <c r="GO229" s="39"/>
      <c r="GP229" s="39"/>
      <c r="GQ229" s="39"/>
      <c r="GR229" s="39"/>
      <c r="GS229" s="39"/>
      <c r="GT229" s="39"/>
      <c r="GU229" s="39"/>
      <c r="GV229" s="39"/>
      <c r="GW229" s="39"/>
      <c r="GX229" s="39"/>
      <c r="GY229" s="39"/>
      <c r="GZ229" s="39"/>
      <c r="HA229" s="39"/>
      <c r="HB229" s="39"/>
      <c r="HC229" s="39"/>
      <c r="HD229" s="39"/>
      <c r="HE229" s="39"/>
      <c r="HF229" s="39"/>
      <c r="HG229" s="39"/>
      <c r="HH229" s="39"/>
      <c r="HI229" s="39"/>
      <c r="HJ229" s="39"/>
      <c r="HK229" s="39"/>
      <c r="HL229" s="39"/>
      <c r="HM229" s="39"/>
      <c r="HN229" s="39"/>
      <c r="HO229" s="39"/>
      <c r="HP229" s="39"/>
      <c r="HQ229" s="39"/>
      <c r="HR229" s="39"/>
      <c r="HS229" s="39"/>
      <c r="HT229" s="39"/>
      <c r="HU229" s="39"/>
      <c r="HV229" s="39"/>
      <c r="HW229" s="39"/>
      <c r="HX229" s="39"/>
      <c r="HY229" s="39"/>
      <c r="HZ229" s="39"/>
      <c r="IA229" s="39"/>
      <c r="IB229" s="39"/>
      <c r="IC229" s="39"/>
      <c r="ID229" s="39"/>
      <c r="IE229" s="39"/>
      <c r="IF229" s="39"/>
      <c r="IG229" s="39"/>
      <c r="IH229" s="39"/>
      <c r="II229" s="39"/>
    </row>
    <row r="230" spans="1:243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  <c r="DS230" s="39"/>
      <c r="DT230" s="39"/>
      <c r="DU230" s="39"/>
      <c r="DV230" s="39"/>
      <c r="DW230" s="39"/>
      <c r="DX230" s="39"/>
      <c r="DY230" s="39"/>
      <c r="DZ230" s="39"/>
      <c r="EA230" s="39"/>
      <c r="EB230" s="39"/>
      <c r="EC230" s="39"/>
      <c r="ED230" s="39"/>
      <c r="EE230" s="39"/>
      <c r="EF230" s="39"/>
      <c r="EG230" s="39"/>
      <c r="EH230" s="39"/>
      <c r="EI230" s="39"/>
      <c r="EJ230" s="39"/>
      <c r="EK230" s="39"/>
      <c r="EL230" s="39"/>
      <c r="EM230" s="39"/>
      <c r="EN230" s="39"/>
      <c r="EO230" s="39"/>
      <c r="EP230" s="39"/>
      <c r="EQ230" s="39"/>
      <c r="ER230" s="39"/>
      <c r="ES230" s="39"/>
      <c r="ET230" s="39"/>
      <c r="EU230" s="39"/>
      <c r="EV230" s="39"/>
      <c r="EW230" s="39"/>
      <c r="EX230" s="39"/>
      <c r="EY230" s="39"/>
      <c r="EZ230" s="39"/>
      <c r="FA230" s="39"/>
      <c r="FB230" s="39"/>
      <c r="FC230" s="39"/>
      <c r="FD230" s="39"/>
      <c r="FE230" s="39"/>
      <c r="FF230" s="39"/>
      <c r="FG230" s="39"/>
      <c r="FH230" s="39"/>
      <c r="FI230" s="39"/>
      <c r="FJ230" s="39"/>
      <c r="FK230" s="39"/>
      <c r="FL230" s="39"/>
      <c r="FM230" s="39"/>
      <c r="FN230" s="39"/>
      <c r="FO230" s="39"/>
      <c r="FP230" s="39"/>
      <c r="FQ230" s="39"/>
      <c r="FR230" s="39"/>
      <c r="FS230" s="39"/>
      <c r="FT230" s="39"/>
      <c r="FU230" s="39"/>
      <c r="FV230" s="39"/>
      <c r="FW230" s="39"/>
      <c r="FX230" s="39"/>
      <c r="FY230" s="39"/>
      <c r="FZ230" s="39"/>
      <c r="GA230" s="39"/>
      <c r="GB230" s="39"/>
      <c r="GC230" s="39"/>
      <c r="GD230" s="39"/>
      <c r="GE230" s="39"/>
      <c r="GF230" s="39"/>
      <c r="GG230" s="39"/>
      <c r="GH230" s="39"/>
      <c r="GI230" s="39"/>
      <c r="GJ230" s="39"/>
      <c r="GK230" s="39"/>
      <c r="GL230" s="39"/>
      <c r="GM230" s="39"/>
      <c r="GN230" s="39"/>
      <c r="GO230" s="39"/>
      <c r="GP230" s="39"/>
      <c r="GQ230" s="39"/>
      <c r="GR230" s="39"/>
      <c r="GS230" s="39"/>
      <c r="GT230" s="39"/>
      <c r="GU230" s="39"/>
      <c r="GV230" s="39"/>
      <c r="GW230" s="39"/>
      <c r="GX230" s="39"/>
      <c r="GY230" s="39"/>
      <c r="GZ230" s="39"/>
      <c r="HA230" s="39"/>
      <c r="HB230" s="39"/>
      <c r="HC230" s="39"/>
      <c r="HD230" s="39"/>
      <c r="HE230" s="39"/>
      <c r="HF230" s="39"/>
      <c r="HG230" s="39"/>
      <c r="HH230" s="39"/>
      <c r="HI230" s="39"/>
      <c r="HJ230" s="39"/>
      <c r="HK230" s="39"/>
      <c r="HL230" s="39"/>
      <c r="HM230" s="39"/>
      <c r="HN230" s="39"/>
      <c r="HO230" s="39"/>
      <c r="HP230" s="39"/>
      <c r="HQ230" s="39"/>
      <c r="HR230" s="39"/>
      <c r="HS230" s="39"/>
      <c r="HT230" s="39"/>
      <c r="HU230" s="39"/>
      <c r="HV230" s="39"/>
      <c r="HW230" s="39"/>
      <c r="HX230" s="39"/>
      <c r="HY230" s="39"/>
      <c r="HZ230" s="39"/>
      <c r="IA230" s="39"/>
      <c r="IB230" s="39"/>
      <c r="IC230" s="39"/>
      <c r="ID230" s="39"/>
      <c r="IE230" s="39"/>
      <c r="IF230" s="39"/>
      <c r="IG230" s="39"/>
      <c r="IH230" s="39"/>
      <c r="II230" s="39"/>
    </row>
    <row r="231" spans="1:243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  <c r="DS231" s="39"/>
      <c r="DT231" s="39"/>
      <c r="DU231" s="39"/>
      <c r="DV231" s="39"/>
      <c r="DW231" s="39"/>
      <c r="DX231" s="39"/>
      <c r="DY231" s="39"/>
      <c r="DZ231" s="39"/>
      <c r="EA231" s="39"/>
      <c r="EB231" s="39"/>
      <c r="EC231" s="39"/>
      <c r="ED231" s="39"/>
      <c r="EE231" s="39"/>
      <c r="EF231" s="39"/>
      <c r="EG231" s="39"/>
      <c r="EH231" s="39"/>
      <c r="EI231" s="39"/>
      <c r="EJ231" s="39"/>
      <c r="EK231" s="39"/>
      <c r="EL231" s="39"/>
      <c r="EM231" s="39"/>
      <c r="EN231" s="39"/>
      <c r="EO231" s="39"/>
      <c r="EP231" s="39"/>
      <c r="EQ231" s="39"/>
      <c r="ER231" s="39"/>
      <c r="ES231" s="39"/>
      <c r="ET231" s="39"/>
      <c r="EU231" s="39"/>
      <c r="EV231" s="39"/>
      <c r="EW231" s="39"/>
      <c r="EX231" s="39"/>
      <c r="EY231" s="39"/>
      <c r="EZ231" s="39"/>
      <c r="FA231" s="39"/>
      <c r="FB231" s="39"/>
      <c r="FC231" s="39"/>
      <c r="FD231" s="39"/>
      <c r="FE231" s="39"/>
      <c r="FF231" s="39"/>
      <c r="FG231" s="39"/>
      <c r="FH231" s="39"/>
      <c r="FI231" s="39"/>
      <c r="FJ231" s="39"/>
      <c r="FK231" s="39"/>
      <c r="FL231" s="39"/>
      <c r="FM231" s="39"/>
      <c r="FN231" s="39"/>
      <c r="FO231" s="39"/>
      <c r="FP231" s="39"/>
      <c r="FQ231" s="39"/>
      <c r="FR231" s="39"/>
      <c r="FS231" s="39"/>
      <c r="FT231" s="39"/>
      <c r="FU231" s="39"/>
      <c r="FV231" s="39"/>
      <c r="FW231" s="39"/>
      <c r="FX231" s="39"/>
      <c r="FY231" s="39"/>
      <c r="FZ231" s="39"/>
      <c r="GA231" s="39"/>
      <c r="GB231" s="39"/>
      <c r="GC231" s="39"/>
      <c r="GD231" s="39"/>
      <c r="GE231" s="39"/>
      <c r="GF231" s="39"/>
      <c r="GG231" s="39"/>
      <c r="GH231" s="39"/>
      <c r="GI231" s="39"/>
      <c r="GJ231" s="39"/>
      <c r="GK231" s="39"/>
      <c r="GL231" s="39"/>
      <c r="GM231" s="39"/>
      <c r="GN231" s="39"/>
      <c r="GO231" s="39"/>
      <c r="GP231" s="39"/>
      <c r="GQ231" s="39"/>
      <c r="GR231" s="39"/>
      <c r="GS231" s="39"/>
      <c r="GT231" s="39"/>
      <c r="GU231" s="39"/>
      <c r="GV231" s="39"/>
      <c r="GW231" s="39"/>
      <c r="GX231" s="39"/>
      <c r="GY231" s="39"/>
      <c r="GZ231" s="39"/>
      <c r="HA231" s="39"/>
      <c r="HB231" s="39"/>
      <c r="HC231" s="39"/>
      <c r="HD231" s="39"/>
      <c r="HE231" s="39"/>
      <c r="HF231" s="39"/>
      <c r="HG231" s="39"/>
      <c r="HH231" s="39"/>
      <c r="HI231" s="39"/>
      <c r="HJ231" s="39"/>
      <c r="HK231" s="39"/>
      <c r="HL231" s="39"/>
      <c r="HM231" s="39"/>
      <c r="HN231" s="39"/>
      <c r="HO231" s="39"/>
      <c r="HP231" s="39"/>
      <c r="HQ231" s="39"/>
      <c r="HR231" s="39"/>
      <c r="HS231" s="39"/>
      <c r="HT231" s="39"/>
      <c r="HU231" s="39"/>
      <c r="HV231" s="39"/>
      <c r="HW231" s="39"/>
      <c r="HX231" s="39"/>
      <c r="HY231" s="39"/>
      <c r="HZ231" s="39"/>
      <c r="IA231" s="39"/>
      <c r="IB231" s="39"/>
      <c r="IC231" s="39"/>
      <c r="ID231" s="39"/>
      <c r="IE231" s="39"/>
      <c r="IF231" s="39"/>
      <c r="IG231" s="39"/>
      <c r="IH231" s="39"/>
      <c r="II231" s="39"/>
    </row>
    <row r="232" spans="1:243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  <c r="DS232" s="39"/>
      <c r="DT232" s="39"/>
      <c r="DU232" s="39"/>
      <c r="DV232" s="39"/>
      <c r="DW232" s="39"/>
      <c r="DX232" s="39"/>
      <c r="DY232" s="39"/>
      <c r="DZ232" s="39"/>
      <c r="EA232" s="39"/>
      <c r="EB232" s="39"/>
      <c r="EC232" s="39"/>
      <c r="ED232" s="39"/>
      <c r="EE232" s="39"/>
      <c r="EF232" s="39"/>
      <c r="EG232" s="39"/>
      <c r="EH232" s="39"/>
      <c r="EI232" s="39"/>
      <c r="EJ232" s="39"/>
      <c r="EK232" s="39"/>
      <c r="EL232" s="39"/>
      <c r="EM232" s="39"/>
      <c r="EN232" s="39"/>
      <c r="EO232" s="39"/>
      <c r="EP232" s="39"/>
      <c r="EQ232" s="39"/>
      <c r="ER232" s="39"/>
      <c r="ES232" s="39"/>
      <c r="ET232" s="39"/>
      <c r="EU232" s="39"/>
      <c r="EV232" s="39"/>
      <c r="EW232" s="39"/>
      <c r="EX232" s="39"/>
      <c r="EY232" s="39"/>
      <c r="EZ232" s="39"/>
      <c r="FA232" s="39"/>
      <c r="FB232" s="39"/>
      <c r="FC232" s="39"/>
      <c r="FD232" s="39"/>
      <c r="FE232" s="39"/>
      <c r="FF232" s="39"/>
      <c r="FG232" s="39"/>
      <c r="FH232" s="39"/>
      <c r="FI232" s="39"/>
      <c r="FJ232" s="39"/>
      <c r="FK232" s="39"/>
      <c r="FL232" s="39"/>
      <c r="FM232" s="39"/>
      <c r="FN232" s="39"/>
      <c r="FO232" s="39"/>
      <c r="FP232" s="39"/>
      <c r="FQ232" s="39"/>
      <c r="FR232" s="39"/>
      <c r="FS232" s="39"/>
      <c r="FT232" s="39"/>
      <c r="FU232" s="39"/>
      <c r="FV232" s="39"/>
      <c r="FW232" s="39"/>
      <c r="FX232" s="39"/>
      <c r="FY232" s="39"/>
      <c r="FZ232" s="39"/>
      <c r="GA232" s="39"/>
      <c r="GB232" s="39"/>
      <c r="GC232" s="39"/>
      <c r="GD232" s="39"/>
      <c r="GE232" s="39"/>
      <c r="GF232" s="39"/>
      <c r="GG232" s="39"/>
      <c r="GH232" s="39"/>
      <c r="GI232" s="39"/>
      <c r="GJ232" s="39"/>
      <c r="GK232" s="39"/>
      <c r="GL232" s="39"/>
      <c r="GM232" s="39"/>
      <c r="GN232" s="39"/>
      <c r="GO232" s="39"/>
      <c r="GP232" s="39"/>
      <c r="GQ232" s="39"/>
      <c r="GR232" s="39"/>
      <c r="GS232" s="39"/>
      <c r="GT232" s="39"/>
      <c r="GU232" s="39"/>
      <c r="GV232" s="39"/>
      <c r="GW232" s="39"/>
      <c r="GX232" s="39"/>
      <c r="GY232" s="39"/>
      <c r="GZ232" s="39"/>
      <c r="HA232" s="39"/>
      <c r="HB232" s="39"/>
      <c r="HC232" s="39"/>
      <c r="HD232" s="39"/>
      <c r="HE232" s="39"/>
      <c r="HF232" s="39"/>
      <c r="HG232" s="39"/>
      <c r="HH232" s="39"/>
      <c r="HI232" s="39"/>
      <c r="HJ232" s="39"/>
      <c r="HK232" s="39"/>
      <c r="HL232" s="39"/>
      <c r="HM232" s="39"/>
      <c r="HN232" s="39"/>
      <c r="HO232" s="39"/>
      <c r="HP232" s="39"/>
      <c r="HQ232" s="39"/>
      <c r="HR232" s="39"/>
      <c r="HS232" s="39"/>
      <c r="HT232" s="39"/>
      <c r="HU232" s="39"/>
      <c r="HV232" s="39"/>
      <c r="HW232" s="39"/>
      <c r="HX232" s="39"/>
      <c r="HY232" s="39"/>
      <c r="HZ232" s="39"/>
      <c r="IA232" s="39"/>
      <c r="IB232" s="39"/>
      <c r="IC232" s="39"/>
      <c r="ID232" s="39"/>
      <c r="IE232" s="39"/>
      <c r="IF232" s="39"/>
      <c r="IG232" s="39"/>
      <c r="IH232" s="39"/>
      <c r="II232" s="39"/>
    </row>
    <row r="233" spans="1:243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  <c r="DS233" s="39"/>
      <c r="DT233" s="39"/>
      <c r="DU233" s="39"/>
      <c r="DV233" s="39"/>
      <c r="DW233" s="39"/>
      <c r="DX233" s="39"/>
      <c r="DY233" s="39"/>
      <c r="DZ233" s="39"/>
      <c r="EA233" s="39"/>
      <c r="EB233" s="39"/>
      <c r="EC233" s="39"/>
      <c r="ED233" s="39"/>
      <c r="EE233" s="39"/>
      <c r="EF233" s="39"/>
      <c r="EG233" s="39"/>
      <c r="EH233" s="39"/>
      <c r="EI233" s="39"/>
      <c r="EJ233" s="39"/>
      <c r="EK233" s="39"/>
      <c r="EL233" s="39"/>
      <c r="EM233" s="39"/>
      <c r="EN233" s="39"/>
      <c r="EO233" s="39"/>
      <c r="EP233" s="39"/>
      <c r="EQ233" s="39"/>
      <c r="ER233" s="39"/>
      <c r="ES233" s="39"/>
      <c r="ET233" s="39"/>
      <c r="EU233" s="39"/>
      <c r="EV233" s="39"/>
      <c r="EW233" s="39"/>
      <c r="EX233" s="39"/>
      <c r="EY233" s="39"/>
      <c r="EZ233" s="39"/>
      <c r="FA233" s="39"/>
      <c r="FB233" s="39"/>
      <c r="FC233" s="39"/>
      <c r="FD233" s="39"/>
      <c r="FE233" s="39"/>
      <c r="FF233" s="39"/>
      <c r="FG233" s="39"/>
      <c r="FH233" s="39"/>
      <c r="FI233" s="39"/>
      <c r="FJ233" s="39"/>
      <c r="FK233" s="39"/>
      <c r="FL233" s="39"/>
      <c r="FM233" s="39"/>
      <c r="FN233" s="39"/>
      <c r="FO233" s="39"/>
      <c r="FP233" s="39"/>
      <c r="FQ233" s="39"/>
      <c r="FR233" s="39"/>
      <c r="FS233" s="39"/>
      <c r="FT233" s="39"/>
      <c r="FU233" s="39"/>
      <c r="FV233" s="39"/>
      <c r="FW233" s="39"/>
      <c r="FX233" s="39"/>
      <c r="FY233" s="39"/>
      <c r="FZ233" s="39"/>
      <c r="GA233" s="39"/>
      <c r="GB233" s="39"/>
      <c r="GC233" s="39"/>
      <c r="GD233" s="39"/>
      <c r="GE233" s="39"/>
      <c r="GF233" s="39"/>
      <c r="GG233" s="39"/>
      <c r="GH233" s="39"/>
      <c r="GI233" s="39"/>
      <c r="GJ233" s="39"/>
      <c r="GK233" s="39"/>
      <c r="GL233" s="39"/>
      <c r="GM233" s="39"/>
      <c r="GN233" s="39"/>
      <c r="GO233" s="39"/>
      <c r="GP233" s="39"/>
      <c r="GQ233" s="39"/>
      <c r="GR233" s="39"/>
      <c r="GS233" s="39"/>
      <c r="GT233" s="39"/>
      <c r="GU233" s="39"/>
      <c r="GV233" s="39"/>
      <c r="GW233" s="39"/>
      <c r="GX233" s="39"/>
      <c r="GY233" s="39"/>
      <c r="GZ233" s="39"/>
      <c r="HA233" s="39"/>
      <c r="HB233" s="39"/>
      <c r="HC233" s="39"/>
      <c r="HD233" s="39"/>
      <c r="HE233" s="39"/>
      <c r="HF233" s="39"/>
      <c r="HG233" s="39"/>
      <c r="HH233" s="39"/>
      <c r="HI233" s="39"/>
      <c r="HJ233" s="39"/>
      <c r="HK233" s="39"/>
      <c r="HL233" s="39"/>
      <c r="HM233" s="39"/>
      <c r="HN233" s="39"/>
      <c r="HO233" s="39"/>
      <c r="HP233" s="39"/>
      <c r="HQ233" s="39"/>
      <c r="HR233" s="39"/>
      <c r="HS233" s="39"/>
      <c r="HT233" s="39"/>
      <c r="HU233" s="39"/>
      <c r="HV233" s="39"/>
      <c r="HW233" s="39"/>
      <c r="HX233" s="39"/>
      <c r="HY233" s="39"/>
      <c r="HZ233" s="39"/>
      <c r="IA233" s="39"/>
      <c r="IB233" s="39"/>
      <c r="IC233" s="39"/>
      <c r="ID233" s="39"/>
      <c r="IE233" s="39"/>
      <c r="IF233" s="39"/>
      <c r="IG233" s="39"/>
      <c r="IH233" s="39"/>
      <c r="II233" s="39"/>
    </row>
    <row r="234" spans="1:243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  <c r="DS234" s="39"/>
      <c r="DT234" s="39"/>
      <c r="DU234" s="39"/>
      <c r="DV234" s="39"/>
      <c r="DW234" s="39"/>
      <c r="DX234" s="39"/>
      <c r="DY234" s="39"/>
      <c r="DZ234" s="39"/>
      <c r="EA234" s="39"/>
      <c r="EB234" s="39"/>
      <c r="EC234" s="39"/>
      <c r="ED234" s="39"/>
      <c r="EE234" s="39"/>
      <c r="EF234" s="39"/>
      <c r="EG234" s="39"/>
      <c r="EH234" s="39"/>
      <c r="EI234" s="39"/>
      <c r="EJ234" s="39"/>
      <c r="EK234" s="39"/>
      <c r="EL234" s="39"/>
      <c r="EM234" s="39"/>
      <c r="EN234" s="39"/>
      <c r="EO234" s="39"/>
      <c r="EP234" s="39"/>
      <c r="EQ234" s="39"/>
      <c r="ER234" s="39"/>
      <c r="ES234" s="39"/>
      <c r="ET234" s="39"/>
      <c r="EU234" s="39"/>
      <c r="EV234" s="39"/>
      <c r="EW234" s="39"/>
      <c r="EX234" s="39"/>
      <c r="EY234" s="39"/>
      <c r="EZ234" s="39"/>
      <c r="FA234" s="39"/>
      <c r="FB234" s="39"/>
      <c r="FC234" s="39"/>
      <c r="FD234" s="39"/>
      <c r="FE234" s="39"/>
      <c r="FF234" s="39"/>
      <c r="FG234" s="39"/>
      <c r="FH234" s="39"/>
      <c r="FI234" s="39"/>
      <c r="FJ234" s="39"/>
      <c r="FK234" s="39"/>
      <c r="FL234" s="39"/>
      <c r="FM234" s="39"/>
      <c r="FN234" s="39"/>
      <c r="FO234" s="39"/>
      <c r="FP234" s="39"/>
      <c r="FQ234" s="39"/>
      <c r="FR234" s="39"/>
      <c r="FS234" s="39"/>
      <c r="FT234" s="39"/>
      <c r="FU234" s="39"/>
      <c r="FV234" s="39"/>
      <c r="FW234" s="39"/>
      <c r="FX234" s="39"/>
      <c r="FY234" s="39"/>
      <c r="FZ234" s="39"/>
      <c r="GA234" s="39"/>
      <c r="GB234" s="39"/>
      <c r="GC234" s="39"/>
      <c r="GD234" s="39"/>
      <c r="GE234" s="39"/>
      <c r="GF234" s="39"/>
      <c r="GG234" s="39"/>
      <c r="GH234" s="39"/>
      <c r="GI234" s="39"/>
      <c r="GJ234" s="39"/>
      <c r="GK234" s="39"/>
      <c r="GL234" s="39"/>
      <c r="GM234" s="39"/>
      <c r="GN234" s="39"/>
      <c r="GO234" s="39"/>
      <c r="GP234" s="39"/>
      <c r="GQ234" s="39"/>
      <c r="GR234" s="39"/>
      <c r="GS234" s="39"/>
      <c r="GT234" s="39"/>
      <c r="GU234" s="39"/>
      <c r="GV234" s="39"/>
      <c r="GW234" s="39"/>
      <c r="GX234" s="39"/>
      <c r="GY234" s="39"/>
      <c r="GZ234" s="39"/>
      <c r="HA234" s="39"/>
      <c r="HB234" s="39"/>
      <c r="HC234" s="39"/>
      <c r="HD234" s="39"/>
      <c r="HE234" s="39"/>
      <c r="HF234" s="39"/>
      <c r="HG234" s="39"/>
      <c r="HH234" s="39"/>
      <c r="HI234" s="39"/>
      <c r="HJ234" s="39"/>
      <c r="HK234" s="39"/>
      <c r="HL234" s="39"/>
      <c r="HM234" s="39"/>
      <c r="HN234" s="39"/>
      <c r="HO234" s="39"/>
      <c r="HP234" s="39"/>
      <c r="HQ234" s="39"/>
      <c r="HR234" s="39"/>
      <c r="HS234" s="39"/>
      <c r="HT234" s="39"/>
      <c r="HU234" s="39"/>
      <c r="HV234" s="39"/>
      <c r="HW234" s="39"/>
      <c r="HX234" s="39"/>
      <c r="HY234" s="39"/>
      <c r="HZ234" s="39"/>
      <c r="IA234" s="39"/>
      <c r="IB234" s="39"/>
      <c r="IC234" s="39"/>
      <c r="ID234" s="39"/>
      <c r="IE234" s="39"/>
      <c r="IF234" s="39"/>
      <c r="IG234" s="39"/>
      <c r="IH234" s="39"/>
      <c r="II234" s="39"/>
    </row>
    <row r="235" spans="1:243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39"/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39"/>
      <c r="FF235" s="39"/>
      <c r="FG235" s="39"/>
      <c r="FH235" s="39"/>
      <c r="FI235" s="39"/>
      <c r="FJ235" s="39"/>
      <c r="FK235" s="39"/>
      <c r="FL235" s="39"/>
      <c r="FM235" s="39"/>
      <c r="FN235" s="39"/>
      <c r="FO235" s="39"/>
      <c r="FP235" s="39"/>
      <c r="FQ235" s="39"/>
      <c r="FR235" s="39"/>
      <c r="FS235" s="39"/>
      <c r="FT235" s="39"/>
      <c r="FU235" s="39"/>
      <c r="FV235" s="39"/>
      <c r="FW235" s="39"/>
      <c r="FX235" s="39"/>
      <c r="FY235" s="39"/>
      <c r="FZ235" s="39"/>
      <c r="GA235" s="39"/>
      <c r="GB235" s="39"/>
      <c r="GC235" s="39"/>
      <c r="GD235" s="39"/>
      <c r="GE235" s="39"/>
      <c r="GF235" s="39"/>
      <c r="GG235" s="39"/>
      <c r="GH235" s="39"/>
      <c r="GI235" s="39"/>
      <c r="GJ235" s="39"/>
      <c r="GK235" s="39"/>
      <c r="GL235" s="39"/>
      <c r="GM235" s="39"/>
      <c r="GN235" s="39"/>
      <c r="GO235" s="39"/>
      <c r="GP235" s="39"/>
      <c r="GQ235" s="39"/>
      <c r="GR235" s="39"/>
      <c r="GS235" s="39"/>
      <c r="GT235" s="39"/>
      <c r="GU235" s="39"/>
      <c r="GV235" s="39"/>
      <c r="GW235" s="39"/>
      <c r="GX235" s="39"/>
      <c r="GY235" s="39"/>
      <c r="GZ235" s="39"/>
      <c r="HA235" s="39"/>
      <c r="HB235" s="39"/>
      <c r="HC235" s="39"/>
      <c r="HD235" s="39"/>
      <c r="HE235" s="39"/>
      <c r="HF235" s="39"/>
      <c r="HG235" s="39"/>
      <c r="HH235" s="39"/>
      <c r="HI235" s="39"/>
      <c r="HJ235" s="39"/>
      <c r="HK235" s="39"/>
      <c r="HL235" s="39"/>
      <c r="HM235" s="39"/>
      <c r="HN235" s="39"/>
      <c r="HO235" s="39"/>
      <c r="HP235" s="39"/>
      <c r="HQ235" s="39"/>
      <c r="HR235" s="39"/>
      <c r="HS235" s="39"/>
      <c r="HT235" s="39"/>
      <c r="HU235" s="39"/>
      <c r="HV235" s="39"/>
      <c r="HW235" s="39"/>
      <c r="HX235" s="39"/>
      <c r="HY235" s="39"/>
      <c r="HZ235" s="39"/>
      <c r="IA235" s="39"/>
      <c r="IB235" s="39"/>
      <c r="IC235" s="39"/>
      <c r="ID235" s="39"/>
      <c r="IE235" s="39"/>
      <c r="IF235" s="39"/>
      <c r="IG235" s="39"/>
      <c r="IH235" s="39"/>
      <c r="II235" s="39"/>
    </row>
    <row r="236" spans="1:243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  <c r="DS236" s="39"/>
      <c r="DT236" s="39"/>
      <c r="DU236" s="39"/>
      <c r="DV236" s="39"/>
      <c r="DW236" s="39"/>
      <c r="DX236" s="39"/>
      <c r="DY236" s="39"/>
      <c r="DZ236" s="39"/>
      <c r="EA236" s="39"/>
      <c r="EB236" s="39"/>
      <c r="EC236" s="39"/>
      <c r="ED236" s="39"/>
      <c r="EE236" s="39"/>
      <c r="EF236" s="39"/>
      <c r="EG236" s="39"/>
      <c r="EH236" s="39"/>
      <c r="EI236" s="39"/>
      <c r="EJ236" s="39"/>
      <c r="EK236" s="39"/>
      <c r="EL236" s="39"/>
      <c r="EM236" s="39"/>
      <c r="EN236" s="39"/>
      <c r="EO236" s="39"/>
      <c r="EP236" s="39"/>
      <c r="EQ236" s="39"/>
      <c r="ER236" s="39"/>
      <c r="ES236" s="39"/>
      <c r="ET236" s="39"/>
      <c r="EU236" s="39"/>
      <c r="EV236" s="39"/>
      <c r="EW236" s="39"/>
      <c r="EX236" s="39"/>
      <c r="EY236" s="39"/>
      <c r="EZ236" s="39"/>
      <c r="FA236" s="39"/>
      <c r="FB236" s="39"/>
      <c r="FC236" s="39"/>
      <c r="FD236" s="39"/>
      <c r="FE236" s="39"/>
      <c r="FF236" s="39"/>
      <c r="FG236" s="39"/>
      <c r="FH236" s="39"/>
      <c r="FI236" s="39"/>
      <c r="FJ236" s="39"/>
      <c r="FK236" s="39"/>
      <c r="FL236" s="39"/>
      <c r="FM236" s="39"/>
      <c r="FN236" s="39"/>
      <c r="FO236" s="39"/>
      <c r="FP236" s="39"/>
      <c r="FQ236" s="39"/>
      <c r="FR236" s="39"/>
      <c r="FS236" s="39"/>
      <c r="FT236" s="39"/>
      <c r="FU236" s="39"/>
      <c r="FV236" s="39"/>
      <c r="FW236" s="39"/>
      <c r="FX236" s="39"/>
      <c r="FY236" s="39"/>
      <c r="FZ236" s="39"/>
      <c r="GA236" s="39"/>
      <c r="GB236" s="39"/>
      <c r="GC236" s="39"/>
      <c r="GD236" s="39"/>
      <c r="GE236" s="39"/>
      <c r="GF236" s="39"/>
      <c r="GG236" s="39"/>
      <c r="GH236" s="39"/>
      <c r="GI236" s="39"/>
      <c r="GJ236" s="39"/>
      <c r="GK236" s="39"/>
      <c r="GL236" s="39"/>
      <c r="GM236" s="39"/>
      <c r="GN236" s="39"/>
      <c r="GO236" s="39"/>
      <c r="GP236" s="39"/>
      <c r="GQ236" s="39"/>
      <c r="GR236" s="39"/>
      <c r="GS236" s="39"/>
      <c r="GT236" s="39"/>
      <c r="GU236" s="39"/>
      <c r="GV236" s="39"/>
      <c r="GW236" s="39"/>
      <c r="GX236" s="39"/>
      <c r="GY236" s="39"/>
      <c r="GZ236" s="39"/>
      <c r="HA236" s="39"/>
      <c r="HB236" s="39"/>
      <c r="HC236" s="39"/>
      <c r="HD236" s="39"/>
      <c r="HE236" s="39"/>
      <c r="HF236" s="39"/>
      <c r="HG236" s="39"/>
      <c r="HH236" s="39"/>
      <c r="HI236" s="39"/>
      <c r="HJ236" s="39"/>
      <c r="HK236" s="39"/>
      <c r="HL236" s="39"/>
      <c r="HM236" s="39"/>
      <c r="HN236" s="39"/>
      <c r="HO236" s="39"/>
      <c r="HP236" s="39"/>
      <c r="HQ236" s="39"/>
      <c r="HR236" s="39"/>
      <c r="HS236" s="39"/>
      <c r="HT236" s="39"/>
      <c r="HU236" s="39"/>
      <c r="HV236" s="39"/>
      <c r="HW236" s="39"/>
      <c r="HX236" s="39"/>
      <c r="HY236" s="39"/>
      <c r="HZ236" s="39"/>
      <c r="IA236" s="39"/>
      <c r="IB236" s="39"/>
      <c r="IC236" s="39"/>
      <c r="ID236" s="39"/>
      <c r="IE236" s="39"/>
      <c r="IF236" s="39"/>
      <c r="IG236" s="39"/>
      <c r="IH236" s="39"/>
      <c r="II236" s="39"/>
    </row>
    <row r="237" spans="1:243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  <c r="DS237" s="39"/>
      <c r="DT237" s="39"/>
      <c r="DU237" s="39"/>
      <c r="DV237" s="39"/>
      <c r="DW237" s="39"/>
      <c r="DX237" s="39"/>
      <c r="DY237" s="39"/>
      <c r="DZ237" s="39"/>
      <c r="EA237" s="39"/>
      <c r="EB237" s="39"/>
      <c r="EC237" s="39"/>
      <c r="ED237" s="39"/>
      <c r="EE237" s="39"/>
      <c r="EF237" s="39"/>
      <c r="EG237" s="39"/>
      <c r="EH237" s="39"/>
      <c r="EI237" s="39"/>
      <c r="EJ237" s="39"/>
      <c r="EK237" s="39"/>
      <c r="EL237" s="39"/>
      <c r="EM237" s="39"/>
      <c r="EN237" s="39"/>
      <c r="EO237" s="39"/>
      <c r="EP237" s="39"/>
      <c r="EQ237" s="39"/>
      <c r="ER237" s="39"/>
      <c r="ES237" s="39"/>
      <c r="ET237" s="39"/>
      <c r="EU237" s="39"/>
      <c r="EV237" s="39"/>
      <c r="EW237" s="39"/>
      <c r="EX237" s="39"/>
      <c r="EY237" s="39"/>
      <c r="EZ237" s="39"/>
      <c r="FA237" s="39"/>
      <c r="FB237" s="39"/>
      <c r="FC237" s="39"/>
      <c r="FD237" s="39"/>
      <c r="FE237" s="39"/>
      <c r="FF237" s="39"/>
      <c r="FG237" s="39"/>
      <c r="FH237" s="39"/>
      <c r="FI237" s="39"/>
      <c r="FJ237" s="39"/>
      <c r="FK237" s="39"/>
      <c r="FL237" s="39"/>
      <c r="FM237" s="39"/>
      <c r="FN237" s="39"/>
      <c r="FO237" s="39"/>
      <c r="FP237" s="39"/>
      <c r="FQ237" s="39"/>
      <c r="FR237" s="39"/>
      <c r="FS237" s="39"/>
      <c r="FT237" s="39"/>
      <c r="FU237" s="39"/>
      <c r="FV237" s="39"/>
      <c r="FW237" s="39"/>
      <c r="FX237" s="39"/>
      <c r="FY237" s="39"/>
      <c r="FZ237" s="39"/>
      <c r="GA237" s="39"/>
      <c r="GB237" s="39"/>
      <c r="GC237" s="39"/>
      <c r="GD237" s="39"/>
      <c r="GE237" s="39"/>
      <c r="GF237" s="39"/>
      <c r="GG237" s="39"/>
      <c r="GH237" s="39"/>
      <c r="GI237" s="39"/>
      <c r="GJ237" s="39"/>
      <c r="GK237" s="39"/>
      <c r="GL237" s="39"/>
      <c r="GM237" s="39"/>
      <c r="GN237" s="39"/>
      <c r="GO237" s="39"/>
      <c r="GP237" s="39"/>
      <c r="GQ237" s="39"/>
      <c r="GR237" s="39"/>
      <c r="GS237" s="39"/>
      <c r="GT237" s="39"/>
      <c r="GU237" s="39"/>
      <c r="GV237" s="39"/>
      <c r="GW237" s="39"/>
      <c r="GX237" s="39"/>
      <c r="GY237" s="39"/>
      <c r="GZ237" s="39"/>
      <c r="HA237" s="39"/>
      <c r="HB237" s="39"/>
      <c r="HC237" s="39"/>
      <c r="HD237" s="39"/>
      <c r="HE237" s="39"/>
      <c r="HF237" s="39"/>
      <c r="HG237" s="39"/>
      <c r="HH237" s="39"/>
      <c r="HI237" s="39"/>
      <c r="HJ237" s="39"/>
      <c r="HK237" s="39"/>
      <c r="HL237" s="39"/>
      <c r="HM237" s="39"/>
      <c r="HN237" s="39"/>
      <c r="HO237" s="39"/>
      <c r="HP237" s="39"/>
      <c r="HQ237" s="39"/>
      <c r="HR237" s="39"/>
      <c r="HS237" s="39"/>
      <c r="HT237" s="39"/>
      <c r="HU237" s="39"/>
      <c r="HV237" s="39"/>
      <c r="HW237" s="39"/>
      <c r="HX237" s="39"/>
      <c r="HY237" s="39"/>
      <c r="HZ237" s="39"/>
      <c r="IA237" s="39"/>
      <c r="IB237" s="39"/>
      <c r="IC237" s="39"/>
      <c r="ID237" s="39"/>
      <c r="IE237" s="39"/>
      <c r="IF237" s="39"/>
      <c r="IG237" s="39"/>
      <c r="IH237" s="39"/>
      <c r="II237" s="39"/>
    </row>
    <row r="238" spans="1:243" x14ac:dyDescent="0.2">
      <c r="CR238" s="39"/>
    </row>
    <row r="242" spans="1:243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147"/>
      <c r="AP242" s="147"/>
      <c r="AQ242" s="147"/>
      <c r="AR242" s="147"/>
      <c r="AS242" s="147"/>
      <c r="AT242" s="147"/>
      <c r="AU242" s="147"/>
      <c r="AV242" s="147"/>
      <c r="AW242" s="147"/>
      <c r="AX242" s="147"/>
      <c r="AY242" s="147"/>
      <c r="AZ242" s="147"/>
      <c r="BA242" s="147"/>
      <c r="BB242" s="147"/>
      <c r="BC242" s="147"/>
      <c r="BD242" s="147"/>
      <c r="BE242" s="147"/>
      <c r="BF242" s="147"/>
      <c r="BG242" s="147"/>
      <c r="BH242" s="147"/>
      <c r="BI242" s="147"/>
      <c r="BJ242" s="147"/>
      <c r="BK242" s="147"/>
      <c r="BL242" s="147"/>
      <c r="BM242" s="147"/>
      <c r="BN242" s="147"/>
      <c r="BO242" s="147"/>
      <c r="BP242" s="147"/>
      <c r="BQ242" s="147"/>
      <c r="BR242" s="147"/>
      <c r="BS242" s="147"/>
      <c r="BT242" s="147"/>
      <c r="BU242" s="147"/>
      <c r="BV242" s="147"/>
      <c r="BW242" s="147"/>
      <c r="BX242" s="147"/>
      <c r="BY242" s="147"/>
      <c r="BZ242" s="147"/>
      <c r="CA242" s="147"/>
      <c r="CB242" s="147"/>
      <c r="CC242" s="147"/>
      <c r="CD242" s="147"/>
      <c r="CE242" s="147"/>
      <c r="CF242" s="147"/>
      <c r="CG242" s="147"/>
      <c r="CH242" s="147"/>
      <c r="CI242" s="147"/>
      <c r="CJ242" s="147"/>
      <c r="CK242" s="147"/>
      <c r="CL242" s="147"/>
      <c r="CM242" s="147"/>
      <c r="CN242" s="147"/>
      <c r="CO242" s="147"/>
      <c r="CP242" s="147"/>
      <c r="CQ242" s="147"/>
      <c r="CR242" s="147"/>
      <c r="CS242" s="147"/>
      <c r="CT242" s="147"/>
      <c r="CU242" s="147"/>
      <c r="CV242" s="147"/>
      <c r="CW242" s="147"/>
      <c r="CX242" s="147"/>
      <c r="CY242" s="147"/>
      <c r="CZ242" s="147"/>
      <c r="DA242" s="147"/>
      <c r="DB242" s="147"/>
      <c r="DC242" s="147"/>
      <c r="DD242" s="147"/>
      <c r="DE242" s="147"/>
      <c r="DF242" s="147"/>
      <c r="DG242" s="147"/>
      <c r="DH242" s="147"/>
      <c r="DI242" s="147"/>
      <c r="DJ242" s="147"/>
      <c r="DK242" s="147"/>
      <c r="DL242" s="147"/>
      <c r="DM242" s="147"/>
      <c r="DN242" s="147"/>
      <c r="DO242" s="147"/>
      <c r="DP242" s="147"/>
      <c r="DQ242" s="147"/>
      <c r="DR242" s="147"/>
      <c r="DS242" s="147"/>
      <c r="DT242" s="147"/>
      <c r="DU242" s="147"/>
      <c r="DV242" s="147"/>
      <c r="DW242" s="147"/>
      <c r="DX242" s="147"/>
      <c r="DY242" s="147"/>
      <c r="DZ242" s="147"/>
      <c r="EA242" s="147"/>
      <c r="EB242" s="147"/>
      <c r="EC242" s="147"/>
      <c r="ED242" s="147"/>
      <c r="EE242" s="147"/>
      <c r="EF242" s="147"/>
      <c r="EG242" s="147"/>
      <c r="EH242" s="147"/>
      <c r="EI242" s="147"/>
      <c r="EJ242" s="147"/>
      <c r="EK242" s="147"/>
      <c r="EL242" s="147"/>
      <c r="EM242" s="147"/>
      <c r="EN242" s="147"/>
      <c r="EO242" s="147"/>
      <c r="EP242" s="147"/>
      <c r="EQ242" s="147"/>
      <c r="ER242" s="147"/>
      <c r="ES242" s="147"/>
      <c r="ET242" s="147"/>
      <c r="EU242" s="147"/>
      <c r="EV242" s="147"/>
      <c r="EW242" s="147"/>
      <c r="EX242" s="147"/>
      <c r="EY242" s="147"/>
      <c r="EZ242" s="147"/>
      <c r="FA242" s="147"/>
      <c r="FB242" s="147"/>
      <c r="FC242" s="147"/>
      <c r="FD242" s="147"/>
      <c r="FE242" s="147"/>
      <c r="FF242" s="147"/>
      <c r="FG242" s="147"/>
      <c r="FH242" s="147"/>
      <c r="FI242" s="147"/>
      <c r="FJ242" s="147"/>
      <c r="FK242" s="147"/>
      <c r="FL242" s="147"/>
      <c r="FM242" s="147"/>
      <c r="FN242" s="147"/>
      <c r="FO242" s="147"/>
      <c r="FP242" s="147"/>
      <c r="FQ242" s="147"/>
      <c r="FR242" s="147"/>
      <c r="FS242" s="147"/>
      <c r="FT242" s="147"/>
      <c r="FU242" s="147"/>
      <c r="FV242" s="147"/>
      <c r="FW242" s="147"/>
      <c r="FX242" s="147"/>
      <c r="FY242" s="147"/>
      <c r="FZ242" s="147"/>
      <c r="GA242" s="147"/>
      <c r="GB242" s="147"/>
      <c r="GC242" s="147"/>
      <c r="GD242" s="147"/>
      <c r="GE242" s="147"/>
      <c r="GF242" s="147"/>
      <c r="GG242" s="147"/>
      <c r="GH242" s="147"/>
      <c r="GI242" s="147"/>
      <c r="GJ242" s="147"/>
      <c r="GK242" s="147"/>
      <c r="GL242" s="147"/>
      <c r="GM242" s="147"/>
      <c r="GN242" s="147"/>
      <c r="GO242" s="147"/>
      <c r="GP242" s="147"/>
      <c r="GQ242" s="147"/>
      <c r="GR242" s="147"/>
      <c r="GS242" s="147"/>
      <c r="GT242" s="147"/>
      <c r="GU242" s="147"/>
      <c r="GV242" s="147"/>
      <c r="GW242" s="147"/>
      <c r="GX242" s="147"/>
      <c r="GY242" s="147"/>
      <c r="GZ242" s="147"/>
      <c r="HA242" s="147"/>
      <c r="HB242" s="147"/>
      <c r="HC242" s="147"/>
      <c r="HD242" s="147"/>
      <c r="HE242" s="147"/>
      <c r="HF242" s="147"/>
      <c r="HG242" s="147"/>
      <c r="HH242" s="147"/>
      <c r="HI242" s="147"/>
      <c r="HJ242" s="147"/>
      <c r="HK242" s="147"/>
      <c r="HL242" s="147"/>
      <c r="HM242" s="147"/>
      <c r="HN242" s="147"/>
      <c r="HO242" s="147"/>
      <c r="HP242" s="147"/>
      <c r="HQ242" s="147"/>
      <c r="HR242" s="147"/>
      <c r="HS242" s="147"/>
      <c r="HT242" s="147"/>
      <c r="HU242" s="147"/>
      <c r="HV242" s="147"/>
      <c r="HW242" s="147"/>
      <c r="HX242" s="147"/>
      <c r="HY242" s="147"/>
      <c r="HZ242" s="147"/>
      <c r="IA242" s="147"/>
      <c r="IB242" s="147"/>
      <c r="IC242" s="147"/>
      <c r="ID242" s="147"/>
      <c r="IE242" s="147"/>
      <c r="IF242" s="147"/>
      <c r="IG242" s="147"/>
      <c r="IH242" s="147"/>
      <c r="II242" s="147"/>
    </row>
    <row r="243" spans="1:243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  <c r="AO243" s="147"/>
      <c r="AP243" s="147"/>
      <c r="AQ243" s="147"/>
      <c r="AR243" s="147"/>
      <c r="AS243" s="147"/>
      <c r="AT243" s="147"/>
      <c r="AU243" s="147"/>
      <c r="AV243" s="147"/>
      <c r="AW243" s="147"/>
      <c r="AX243" s="147"/>
      <c r="AY243" s="147"/>
      <c r="AZ243" s="147"/>
      <c r="BA243" s="147"/>
      <c r="BB243" s="147"/>
      <c r="BC243" s="147"/>
      <c r="BD243" s="147"/>
      <c r="BE243" s="147"/>
      <c r="BF243" s="147"/>
      <c r="BG243" s="147"/>
      <c r="BH243" s="147"/>
      <c r="BI243" s="147"/>
      <c r="BJ243" s="147"/>
      <c r="BK243" s="147"/>
      <c r="BL243" s="147"/>
      <c r="BM243" s="147"/>
      <c r="BN243" s="147"/>
      <c r="BO243" s="147"/>
      <c r="BP243" s="147"/>
      <c r="BQ243" s="147"/>
      <c r="BR243" s="147"/>
      <c r="BS243" s="147"/>
      <c r="BT243" s="147"/>
      <c r="BU243" s="147"/>
      <c r="BV243" s="147"/>
      <c r="BW243" s="147"/>
      <c r="BX243" s="147"/>
      <c r="BY243" s="147"/>
      <c r="BZ243" s="147"/>
      <c r="CA243" s="147"/>
      <c r="CB243" s="147"/>
      <c r="CC243" s="147"/>
      <c r="CD243" s="147"/>
      <c r="CE243" s="147"/>
      <c r="CF243" s="147"/>
      <c r="CG243" s="147"/>
      <c r="CH243" s="147"/>
      <c r="CI243" s="147"/>
      <c r="CJ243" s="147"/>
      <c r="CK243" s="147"/>
      <c r="CL243" s="147"/>
      <c r="CM243" s="147"/>
      <c r="CN243" s="147"/>
      <c r="CO243" s="147"/>
      <c r="CP243" s="147"/>
      <c r="CQ243" s="147"/>
      <c r="CR243" s="147"/>
      <c r="CS243" s="147"/>
      <c r="CT243" s="147"/>
      <c r="CU243" s="147"/>
      <c r="CV243" s="147"/>
      <c r="CW243" s="147"/>
      <c r="CX243" s="147"/>
      <c r="CY243" s="147"/>
      <c r="CZ243" s="147"/>
      <c r="DA243" s="147"/>
      <c r="DB243" s="147"/>
      <c r="DC243" s="147"/>
      <c r="DD243" s="147"/>
      <c r="DE243" s="147"/>
      <c r="DF243" s="147"/>
      <c r="DG243" s="147"/>
      <c r="DH243" s="147"/>
      <c r="DI243" s="147"/>
      <c r="DJ243" s="147"/>
      <c r="DK243" s="147"/>
      <c r="DL243" s="147"/>
      <c r="DM243" s="147"/>
      <c r="DN243" s="147"/>
      <c r="DO243" s="147"/>
      <c r="DP243" s="147"/>
      <c r="DQ243" s="147"/>
      <c r="DR243" s="147"/>
      <c r="DS243" s="147"/>
      <c r="DT243" s="147"/>
      <c r="DU243" s="147"/>
      <c r="DV243" s="147"/>
      <c r="DW243" s="147"/>
      <c r="DX243" s="147"/>
      <c r="DY243" s="147"/>
      <c r="DZ243" s="147"/>
      <c r="EA243" s="147"/>
      <c r="EB243" s="147"/>
      <c r="EC243" s="147"/>
      <c r="ED243" s="147"/>
      <c r="EE243" s="147"/>
      <c r="EF243" s="147"/>
      <c r="EG243" s="147"/>
      <c r="EH243" s="147"/>
      <c r="EI243" s="147"/>
      <c r="EJ243" s="147"/>
      <c r="EK243" s="147"/>
      <c r="EL243" s="147"/>
      <c r="EM243" s="147"/>
      <c r="EN243" s="147"/>
      <c r="EO243" s="147"/>
      <c r="EP243" s="147"/>
      <c r="EQ243" s="147"/>
      <c r="ER243" s="147"/>
      <c r="ES243" s="147"/>
      <c r="ET243" s="147"/>
      <c r="EU243" s="147"/>
      <c r="EV243" s="147"/>
      <c r="EW243" s="147"/>
      <c r="EX243" s="147"/>
      <c r="EY243" s="147"/>
      <c r="EZ243" s="147"/>
      <c r="FA243" s="147"/>
      <c r="FB243" s="147"/>
      <c r="FC243" s="147"/>
      <c r="FD243" s="147"/>
      <c r="FE243" s="147"/>
      <c r="FF243" s="147"/>
      <c r="FG243" s="147"/>
      <c r="FH243" s="147"/>
      <c r="FI243" s="147"/>
      <c r="FJ243" s="147"/>
      <c r="FK243" s="147"/>
      <c r="FL243" s="147"/>
      <c r="FM243" s="147"/>
      <c r="FN243" s="147"/>
      <c r="FO243" s="147"/>
      <c r="FP243" s="147"/>
      <c r="FQ243" s="147"/>
      <c r="FR243" s="147"/>
      <c r="FS243" s="147"/>
      <c r="FT243" s="147"/>
      <c r="FU243" s="147"/>
      <c r="FV243" s="147"/>
      <c r="FW243" s="147"/>
      <c r="FX243" s="147"/>
      <c r="FY243" s="147"/>
      <c r="FZ243" s="147"/>
      <c r="GA243" s="147"/>
      <c r="GB243" s="147"/>
      <c r="GC243" s="147"/>
      <c r="GD243" s="147"/>
      <c r="GE243" s="147"/>
      <c r="GF243" s="147"/>
      <c r="GG243" s="147"/>
      <c r="GH243" s="147"/>
      <c r="GI243" s="147"/>
      <c r="GJ243" s="147"/>
      <c r="GK243" s="147"/>
      <c r="GL243" s="147"/>
      <c r="GM243" s="147"/>
      <c r="GN243" s="147"/>
      <c r="GO243" s="147"/>
      <c r="GP243" s="147"/>
      <c r="GQ243" s="147"/>
      <c r="GR243" s="147"/>
      <c r="GS243" s="147"/>
      <c r="GT243" s="147"/>
      <c r="GU243" s="147"/>
      <c r="GV243" s="147"/>
      <c r="GW243" s="147"/>
      <c r="GX243" s="147"/>
      <c r="GY243" s="147"/>
      <c r="GZ243" s="147"/>
      <c r="HA243" s="147"/>
      <c r="HB243" s="147"/>
      <c r="HC243" s="147"/>
      <c r="HD243" s="147"/>
      <c r="HE243" s="147"/>
      <c r="HF243" s="147"/>
      <c r="HG243" s="147"/>
      <c r="HH243" s="147"/>
      <c r="HI243" s="147"/>
      <c r="HJ243" s="147"/>
      <c r="HK243" s="147"/>
      <c r="HL243" s="147"/>
      <c r="HM243" s="147"/>
      <c r="HN243" s="147"/>
      <c r="HO243" s="147"/>
      <c r="HP243" s="147"/>
      <c r="HQ243" s="147"/>
      <c r="HR243" s="147"/>
      <c r="HS243" s="147"/>
      <c r="HT243" s="147"/>
      <c r="HU243" s="147"/>
      <c r="HV243" s="147"/>
      <c r="HW243" s="147"/>
      <c r="HX243" s="147"/>
      <c r="HY243" s="147"/>
      <c r="HZ243" s="147"/>
      <c r="IA243" s="147"/>
      <c r="IB243" s="147"/>
      <c r="IC243" s="147"/>
      <c r="ID243" s="147"/>
      <c r="IE243" s="147"/>
      <c r="IF243" s="147"/>
      <c r="IG243" s="147"/>
      <c r="IH243" s="147"/>
      <c r="II243" s="147"/>
    </row>
    <row r="244" spans="1:243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  <c r="AO244" s="147"/>
      <c r="AP244" s="147"/>
      <c r="AQ244" s="147"/>
      <c r="AR244" s="147"/>
      <c r="AS244" s="147"/>
      <c r="AT244" s="147"/>
      <c r="AU244" s="147"/>
      <c r="AV244" s="147"/>
      <c r="AW244" s="147"/>
      <c r="AX244" s="147"/>
      <c r="AY244" s="147"/>
      <c r="AZ244" s="147"/>
      <c r="BA244" s="147"/>
      <c r="BB244" s="147"/>
      <c r="BC244" s="147"/>
      <c r="BD244" s="147"/>
      <c r="BE244" s="147"/>
      <c r="BF244" s="147"/>
      <c r="BG244" s="147"/>
      <c r="BH244" s="147"/>
      <c r="BI244" s="147"/>
      <c r="BJ244" s="147"/>
      <c r="BK244" s="147"/>
      <c r="BL244" s="147"/>
      <c r="BM244" s="147"/>
      <c r="BN244" s="147"/>
      <c r="BO244" s="147"/>
      <c r="BP244" s="147"/>
      <c r="BQ244" s="147"/>
      <c r="BR244" s="147"/>
      <c r="BS244" s="147"/>
      <c r="BT244" s="147"/>
      <c r="BU244" s="147"/>
      <c r="BV244" s="147"/>
      <c r="BW244" s="147"/>
      <c r="BX244" s="147"/>
      <c r="BY244" s="147"/>
      <c r="BZ244" s="147"/>
      <c r="CA244" s="147"/>
      <c r="CB244" s="147"/>
      <c r="CC244" s="147"/>
      <c r="CD244" s="147"/>
      <c r="CE244" s="147"/>
      <c r="CF244" s="147"/>
      <c r="CG244" s="147"/>
      <c r="CH244" s="147"/>
      <c r="CI244" s="147"/>
      <c r="CJ244" s="147"/>
      <c r="CK244" s="147"/>
      <c r="CL244" s="147"/>
      <c r="CM244" s="147"/>
      <c r="CN244" s="147"/>
      <c r="CO244" s="147"/>
      <c r="CP244" s="147"/>
      <c r="CQ244" s="147"/>
      <c r="CR244" s="147"/>
      <c r="CS244" s="147"/>
      <c r="CT244" s="147"/>
      <c r="CU244" s="147"/>
      <c r="CV244" s="147"/>
      <c r="CW244" s="147"/>
      <c r="CX244" s="147"/>
      <c r="CY244" s="147"/>
      <c r="CZ244" s="147"/>
      <c r="DA244" s="147"/>
      <c r="DB244" s="147"/>
      <c r="DC244" s="147"/>
      <c r="DD244" s="147"/>
      <c r="DE244" s="147"/>
      <c r="DF244" s="147"/>
      <c r="DG244" s="147"/>
      <c r="DH244" s="147"/>
      <c r="DI244" s="147"/>
      <c r="DJ244" s="147"/>
      <c r="DK244" s="147"/>
      <c r="DL244" s="147"/>
      <c r="DM244" s="147"/>
      <c r="DN244" s="147"/>
      <c r="DO244" s="147"/>
      <c r="DP244" s="147"/>
      <c r="DQ244" s="147"/>
      <c r="DR244" s="147"/>
      <c r="DS244" s="147"/>
      <c r="DT244" s="147"/>
      <c r="DU244" s="147"/>
      <c r="DV244" s="147"/>
      <c r="DW244" s="147"/>
      <c r="DX244" s="147"/>
      <c r="DY244" s="147"/>
      <c r="DZ244" s="147"/>
      <c r="EA244" s="147"/>
      <c r="EB244" s="147"/>
      <c r="EC244" s="147"/>
      <c r="ED244" s="147"/>
      <c r="EE244" s="147"/>
      <c r="EF244" s="147"/>
      <c r="EG244" s="147"/>
      <c r="EH244" s="147"/>
      <c r="EI244" s="147"/>
      <c r="EJ244" s="147"/>
      <c r="EK244" s="147"/>
      <c r="EL244" s="147"/>
      <c r="EM244" s="147"/>
      <c r="EN244" s="147"/>
      <c r="EO244" s="147"/>
      <c r="EP244" s="147"/>
      <c r="EQ244" s="147"/>
      <c r="ER244" s="147"/>
      <c r="ES244" s="147"/>
      <c r="ET244" s="147"/>
      <c r="EU244" s="147"/>
      <c r="EV244" s="147"/>
      <c r="EW244" s="147"/>
      <c r="EX244" s="147"/>
      <c r="EY244" s="147"/>
      <c r="EZ244" s="147"/>
      <c r="FA244" s="147"/>
      <c r="FB244" s="147"/>
      <c r="FC244" s="147"/>
      <c r="FD244" s="147"/>
      <c r="FE244" s="147"/>
      <c r="FF244" s="147"/>
      <c r="FG244" s="147"/>
      <c r="FH244" s="147"/>
      <c r="FI244" s="147"/>
      <c r="FJ244" s="147"/>
      <c r="FK244" s="147"/>
      <c r="FL244" s="147"/>
      <c r="FM244" s="147"/>
      <c r="FN244" s="147"/>
      <c r="FO244" s="147"/>
      <c r="FP244" s="147"/>
      <c r="FQ244" s="147"/>
      <c r="FR244" s="147"/>
      <c r="FS244" s="147"/>
      <c r="FT244" s="147"/>
      <c r="FU244" s="147"/>
      <c r="FV244" s="147"/>
      <c r="FW244" s="147"/>
      <c r="FX244" s="147"/>
      <c r="FY244" s="147"/>
      <c r="FZ244" s="147"/>
      <c r="GA244" s="147"/>
      <c r="GB244" s="147"/>
      <c r="GC244" s="147"/>
      <c r="GD244" s="147"/>
      <c r="GE244" s="147"/>
      <c r="GF244" s="147"/>
      <c r="GG244" s="147"/>
      <c r="GH244" s="147"/>
      <c r="GI244" s="147"/>
      <c r="GJ244" s="147"/>
      <c r="GK244" s="147"/>
      <c r="GL244" s="147"/>
      <c r="GM244" s="147"/>
      <c r="GN244" s="147"/>
      <c r="GO244" s="147"/>
      <c r="GP244" s="147"/>
      <c r="GQ244" s="147"/>
      <c r="GR244" s="147"/>
      <c r="GS244" s="147"/>
      <c r="GT244" s="147"/>
      <c r="GU244" s="147"/>
      <c r="GV244" s="147"/>
      <c r="GW244" s="147"/>
      <c r="GX244" s="147"/>
      <c r="GY244" s="147"/>
      <c r="GZ244" s="147"/>
      <c r="HA244" s="147"/>
      <c r="HB244" s="147"/>
      <c r="HC244" s="147"/>
      <c r="HD244" s="147"/>
      <c r="HE244" s="147"/>
      <c r="HF244" s="147"/>
      <c r="HG244" s="147"/>
      <c r="HH244" s="147"/>
      <c r="HI244" s="147"/>
      <c r="HJ244" s="147"/>
      <c r="HK244" s="147"/>
      <c r="HL244" s="147"/>
      <c r="HM244" s="147"/>
      <c r="HN244" s="147"/>
      <c r="HO244" s="147"/>
      <c r="HP244" s="147"/>
      <c r="HQ244" s="147"/>
      <c r="HR244" s="147"/>
      <c r="HS244" s="147"/>
      <c r="HT244" s="147"/>
      <c r="HU244" s="147"/>
      <c r="HV244" s="147"/>
      <c r="HW244" s="147"/>
      <c r="HX244" s="147"/>
      <c r="HY244" s="147"/>
      <c r="HZ244" s="147"/>
      <c r="IA244" s="147"/>
      <c r="IB244" s="147"/>
      <c r="IC244" s="147"/>
      <c r="ID244" s="147"/>
      <c r="IE244" s="147"/>
      <c r="IF244" s="147"/>
      <c r="IG244" s="147"/>
      <c r="IH244" s="147"/>
      <c r="II244" s="147"/>
    </row>
    <row r="245" spans="1:243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  <c r="AO245" s="147"/>
      <c r="AP245" s="147"/>
      <c r="AQ245" s="147"/>
      <c r="AR245" s="147"/>
      <c r="AS245" s="147"/>
      <c r="AT245" s="147"/>
      <c r="AU245" s="147"/>
      <c r="AV245" s="147"/>
      <c r="AW245" s="147"/>
      <c r="AX245" s="147"/>
      <c r="AY245" s="147"/>
      <c r="AZ245" s="147"/>
      <c r="BA245" s="147"/>
      <c r="BB245" s="147"/>
      <c r="BC245" s="147"/>
      <c r="BD245" s="147"/>
      <c r="BE245" s="147"/>
      <c r="BF245" s="147"/>
      <c r="BG245" s="147"/>
      <c r="BH245" s="147"/>
      <c r="BI245" s="147"/>
      <c r="BJ245" s="147"/>
      <c r="BK245" s="147"/>
      <c r="BL245" s="147"/>
      <c r="BM245" s="147"/>
      <c r="BN245" s="147"/>
      <c r="BO245" s="147"/>
      <c r="BP245" s="147"/>
      <c r="BQ245" s="147"/>
      <c r="BR245" s="147"/>
      <c r="BS245" s="147"/>
      <c r="BT245" s="147"/>
      <c r="BU245" s="147"/>
      <c r="BV245" s="147"/>
      <c r="BW245" s="147"/>
      <c r="BX245" s="147"/>
      <c r="BY245" s="147"/>
      <c r="BZ245" s="147"/>
      <c r="CA245" s="147"/>
      <c r="CB245" s="147"/>
      <c r="CC245" s="147"/>
      <c r="CD245" s="147"/>
      <c r="CE245" s="147"/>
      <c r="CF245" s="147"/>
      <c r="CG245" s="147"/>
      <c r="CH245" s="147"/>
      <c r="CI245" s="147"/>
      <c r="CJ245" s="147"/>
      <c r="CK245" s="147"/>
      <c r="CL245" s="147"/>
      <c r="CM245" s="147"/>
      <c r="CN245" s="147"/>
      <c r="CO245" s="147"/>
      <c r="CP245" s="147"/>
      <c r="CQ245" s="147"/>
      <c r="CR245" s="147"/>
      <c r="CS245" s="147"/>
      <c r="CT245" s="147"/>
      <c r="CU245" s="147"/>
      <c r="CV245" s="147"/>
      <c r="CW245" s="147"/>
      <c r="CX245" s="147"/>
      <c r="CY245" s="147"/>
      <c r="CZ245" s="147"/>
      <c r="DA245" s="147"/>
      <c r="DB245" s="147"/>
      <c r="DC245" s="147"/>
      <c r="DD245" s="147"/>
      <c r="DE245" s="147"/>
      <c r="DF245" s="147"/>
      <c r="DG245" s="147"/>
      <c r="DH245" s="147"/>
      <c r="DI245" s="147"/>
      <c r="DJ245" s="147"/>
      <c r="DK245" s="147"/>
      <c r="DL245" s="147"/>
      <c r="DM245" s="147"/>
      <c r="DN245" s="147"/>
      <c r="DO245" s="147"/>
      <c r="DP245" s="147"/>
      <c r="DQ245" s="147"/>
      <c r="DR245" s="147"/>
      <c r="DS245" s="147"/>
      <c r="DT245" s="147"/>
      <c r="DU245" s="147"/>
      <c r="DV245" s="147"/>
      <c r="DW245" s="147"/>
      <c r="DX245" s="147"/>
      <c r="DY245" s="147"/>
      <c r="DZ245" s="147"/>
      <c r="EA245" s="147"/>
      <c r="EB245" s="147"/>
      <c r="EC245" s="147"/>
      <c r="ED245" s="147"/>
      <c r="EE245" s="147"/>
      <c r="EF245" s="147"/>
      <c r="EG245" s="147"/>
      <c r="EH245" s="147"/>
      <c r="EI245" s="147"/>
      <c r="EJ245" s="147"/>
      <c r="EK245" s="147"/>
      <c r="EL245" s="147"/>
      <c r="EM245" s="147"/>
      <c r="EN245" s="147"/>
      <c r="EO245" s="147"/>
      <c r="EP245" s="147"/>
      <c r="EQ245" s="147"/>
      <c r="ER245" s="147"/>
      <c r="ES245" s="147"/>
      <c r="ET245" s="147"/>
      <c r="EU245" s="147"/>
      <c r="EV245" s="147"/>
      <c r="EW245" s="147"/>
      <c r="EX245" s="147"/>
      <c r="EY245" s="147"/>
      <c r="EZ245" s="147"/>
      <c r="FA245" s="147"/>
      <c r="FB245" s="147"/>
      <c r="FC245" s="147"/>
      <c r="FD245" s="147"/>
      <c r="FE245" s="147"/>
      <c r="FF245" s="147"/>
      <c r="FG245" s="147"/>
      <c r="FH245" s="147"/>
      <c r="FI245" s="147"/>
      <c r="FJ245" s="147"/>
      <c r="FK245" s="147"/>
      <c r="FL245" s="147"/>
      <c r="FM245" s="147"/>
      <c r="FN245" s="147"/>
      <c r="FO245" s="147"/>
      <c r="FP245" s="147"/>
      <c r="FQ245" s="147"/>
      <c r="FR245" s="147"/>
      <c r="FS245" s="147"/>
      <c r="FT245" s="147"/>
      <c r="FU245" s="147"/>
      <c r="FV245" s="147"/>
      <c r="FW245" s="147"/>
      <c r="FX245" s="147"/>
      <c r="FY245" s="147"/>
      <c r="FZ245" s="147"/>
      <c r="GA245" s="147"/>
      <c r="GB245" s="147"/>
      <c r="GC245" s="147"/>
      <c r="GD245" s="147"/>
      <c r="GE245" s="147"/>
      <c r="GF245" s="147"/>
      <c r="GG245" s="147"/>
      <c r="GH245" s="147"/>
      <c r="GI245" s="147"/>
      <c r="GJ245" s="147"/>
      <c r="GK245" s="147"/>
      <c r="GL245" s="147"/>
      <c r="GM245" s="147"/>
      <c r="GN245" s="147"/>
      <c r="GO245" s="147"/>
      <c r="GP245" s="147"/>
      <c r="GQ245" s="147"/>
      <c r="GR245" s="147"/>
      <c r="GS245" s="147"/>
      <c r="GT245" s="147"/>
      <c r="GU245" s="147"/>
      <c r="GV245" s="147"/>
      <c r="GW245" s="147"/>
      <c r="GX245" s="147"/>
      <c r="GY245" s="147"/>
      <c r="GZ245" s="147"/>
      <c r="HA245" s="147"/>
      <c r="HB245" s="147"/>
      <c r="HC245" s="147"/>
      <c r="HD245" s="147"/>
      <c r="HE245" s="147"/>
      <c r="HF245" s="147"/>
      <c r="HG245" s="147"/>
      <c r="HH245" s="147"/>
      <c r="HI245" s="147"/>
      <c r="HJ245" s="147"/>
      <c r="HK245" s="147"/>
      <c r="HL245" s="147"/>
      <c r="HM245" s="147"/>
      <c r="HN245" s="147"/>
      <c r="HO245" s="147"/>
      <c r="HP245" s="147"/>
      <c r="HQ245" s="147"/>
      <c r="HR245" s="147"/>
      <c r="HS245" s="147"/>
      <c r="HT245" s="147"/>
      <c r="HU245" s="147"/>
      <c r="HV245" s="147"/>
      <c r="HW245" s="147"/>
      <c r="HX245" s="147"/>
      <c r="HY245" s="147"/>
      <c r="HZ245" s="147"/>
      <c r="IA245" s="147"/>
      <c r="IB245" s="147"/>
      <c r="IC245" s="147"/>
      <c r="ID245" s="147"/>
      <c r="IE245" s="147"/>
      <c r="IF245" s="147"/>
      <c r="IG245" s="147"/>
      <c r="IH245" s="147"/>
      <c r="II245" s="147"/>
    </row>
    <row r="246" spans="1:243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147"/>
      <c r="AP246" s="147"/>
      <c r="AQ246" s="147"/>
      <c r="AR246" s="147"/>
      <c r="AS246" s="147"/>
      <c r="AT246" s="147"/>
      <c r="AU246" s="147"/>
      <c r="AV246" s="147"/>
      <c r="AW246" s="147"/>
      <c r="AX246" s="147"/>
      <c r="AY246" s="147"/>
      <c r="AZ246" s="147"/>
      <c r="BA246" s="147"/>
      <c r="BB246" s="147"/>
      <c r="BC246" s="147"/>
      <c r="BD246" s="147"/>
      <c r="BE246" s="147"/>
      <c r="BF246" s="147"/>
      <c r="BG246" s="147"/>
      <c r="BH246" s="147"/>
      <c r="BI246" s="147"/>
      <c r="BJ246" s="147"/>
      <c r="BK246" s="147"/>
      <c r="BL246" s="147"/>
      <c r="BM246" s="147"/>
      <c r="BN246" s="147"/>
      <c r="BO246" s="147"/>
      <c r="BP246" s="147"/>
      <c r="BQ246" s="147"/>
      <c r="BR246" s="147"/>
      <c r="BS246" s="147"/>
      <c r="BT246" s="147"/>
      <c r="BU246" s="147"/>
      <c r="BV246" s="147"/>
      <c r="BW246" s="147"/>
      <c r="BX246" s="147"/>
      <c r="BY246" s="147"/>
      <c r="BZ246" s="147"/>
      <c r="CA246" s="147"/>
      <c r="CB246" s="147"/>
      <c r="CC246" s="147"/>
      <c r="CD246" s="147"/>
      <c r="CE246" s="147"/>
      <c r="CF246" s="147"/>
      <c r="CG246" s="147"/>
      <c r="CH246" s="147"/>
      <c r="CI246" s="147"/>
      <c r="CJ246" s="147"/>
      <c r="CK246" s="147"/>
      <c r="CL246" s="147"/>
      <c r="CM246" s="147"/>
      <c r="CN246" s="147"/>
      <c r="CO246" s="147"/>
      <c r="CP246" s="147"/>
      <c r="CQ246" s="147"/>
      <c r="CR246" s="147"/>
      <c r="CS246" s="147"/>
      <c r="CT246" s="147"/>
      <c r="CU246" s="147"/>
      <c r="CV246" s="147"/>
      <c r="CW246" s="147"/>
      <c r="CX246" s="147"/>
      <c r="CY246" s="147"/>
      <c r="CZ246" s="147"/>
      <c r="DA246" s="147"/>
      <c r="DB246" s="147"/>
      <c r="DC246" s="147"/>
      <c r="DD246" s="147"/>
      <c r="DE246" s="147"/>
      <c r="DF246" s="147"/>
      <c r="DG246" s="147"/>
      <c r="DH246" s="147"/>
      <c r="DI246" s="147"/>
      <c r="DJ246" s="147"/>
      <c r="DK246" s="147"/>
      <c r="DL246" s="147"/>
      <c r="DM246" s="147"/>
      <c r="DN246" s="147"/>
      <c r="DO246" s="147"/>
      <c r="DP246" s="147"/>
      <c r="DQ246" s="147"/>
      <c r="DR246" s="147"/>
      <c r="DS246" s="147"/>
      <c r="DT246" s="147"/>
      <c r="DU246" s="147"/>
      <c r="DV246" s="147"/>
      <c r="DW246" s="147"/>
      <c r="DX246" s="147"/>
      <c r="DY246" s="147"/>
      <c r="DZ246" s="147"/>
      <c r="EA246" s="147"/>
      <c r="EB246" s="147"/>
      <c r="EC246" s="147"/>
      <c r="ED246" s="147"/>
      <c r="EE246" s="147"/>
      <c r="EF246" s="147"/>
      <c r="EG246" s="147"/>
      <c r="EH246" s="147"/>
      <c r="EI246" s="147"/>
      <c r="EJ246" s="147"/>
      <c r="EK246" s="147"/>
      <c r="EL246" s="147"/>
      <c r="EM246" s="147"/>
      <c r="EN246" s="147"/>
      <c r="EO246" s="147"/>
      <c r="EP246" s="147"/>
      <c r="EQ246" s="147"/>
      <c r="ER246" s="147"/>
      <c r="ES246" s="147"/>
      <c r="ET246" s="147"/>
      <c r="EU246" s="147"/>
      <c r="EV246" s="147"/>
      <c r="EW246" s="147"/>
      <c r="EX246" s="147"/>
      <c r="EY246" s="147"/>
      <c r="EZ246" s="147"/>
      <c r="FA246" s="147"/>
      <c r="FB246" s="147"/>
      <c r="FC246" s="147"/>
      <c r="FD246" s="147"/>
      <c r="FE246" s="147"/>
      <c r="FF246" s="147"/>
      <c r="FG246" s="147"/>
      <c r="FH246" s="147"/>
      <c r="FI246" s="147"/>
      <c r="FJ246" s="147"/>
      <c r="FK246" s="147"/>
      <c r="FL246" s="147"/>
      <c r="FM246" s="147"/>
      <c r="FN246" s="147"/>
      <c r="FO246" s="147"/>
      <c r="FP246" s="147"/>
      <c r="FQ246" s="147"/>
      <c r="FR246" s="147"/>
      <c r="FS246" s="147"/>
      <c r="FT246" s="147"/>
      <c r="FU246" s="147"/>
      <c r="FV246" s="147"/>
      <c r="FW246" s="147"/>
      <c r="FX246" s="147"/>
      <c r="FY246" s="147"/>
      <c r="FZ246" s="147"/>
      <c r="GA246" s="147"/>
      <c r="GB246" s="147"/>
      <c r="GC246" s="147"/>
      <c r="GD246" s="147"/>
      <c r="GE246" s="147"/>
      <c r="GF246" s="147"/>
      <c r="GG246" s="147"/>
      <c r="GH246" s="147"/>
      <c r="GI246" s="147"/>
      <c r="GJ246" s="147"/>
      <c r="GK246" s="147"/>
      <c r="GL246" s="147"/>
      <c r="GM246" s="147"/>
      <c r="GN246" s="147"/>
      <c r="GO246" s="147"/>
      <c r="GP246" s="147"/>
      <c r="GQ246" s="147"/>
      <c r="GR246" s="147"/>
      <c r="GS246" s="147"/>
      <c r="GT246" s="147"/>
      <c r="GU246" s="147"/>
      <c r="GV246" s="147"/>
      <c r="GW246" s="147"/>
      <c r="GX246" s="147"/>
      <c r="GY246" s="147"/>
      <c r="GZ246" s="147"/>
      <c r="HA246" s="147"/>
      <c r="HB246" s="147"/>
      <c r="HC246" s="147"/>
      <c r="HD246" s="147"/>
      <c r="HE246" s="147"/>
      <c r="HF246" s="147"/>
      <c r="HG246" s="147"/>
      <c r="HH246" s="147"/>
      <c r="HI246" s="147"/>
      <c r="HJ246" s="147"/>
      <c r="HK246" s="147"/>
      <c r="HL246" s="147"/>
      <c r="HM246" s="147"/>
      <c r="HN246" s="147"/>
      <c r="HO246" s="147"/>
      <c r="HP246" s="147"/>
      <c r="HQ246" s="147"/>
      <c r="HR246" s="147"/>
      <c r="HS246" s="147"/>
      <c r="HT246" s="147"/>
      <c r="HU246" s="147"/>
      <c r="HV246" s="147"/>
      <c r="HW246" s="147"/>
      <c r="HX246" s="147"/>
      <c r="HY246" s="147"/>
      <c r="HZ246" s="147"/>
      <c r="IA246" s="147"/>
      <c r="IB246" s="147"/>
      <c r="IC246" s="147"/>
      <c r="ID246" s="147"/>
      <c r="IE246" s="147"/>
      <c r="IF246" s="147"/>
      <c r="IG246" s="147"/>
      <c r="IH246" s="147"/>
      <c r="II246" s="147"/>
    </row>
    <row r="247" spans="1:243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  <c r="AO247" s="147"/>
      <c r="AP247" s="147"/>
      <c r="AQ247" s="147"/>
      <c r="AR247" s="147"/>
      <c r="AS247" s="147"/>
      <c r="AT247" s="147"/>
      <c r="AU247" s="147"/>
      <c r="AV247" s="147"/>
      <c r="AW247" s="147"/>
      <c r="AX247" s="147"/>
      <c r="AY247" s="147"/>
      <c r="AZ247" s="147"/>
      <c r="BA247" s="147"/>
      <c r="BB247" s="147"/>
      <c r="BC247" s="147"/>
      <c r="BD247" s="147"/>
      <c r="BE247" s="147"/>
      <c r="BF247" s="147"/>
      <c r="BG247" s="147"/>
      <c r="BH247" s="147"/>
      <c r="BI247" s="147"/>
      <c r="BJ247" s="147"/>
      <c r="BK247" s="147"/>
      <c r="BL247" s="147"/>
      <c r="BM247" s="147"/>
      <c r="BN247" s="147"/>
      <c r="BO247" s="147"/>
      <c r="BP247" s="147"/>
      <c r="BQ247" s="147"/>
      <c r="BR247" s="147"/>
      <c r="BS247" s="147"/>
      <c r="BT247" s="147"/>
      <c r="BU247" s="147"/>
      <c r="BV247" s="147"/>
      <c r="BW247" s="147"/>
      <c r="BX247" s="147"/>
      <c r="BY247" s="147"/>
      <c r="BZ247" s="147"/>
      <c r="CA247" s="147"/>
      <c r="CB247" s="147"/>
      <c r="CC247" s="147"/>
      <c r="CD247" s="147"/>
      <c r="CE247" s="147"/>
      <c r="CF247" s="147"/>
      <c r="CG247" s="147"/>
      <c r="CH247" s="147"/>
      <c r="CI247" s="147"/>
      <c r="CJ247" s="147"/>
      <c r="CK247" s="147"/>
      <c r="CL247" s="147"/>
      <c r="CM247" s="147"/>
      <c r="CN247" s="147"/>
      <c r="CO247" s="147"/>
      <c r="CP247" s="147"/>
      <c r="CQ247" s="147"/>
      <c r="CR247" s="147"/>
      <c r="CS247" s="147"/>
      <c r="CT247" s="147"/>
      <c r="CU247" s="147"/>
      <c r="CV247" s="147"/>
      <c r="CW247" s="147"/>
      <c r="CX247" s="147"/>
      <c r="CY247" s="147"/>
      <c r="CZ247" s="147"/>
      <c r="DA247" s="147"/>
      <c r="DB247" s="147"/>
      <c r="DC247" s="147"/>
      <c r="DD247" s="147"/>
      <c r="DE247" s="147"/>
      <c r="DF247" s="147"/>
      <c r="DG247" s="147"/>
      <c r="DH247" s="147"/>
      <c r="DI247" s="147"/>
      <c r="DJ247" s="147"/>
      <c r="DK247" s="147"/>
      <c r="DL247" s="147"/>
      <c r="DM247" s="147"/>
      <c r="DN247" s="147"/>
      <c r="DO247" s="147"/>
      <c r="DP247" s="147"/>
      <c r="DQ247" s="147"/>
      <c r="DR247" s="147"/>
      <c r="DS247" s="147"/>
      <c r="DT247" s="147"/>
      <c r="DU247" s="147"/>
      <c r="DV247" s="147"/>
      <c r="DW247" s="147"/>
      <c r="DX247" s="147"/>
      <c r="DY247" s="147"/>
      <c r="DZ247" s="147"/>
      <c r="EA247" s="147"/>
      <c r="EB247" s="147"/>
      <c r="EC247" s="147"/>
      <c r="ED247" s="147"/>
      <c r="EE247" s="147"/>
      <c r="EF247" s="147"/>
      <c r="EG247" s="147"/>
      <c r="EH247" s="147"/>
      <c r="EI247" s="147"/>
      <c r="EJ247" s="147"/>
      <c r="EK247" s="147"/>
      <c r="EL247" s="147"/>
      <c r="EM247" s="147"/>
      <c r="EN247" s="147"/>
      <c r="EO247" s="147"/>
      <c r="EP247" s="147"/>
      <c r="EQ247" s="147"/>
      <c r="ER247" s="147"/>
      <c r="ES247" s="147"/>
      <c r="ET247" s="147"/>
      <c r="EU247" s="147"/>
      <c r="EV247" s="147"/>
      <c r="EW247" s="147"/>
      <c r="EX247" s="147"/>
      <c r="EY247" s="147"/>
      <c r="EZ247" s="147"/>
      <c r="FA247" s="147"/>
      <c r="FB247" s="147"/>
      <c r="FC247" s="147"/>
      <c r="FD247" s="147"/>
      <c r="FE247" s="147"/>
      <c r="FF247" s="147"/>
      <c r="FG247" s="147"/>
      <c r="FH247" s="147"/>
      <c r="FI247" s="147"/>
      <c r="FJ247" s="147"/>
      <c r="FK247" s="147"/>
      <c r="FL247" s="147"/>
      <c r="FM247" s="147"/>
      <c r="FN247" s="147"/>
      <c r="FO247" s="147"/>
      <c r="FP247" s="147"/>
      <c r="FQ247" s="147"/>
      <c r="FR247" s="147"/>
      <c r="FS247" s="147"/>
      <c r="FT247" s="147"/>
      <c r="FU247" s="147"/>
      <c r="FV247" s="147"/>
      <c r="FW247" s="147"/>
      <c r="FX247" s="147"/>
      <c r="FY247" s="147"/>
      <c r="FZ247" s="147"/>
      <c r="GA247" s="147"/>
      <c r="GB247" s="147"/>
      <c r="GC247" s="147"/>
      <c r="GD247" s="147"/>
      <c r="GE247" s="147"/>
      <c r="GF247" s="147"/>
      <c r="GG247" s="147"/>
      <c r="GH247" s="147"/>
      <c r="GI247" s="147"/>
      <c r="GJ247" s="147"/>
      <c r="GK247" s="147"/>
      <c r="GL247" s="147"/>
      <c r="GM247" s="147"/>
      <c r="GN247" s="147"/>
      <c r="GO247" s="147"/>
      <c r="GP247" s="147"/>
      <c r="GQ247" s="147"/>
      <c r="GR247" s="147"/>
      <c r="GS247" s="147"/>
      <c r="GT247" s="147"/>
      <c r="GU247" s="147"/>
      <c r="GV247" s="147"/>
      <c r="GW247" s="147"/>
      <c r="GX247" s="147"/>
      <c r="GY247" s="147"/>
      <c r="GZ247" s="147"/>
      <c r="HA247" s="147"/>
      <c r="HB247" s="147"/>
      <c r="HC247" s="147"/>
      <c r="HD247" s="147"/>
      <c r="HE247" s="147"/>
      <c r="HF247" s="147"/>
      <c r="HG247" s="147"/>
      <c r="HH247" s="147"/>
      <c r="HI247" s="147"/>
      <c r="HJ247" s="147"/>
      <c r="HK247" s="147"/>
      <c r="HL247" s="147"/>
      <c r="HM247" s="147"/>
      <c r="HN247" s="147"/>
      <c r="HO247" s="147"/>
      <c r="HP247" s="147"/>
      <c r="HQ247" s="147"/>
      <c r="HR247" s="147"/>
      <c r="HS247" s="147"/>
      <c r="HT247" s="147"/>
      <c r="HU247" s="147"/>
      <c r="HV247" s="147"/>
      <c r="HW247" s="147"/>
      <c r="HX247" s="147"/>
      <c r="HY247" s="147"/>
      <c r="HZ247" s="147"/>
      <c r="IA247" s="147"/>
      <c r="IB247" s="147"/>
      <c r="IC247" s="147"/>
      <c r="ID247" s="147"/>
      <c r="IE247" s="147"/>
      <c r="IF247" s="147"/>
      <c r="IG247" s="147"/>
      <c r="IH247" s="147"/>
      <c r="II247" s="147"/>
    </row>
    <row r="248" spans="1:243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  <c r="AO248" s="147"/>
      <c r="AP248" s="147"/>
      <c r="AQ248" s="147"/>
      <c r="AR248" s="147"/>
      <c r="AS248" s="147"/>
      <c r="AT248" s="147"/>
      <c r="AU248" s="147"/>
      <c r="AV248" s="147"/>
      <c r="AW248" s="147"/>
      <c r="AX248" s="147"/>
      <c r="AY248" s="147"/>
      <c r="AZ248" s="147"/>
      <c r="BA248" s="147"/>
      <c r="BB248" s="147"/>
      <c r="BC248" s="147"/>
      <c r="BD248" s="147"/>
      <c r="BE248" s="147"/>
      <c r="BF248" s="147"/>
      <c r="BG248" s="147"/>
      <c r="BH248" s="147"/>
      <c r="BI248" s="147"/>
      <c r="BJ248" s="147"/>
      <c r="BK248" s="147"/>
      <c r="BL248" s="147"/>
      <c r="BM248" s="147"/>
      <c r="BN248" s="147"/>
      <c r="BO248" s="147"/>
      <c r="BP248" s="147"/>
      <c r="BQ248" s="147"/>
      <c r="BR248" s="147"/>
      <c r="BS248" s="147"/>
      <c r="BT248" s="147"/>
      <c r="BU248" s="147"/>
      <c r="BV248" s="147"/>
      <c r="BW248" s="147"/>
      <c r="BX248" s="147"/>
      <c r="BY248" s="147"/>
      <c r="BZ248" s="147"/>
      <c r="CA248" s="147"/>
      <c r="CB248" s="147"/>
      <c r="CC248" s="147"/>
      <c r="CD248" s="147"/>
      <c r="CE248" s="147"/>
      <c r="CF248" s="147"/>
      <c r="CG248" s="147"/>
      <c r="CH248" s="147"/>
      <c r="CI248" s="147"/>
      <c r="CJ248" s="147"/>
      <c r="CK248" s="147"/>
      <c r="CL248" s="147"/>
      <c r="CM248" s="147"/>
      <c r="CN248" s="147"/>
      <c r="CO248" s="147"/>
      <c r="CP248" s="147"/>
      <c r="CQ248" s="147"/>
      <c r="CR248" s="147"/>
      <c r="CS248" s="147"/>
      <c r="CT248" s="147"/>
      <c r="CU248" s="147"/>
      <c r="CV248" s="147"/>
      <c r="CW248" s="147"/>
      <c r="CX248" s="147"/>
      <c r="CY248" s="147"/>
      <c r="CZ248" s="147"/>
      <c r="DA248" s="147"/>
      <c r="DB248" s="147"/>
      <c r="DC248" s="147"/>
      <c r="DD248" s="147"/>
      <c r="DE248" s="147"/>
      <c r="DF248" s="147"/>
      <c r="DG248" s="147"/>
      <c r="DH248" s="147"/>
      <c r="DI248" s="147"/>
      <c r="DJ248" s="147"/>
      <c r="DK248" s="147"/>
      <c r="DL248" s="147"/>
      <c r="DM248" s="147"/>
      <c r="DN248" s="147"/>
      <c r="DO248" s="147"/>
      <c r="DP248" s="147"/>
      <c r="DQ248" s="147"/>
      <c r="DR248" s="147"/>
      <c r="DS248" s="147"/>
      <c r="DT248" s="147"/>
      <c r="DU248" s="147"/>
      <c r="DV248" s="147"/>
      <c r="DW248" s="147"/>
      <c r="DX248" s="147"/>
      <c r="DY248" s="147"/>
      <c r="DZ248" s="147"/>
      <c r="EA248" s="147"/>
      <c r="EB248" s="147"/>
      <c r="EC248" s="147"/>
      <c r="ED248" s="147"/>
      <c r="EE248" s="147"/>
      <c r="EF248" s="147"/>
      <c r="EG248" s="147"/>
      <c r="EH248" s="147"/>
      <c r="EI248" s="147"/>
      <c r="EJ248" s="147"/>
      <c r="EK248" s="147"/>
      <c r="EL248" s="147"/>
      <c r="EM248" s="147"/>
      <c r="EN248" s="147"/>
      <c r="EO248" s="147"/>
      <c r="EP248" s="147"/>
      <c r="EQ248" s="147"/>
      <c r="ER248" s="147"/>
      <c r="ES248" s="147"/>
      <c r="ET248" s="147"/>
      <c r="EU248" s="147"/>
      <c r="EV248" s="147"/>
      <c r="EW248" s="147"/>
      <c r="EX248" s="147"/>
      <c r="EY248" s="147"/>
      <c r="EZ248" s="147"/>
      <c r="FA248" s="147"/>
      <c r="FB248" s="147"/>
      <c r="FC248" s="147"/>
      <c r="FD248" s="147"/>
      <c r="FE248" s="147"/>
      <c r="FF248" s="147"/>
      <c r="FG248" s="147"/>
      <c r="FH248" s="147"/>
      <c r="FI248" s="147"/>
      <c r="FJ248" s="147"/>
      <c r="FK248" s="147"/>
      <c r="FL248" s="147"/>
      <c r="FM248" s="147"/>
      <c r="FN248" s="147"/>
      <c r="FO248" s="147"/>
      <c r="FP248" s="147"/>
      <c r="FQ248" s="147"/>
      <c r="FR248" s="147"/>
      <c r="FS248" s="147"/>
      <c r="FT248" s="147"/>
      <c r="FU248" s="147"/>
      <c r="FV248" s="147"/>
      <c r="FW248" s="147"/>
      <c r="FX248" s="147"/>
      <c r="FY248" s="147"/>
      <c r="FZ248" s="147"/>
      <c r="GA248" s="147"/>
      <c r="GB248" s="147"/>
      <c r="GC248" s="147"/>
      <c r="GD248" s="147"/>
      <c r="GE248" s="147"/>
      <c r="GF248" s="147"/>
      <c r="GG248" s="147"/>
      <c r="GH248" s="147"/>
      <c r="GI248" s="147"/>
      <c r="GJ248" s="147"/>
      <c r="GK248" s="147"/>
      <c r="GL248" s="147"/>
      <c r="GM248" s="147"/>
      <c r="GN248" s="147"/>
      <c r="GO248" s="147"/>
      <c r="GP248" s="147"/>
      <c r="GQ248" s="147"/>
      <c r="GR248" s="147"/>
      <c r="GS248" s="147"/>
      <c r="GT248" s="147"/>
      <c r="GU248" s="147"/>
      <c r="GV248" s="147"/>
      <c r="GW248" s="147"/>
      <c r="GX248" s="147"/>
      <c r="GY248" s="147"/>
      <c r="GZ248" s="147"/>
      <c r="HA248" s="147"/>
      <c r="HB248" s="147"/>
      <c r="HC248" s="147"/>
      <c r="HD248" s="147"/>
      <c r="HE248" s="147"/>
      <c r="HF248" s="147"/>
      <c r="HG248" s="147"/>
      <c r="HH248" s="147"/>
      <c r="HI248" s="147"/>
      <c r="HJ248" s="147"/>
      <c r="HK248" s="147"/>
      <c r="HL248" s="147"/>
      <c r="HM248" s="147"/>
      <c r="HN248" s="147"/>
      <c r="HO248" s="147"/>
      <c r="HP248" s="147"/>
      <c r="HQ248" s="147"/>
      <c r="HR248" s="147"/>
      <c r="HS248" s="147"/>
      <c r="HT248" s="147"/>
      <c r="HU248" s="147"/>
      <c r="HV248" s="147"/>
      <c r="HW248" s="147"/>
      <c r="HX248" s="147"/>
      <c r="HY248" s="147"/>
      <c r="HZ248" s="147"/>
      <c r="IA248" s="147"/>
      <c r="IB248" s="147"/>
      <c r="IC248" s="147"/>
      <c r="ID248" s="147"/>
      <c r="IE248" s="147"/>
      <c r="IF248" s="147"/>
      <c r="IG248" s="147"/>
      <c r="IH248" s="147"/>
      <c r="II248" s="147"/>
    </row>
    <row r="249" spans="1:243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  <c r="AO249" s="147"/>
      <c r="AP249" s="147"/>
      <c r="AQ249" s="147"/>
      <c r="AR249" s="147"/>
      <c r="AS249" s="147"/>
      <c r="AT249" s="147"/>
      <c r="AU249" s="147"/>
      <c r="AV249" s="147"/>
      <c r="AW249" s="147"/>
      <c r="AX249" s="147"/>
      <c r="AY249" s="147"/>
      <c r="AZ249" s="147"/>
      <c r="BA249" s="147"/>
      <c r="BB249" s="147"/>
      <c r="BC249" s="147"/>
      <c r="BD249" s="147"/>
      <c r="BE249" s="147"/>
      <c r="BF249" s="147"/>
      <c r="BG249" s="147"/>
      <c r="BH249" s="147"/>
      <c r="BI249" s="147"/>
      <c r="BJ249" s="147"/>
      <c r="BK249" s="147"/>
      <c r="BL249" s="147"/>
      <c r="BM249" s="147"/>
      <c r="BN249" s="147"/>
      <c r="BO249" s="147"/>
      <c r="BP249" s="147"/>
      <c r="BQ249" s="147"/>
      <c r="BR249" s="147"/>
      <c r="BS249" s="147"/>
      <c r="BT249" s="147"/>
      <c r="BU249" s="147"/>
      <c r="BV249" s="147"/>
      <c r="BW249" s="147"/>
      <c r="BX249" s="147"/>
      <c r="BY249" s="147"/>
      <c r="BZ249" s="147"/>
      <c r="CA249" s="147"/>
      <c r="CB249" s="147"/>
      <c r="CC249" s="147"/>
      <c r="CD249" s="147"/>
      <c r="CE249" s="147"/>
      <c r="CF249" s="147"/>
      <c r="CG249" s="147"/>
      <c r="CH249" s="147"/>
      <c r="CI249" s="147"/>
      <c r="CJ249" s="147"/>
      <c r="CK249" s="147"/>
      <c r="CL249" s="147"/>
      <c r="CM249" s="147"/>
      <c r="CN249" s="147"/>
      <c r="CO249" s="147"/>
      <c r="CP249" s="147"/>
      <c r="CQ249" s="147"/>
      <c r="CR249" s="147"/>
      <c r="CS249" s="147"/>
      <c r="CT249" s="147"/>
      <c r="CU249" s="147"/>
      <c r="CV249" s="147"/>
      <c r="CW249" s="147"/>
      <c r="CX249" s="147"/>
      <c r="CY249" s="147"/>
      <c r="CZ249" s="147"/>
      <c r="DA249" s="147"/>
      <c r="DB249" s="147"/>
      <c r="DC249" s="147"/>
      <c r="DD249" s="147"/>
      <c r="DE249" s="147"/>
      <c r="DF249" s="147"/>
      <c r="DG249" s="147"/>
      <c r="DH249" s="147"/>
      <c r="DI249" s="147"/>
      <c r="DJ249" s="147"/>
      <c r="DK249" s="147"/>
      <c r="DL249" s="147"/>
      <c r="DM249" s="147"/>
      <c r="DN249" s="147"/>
      <c r="DO249" s="147"/>
      <c r="DP249" s="147"/>
      <c r="DQ249" s="147"/>
      <c r="DR249" s="147"/>
      <c r="DS249" s="147"/>
      <c r="DT249" s="147"/>
      <c r="DU249" s="147"/>
      <c r="DV249" s="147"/>
      <c r="DW249" s="147"/>
      <c r="DX249" s="147"/>
      <c r="DY249" s="147"/>
      <c r="DZ249" s="147"/>
      <c r="EA249" s="147"/>
      <c r="EB249" s="147"/>
      <c r="EC249" s="147"/>
      <c r="ED249" s="147"/>
      <c r="EE249" s="147"/>
      <c r="EF249" s="147"/>
      <c r="EG249" s="147"/>
      <c r="EH249" s="147"/>
      <c r="EI249" s="147"/>
      <c r="EJ249" s="147"/>
      <c r="EK249" s="147"/>
      <c r="EL249" s="147"/>
      <c r="EM249" s="147"/>
      <c r="EN249" s="147"/>
      <c r="EO249" s="147"/>
      <c r="EP249" s="147"/>
      <c r="EQ249" s="147"/>
      <c r="ER249" s="147"/>
      <c r="ES249" s="147"/>
      <c r="ET249" s="147"/>
      <c r="EU249" s="147"/>
      <c r="EV249" s="147"/>
      <c r="EW249" s="147"/>
      <c r="EX249" s="147"/>
      <c r="EY249" s="147"/>
      <c r="EZ249" s="147"/>
      <c r="FA249" s="147"/>
      <c r="FB249" s="147"/>
      <c r="FC249" s="147"/>
      <c r="FD249" s="147"/>
      <c r="FE249" s="147"/>
      <c r="FF249" s="147"/>
      <c r="FG249" s="147"/>
      <c r="FH249" s="147"/>
      <c r="FI249" s="147"/>
      <c r="FJ249" s="147"/>
      <c r="FK249" s="147"/>
      <c r="FL249" s="147"/>
      <c r="FM249" s="147"/>
      <c r="FN249" s="147"/>
      <c r="FO249" s="147"/>
      <c r="FP249" s="147"/>
      <c r="FQ249" s="147"/>
      <c r="FR249" s="147"/>
      <c r="FS249" s="147"/>
      <c r="FT249" s="147"/>
      <c r="FU249" s="147"/>
      <c r="FV249" s="147"/>
      <c r="FW249" s="147"/>
      <c r="FX249" s="147"/>
      <c r="FY249" s="147"/>
      <c r="FZ249" s="147"/>
      <c r="GA249" s="147"/>
      <c r="GB249" s="147"/>
      <c r="GC249" s="147"/>
      <c r="GD249" s="147"/>
      <c r="GE249" s="147"/>
      <c r="GF249" s="147"/>
      <c r="GG249" s="147"/>
      <c r="GH249" s="147"/>
      <c r="GI249" s="147"/>
      <c r="GJ249" s="147"/>
      <c r="GK249" s="147"/>
      <c r="GL249" s="147"/>
      <c r="GM249" s="147"/>
      <c r="GN249" s="147"/>
      <c r="GO249" s="147"/>
      <c r="GP249" s="147"/>
      <c r="GQ249" s="147"/>
      <c r="GR249" s="147"/>
      <c r="GS249" s="147"/>
      <c r="GT249" s="147"/>
      <c r="GU249" s="147"/>
      <c r="GV249" s="147"/>
      <c r="GW249" s="147"/>
      <c r="GX249" s="147"/>
      <c r="GY249" s="147"/>
      <c r="GZ249" s="147"/>
      <c r="HA249" s="147"/>
      <c r="HB249" s="147"/>
      <c r="HC249" s="147"/>
      <c r="HD249" s="147"/>
      <c r="HE249" s="147"/>
      <c r="HF249" s="147"/>
      <c r="HG249" s="147"/>
      <c r="HH249" s="147"/>
      <c r="HI249" s="147"/>
      <c r="HJ249" s="147"/>
      <c r="HK249" s="147"/>
      <c r="HL249" s="147"/>
      <c r="HM249" s="147"/>
      <c r="HN249" s="147"/>
      <c r="HO249" s="147"/>
      <c r="HP249" s="147"/>
      <c r="HQ249" s="147"/>
      <c r="HR249" s="147"/>
      <c r="HS249" s="147"/>
      <c r="HT249" s="147"/>
      <c r="HU249" s="147"/>
      <c r="HV249" s="147"/>
      <c r="HW249" s="147"/>
      <c r="HX249" s="147"/>
      <c r="HY249" s="147"/>
      <c r="HZ249" s="147"/>
      <c r="IA249" s="147"/>
      <c r="IB249" s="147"/>
      <c r="IC249" s="147"/>
      <c r="ID249" s="147"/>
      <c r="IE249" s="147"/>
      <c r="IF249" s="147"/>
      <c r="IG249" s="147"/>
      <c r="IH249" s="147"/>
      <c r="II249" s="147"/>
    </row>
    <row r="250" spans="1:243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  <c r="AO250" s="147"/>
      <c r="AP250" s="147"/>
      <c r="AQ250" s="147"/>
      <c r="AR250" s="147"/>
      <c r="AS250" s="147"/>
      <c r="AT250" s="147"/>
      <c r="AU250" s="147"/>
      <c r="AV250" s="147"/>
      <c r="AW250" s="147"/>
      <c r="AX250" s="147"/>
      <c r="AY250" s="147"/>
      <c r="AZ250" s="147"/>
      <c r="BA250" s="147"/>
      <c r="BB250" s="147"/>
      <c r="BC250" s="147"/>
      <c r="BD250" s="147"/>
      <c r="BE250" s="147"/>
      <c r="BF250" s="147"/>
      <c r="BG250" s="147"/>
      <c r="BH250" s="147"/>
      <c r="BI250" s="147"/>
      <c r="BJ250" s="147"/>
      <c r="BK250" s="147"/>
      <c r="BL250" s="147"/>
      <c r="BM250" s="147"/>
      <c r="BN250" s="147"/>
      <c r="BO250" s="147"/>
      <c r="BP250" s="147"/>
      <c r="BQ250" s="147"/>
      <c r="BR250" s="147"/>
      <c r="BS250" s="147"/>
      <c r="BT250" s="147"/>
      <c r="BU250" s="147"/>
      <c r="BV250" s="147"/>
      <c r="BW250" s="147"/>
      <c r="BX250" s="147"/>
      <c r="BY250" s="147"/>
      <c r="BZ250" s="147"/>
      <c r="CA250" s="147"/>
      <c r="CB250" s="147"/>
      <c r="CC250" s="147"/>
      <c r="CD250" s="147"/>
      <c r="CE250" s="147"/>
      <c r="CF250" s="147"/>
      <c r="CG250" s="147"/>
      <c r="CH250" s="147"/>
      <c r="CI250" s="147"/>
      <c r="CJ250" s="147"/>
      <c r="CK250" s="147"/>
      <c r="CL250" s="147"/>
      <c r="CM250" s="147"/>
      <c r="CN250" s="147"/>
      <c r="CO250" s="147"/>
      <c r="CP250" s="147"/>
      <c r="CQ250" s="147"/>
      <c r="CR250" s="147"/>
      <c r="CS250" s="147"/>
      <c r="CT250" s="147"/>
      <c r="CU250" s="147"/>
      <c r="CV250" s="147"/>
      <c r="CW250" s="147"/>
      <c r="CX250" s="147"/>
      <c r="CY250" s="147"/>
      <c r="CZ250" s="147"/>
      <c r="DA250" s="147"/>
      <c r="DB250" s="147"/>
      <c r="DC250" s="147"/>
      <c r="DD250" s="147"/>
      <c r="DE250" s="147"/>
      <c r="DF250" s="147"/>
      <c r="DG250" s="147"/>
      <c r="DH250" s="147"/>
      <c r="DI250" s="147"/>
      <c r="DJ250" s="147"/>
      <c r="DK250" s="147"/>
      <c r="DL250" s="147"/>
      <c r="DM250" s="147"/>
      <c r="DN250" s="147"/>
      <c r="DO250" s="147"/>
      <c r="DP250" s="147"/>
      <c r="DQ250" s="147"/>
      <c r="DR250" s="147"/>
      <c r="DS250" s="147"/>
      <c r="DT250" s="147"/>
      <c r="DU250" s="147"/>
      <c r="DV250" s="147"/>
      <c r="DW250" s="147"/>
      <c r="DX250" s="147"/>
      <c r="DY250" s="147"/>
      <c r="DZ250" s="147"/>
      <c r="EA250" s="147"/>
      <c r="EB250" s="147"/>
      <c r="EC250" s="147"/>
      <c r="ED250" s="147"/>
      <c r="EE250" s="147"/>
      <c r="EF250" s="147"/>
      <c r="EG250" s="147"/>
      <c r="EH250" s="147"/>
      <c r="EI250" s="147"/>
      <c r="EJ250" s="147"/>
      <c r="EK250" s="147"/>
      <c r="EL250" s="147"/>
      <c r="EM250" s="147"/>
      <c r="EN250" s="147"/>
      <c r="EO250" s="147"/>
      <c r="EP250" s="147"/>
      <c r="EQ250" s="147"/>
      <c r="ER250" s="147"/>
      <c r="ES250" s="147"/>
      <c r="ET250" s="147"/>
      <c r="EU250" s="147"/>
      <c r="EV250" s="147"/>
      <c r="EW250" s="147"/>
      <c r="EX250" s="147"/>
      <c r="EY250" s="147"/>
      <c r="EZ250" s="147"/>
      <c r="FA250" s="147"/>
      <c r="FB250" s="147"/>
      <c r="FC250" s="147"/>
      <c r="FD250" s="147"/>
      <c r="FE250" s="147"/>
      <c r="FF250" s="147"/>
      <c r="FG250" s="147"/>
      <c r="FH250" s="147"/>
      <c r="FI250" s="147"/>
      <c r="FJ250" s="147"/>
      <c r="FK250" s="147"/>
      <c r="FL250" s="147"/>
      <c r="FM250" s="147"/>
      <c r="FN250" s="147"/>
      <c r="FO250" s="147"/>
      <c r="FP250" s="147"/>
      <c r="FQ250" s="147"/>
      <c r="FR250" s="147"/>
      <c r="FS250" s="147"/>
      <c r="FT250" s="147"/>
      <c r="FU250" s="147"/>
      <c r="FV250" s="147"/>
      <c r="FW250" s="147"/>
      <c r="FX250" s="147"/>
      <c r="FY250" s="147"/>
      <c r="FZ250" s="147"/>
      <c r="GA250" s="147"/>
      <c r="GB250" s="147"/>
      <c r="GC250" s="147"/>
      <c r="GD250" s="147"/>
      <c r="GE250" s="147"/>
      <c r="GF250" s="147"/>
      <c r="GG250" s="147"/>
      <c r="GH250" s="147"/>
      <c r="GI250" s="147"/>
      <c r="GJ250" s="147"/>
      <c r="GK250" s="147"/>
      <c r="GL250" s="147"/>
      <c r="GM250" s="147"/>
      <c r="GN250" s="147"/>
      <c r="GO250" s="147"/>
      <c r="GP250" s="147"/>
      <c r="GQ250" s="147"/>
      <c r="GR250" s="147"/>
      <c r="GS250" s="147"/>
      <c r="GT250" s="147"/>
      <c r="GU250" s="147"/>
      <c r="GV250" s="147"/>
      <c r="GW250" s="147"/>
      <c r="GX250" s="147"/>
      <c r="GY250" s="147"/>
      <c r="GZ250" s="147"/>
      <c r="HA250" s="147"/>
      <c r="HB250" s="147"/>
      <c r="HC250" s="147"/>
      <c r="HD250" s="147"/>
      <c r="HE250" s="147"/>
      <c r="HF250" s="147"/>
      <c r="HG250" s="147"/>
      <c r="HH250" s="147"/>
      <c r="HI250" s="147"/>
      <c r="HJ250" s="147"/>
      <c r="HK250" s="147"/>
      <c r="HL250" s="147"/>
      <c r="HM250" s="147"/>
      <c r="HN250" s="147"/>
      <c r="HO250" s="147"/>
      <c r="HP250" s="147"/>
      <c r="HQ250" s="147"/>
      <c r="HR250" s="147"/>
      <c r="HS250" s="147"/>
      <c r="HT250" s="147"/>
      <c r="HU250" s="147"/>
      <c r="HV250" s="147"/>
      <c r="HW250" s="147"/>
      <c r="HX250" s="147"/>
      <c r="HY250" s="147"/>
      <c r="HZ250" s="147"/>
      <c r="IA250" s="147"/>
      <c r="IB250" s="147"/>
      <c r="IC250" s="147"/>
      <c r="ID250" s="147"/>
      <c r="IE250" s="147"/>
      <c r="IF250" s="147"/>
      <c r="IG250" s="147"/>
      <c r="IH250" s="147"/>
      <c r="II250" s="147"/>
    </row>
    <row r="251" spans="1:243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  <c r="AO251" s="147"/>
      <c r="AP251" s="147"/>
      <c r="AQ251" s="147"/>
      <c r="AR251" s="147"/>
      <c r="AS251" s="147"/>
      <c r="AT251" s="147"/>
      <c r="AU251" s="147"/>
      <c r="AV251" s="147"/>
      <c r="AW251" s="147"/>
      <c r="AX251" s="147"/>
      <c r="AY251" s="147"/>
      <c r="AZ251" s="147"/>
      <c r="BA251" s="147"/>
      <c r="BB251" s="147"/>
      <c r="BC251" s="147"/>
      <c r="BD251" s="147"/>
      <c r="BE251" s="147"/>
      <c r="BF251" s="147"/>
      <c r="BG251" s="147"/>
      <c r="BH251" s="147"/>
      <c r="BI251" s="147"/>
      <c r="BJ251" s="147"/>
      <c r="BK251" s="147"/>
      <c r="BL251" s="147"/>
      <c r="BM251" s="147"/>
      <c r="BN251" s="147"/>
      <c r="BO251" s="147"/>
      <c r="BP251" s="147"/>
      <c r="BQ251" s="147"/>
      <c r="BR251" s="147"/>
      <c r="BS251" s="147"/>
      <c r="BT251" s="147"/>
      <c r="BU251" s="147"/>
      <c r="BV251" s="147"/>
      <c r="BW251" s="147"/>
      <c r="BX251" s="147"/>
      <c r="BY251" s="147"/>
      <c r="BZ251" s="147"/>
      <c r="CA251" s="147"/>
      <c r="CB251" s="147"/>
      <c r="CC251" s="147"/>
      <c r="CD251" s="147"/>
      <c r="CE251" s="147"/>
      <c r="CF251" s="147"/>
      <c r="CG251" s="147"/>
      <c r="CH251" s="147"/>
      <c r="CI251" s="147"/>
      <c r="CJ251" s="147"/>
      <c r="CK251" s="147"/>
      <c r="CL251" s="147"/>
      <c r="CM251" s="147"/>
      <c r="CN251" s="147"/>
      <c r="CO251" s="147"/>
      <c r="CP251" s="147"/>
      <c r="CQ251" s="147"/>
      <c r="CR251" s="147"/>
      <c r="CS251" s="147"/>
      <c r="CT251" s="147"/>
      <c r="CU251" s="147"/>
      <c r="CV251" s="147"/>
      <c r="CW251" s="147"/>
      <c r="CX251" s="147"/>
      <c r="CY251" s="147"/>
      <c r="CZ251" s="147"/>
      <c r="DA251" s="147"/>
      <c r="DB251" s="147"/>
      <c r="DC251" s="147"/>
      <c r="DD251" s="147"/>
      <c r="DE251" s="147"/>
      <c r="DF251" s="147"/>
      <c r="DG251" s="147"/>
      <c r="DH251" s="147"/>
      <c r="DI251" s="147"/>
      <c r="DJ251" s="147"/>
      <c r="DK251" s="147"/>
      <c r="DL251" s="147"/>
      <c r="DM251" s="147"/>
      <c r="DN251" s="147"/>
      <c r="DO251" s="147"/>
      <c r="DP251" s="147"/>
      <c r="DQ251" s="147"/>
      <c r="DR251" s="147"/>
      <c r="DS251" s="147"/>
      <c r="DT251" s="147"/>
      <c r="DU251" s="147"/>
      <c r="DV251" s="147"/>
      <c r="DW251" s="147"/>
      <c r="DX251" s="147"/>
      <c r="DY251" s="147"/>
      <c r="DZ251" s="147"/>
      <c r="EA251" s="147"/>
      <c r="EB251" s="147"/>
      <c r="EC251" s="147"/>
      <c r="ED251" s="147"/>
      <c r="EE251" s="147"/>
      <c r="EF251" s="147"/>
      <c r="EG251" s="147"/>
      <c r="EH251" s="147"/>
      <c r="EI251" s="147"/>
      <c r="EJ251" s="147"/>
      <c r="EK251" s="147"/>
      <c r="EL251" s="147"/>
      <c r="EM251" s="147"/>
      <c r="EN251" s="147"/>
      <c r="EO251" s="147"/>
      <c r="EP251" s="147"/>
      <c r="EQ251" s="147"/>
      <c r="ER251" s="147"/>
      <c r="ES251" s="147"/>
      <c r="ET251" s="147"/>
      <c r="EU251" s="147"/>
      <c r="EV251" s="147"/>
      <c r="EW251" s="147"/>
      <c r="EX251" s="147"/>
      <c r="EY251" s="147"/>
      <c r="EZ251" s="147"/>
      <c r="FA251" s="147"/>
      <c r="FB251" s="147"/>
      <c r="FC251" s="147"/>
      <c r="FD251" s="147"/>
      <c r="FE251" s="147"/>
      <c r="FF251" s="147"/>
      <c r="FG251" s="147"/>
      <c r="FH251" s="147"/>
      <c r="FI251" s="147"/>
      <c r="FJ251" s="147"/>
      <c r="FK251" s="147"/>
      <c r="FL251" s="147"/>
      <c r="FM251" s="147"/>
      <c r="FN251" s="147"/>
      <c r="FO251" s="147"/>
      <c r="FP251" s="147"/>
      <c r="FQ251" s="147"/>
      <c r="FR251" s="147"/>
      <c r="FS251" s="147"/>
      <c r="FT251" s="147"/>
      <c r="FU251" s="147"/>
      <c r="FV251" s="147"/>
      <c r="FW251" s="147"/>
      <c r="FX251" s="147"/>
      <c r="FY251" s="147"/>
      <c r="FZ251" s="147"/>
      <c r="GA251" s="147"/>
      <c r="GB251" s="147"/>
      <c r="GC251" s="147"/>
      <c r="GD251" s="147"/>
      <c r="GE251" s="147"/>
      <c r="GF251" s="147"/>
      <c r="GG251" s="147"/>
      <c r="GH251" s="147"/>
      <c r="GI251" s="147"/>
      <c r="GJ251" s="147"/>
      <c r="GK251" s="147"/>
      <c r="GL251" s="147"/>
      <c r="GM251" s="147"/>
      <c r="GN251" s="147"/>
      <c r="GO251" s="147"/>
      <c r="GP251" s="147"/>
      <c r="GQ251" s="147"/>
      <c r="GR251" s="147"/>
      <c r="GS251" s="147"/>
      <c r="GT251" s="147"/>
      <c r="GU251" s="147"/>
      <c r="GV251" s="147"/>
      <c r="GW251" s="147"/>
      <c r="GX251" s="147"/>
      <c r="GY251" s="147"/>
      <c r="GZ251" s="147"/>
      <c r="HA251" s="147"/>
      <c r="HB251" s="147"/>
      <c r="HC251" s="147"/>
      <c r="HD251" s="147"/>
      <c r="HE251" s="147"/>
      <c r="HF251" s="147"/>
      <c r="HG251" s="147"/>
      <c r="HH251" s="147"/>
      <c r="HI251" s="147"/>
      <c r="HJ251" s="147"/>
      <c r="HK251" s="147"/>
      <c r="HL251" s="147"/>
      <c r="HM251" s="147"/>
      <c r="HN251" s="147"/>
      <c r="HO251" s="147"/>
      <c r="HP251" s="147"/>
      <c r="HQ251" s="147"/>
      <c r="HR251" s="147"/>
      <c r="HS251" s="147"/>
      <c r="HT251" s="147"/>
      <c r="HU251" s="147"/>
      <c r="HV251" s="147"/>
      <c r="HW251" s="147"/>
      <c r="HX251" s="147"/>
      <c r="HY251" s="147"/>
      <c r="HZ251" s="147"/>
      <c r="IA251" s="147"/>
      <c r="IB251" s="147"/>
      <c r="IC251" s="147"/>
      <c r="ID251" s="147"/>
      <c r="IE251" s="147"/>
      <c r="IF251" s="147"/>
      <c r="IG251" s="147"/>
      <c r="IH251" s="147"/>
      <c r="II251" s="147"/>
    </row>
    <row r="252" spans="1:243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  <c r="AO252" s="147"/>
      <c r="AP252" s="147"/>
      <c r="AQ252" s="147"/>
      <c r="AR252" s="147"/>
      <c r="AS252" s="147"/>
      <c r="AT252" s="147"/>
      <c r="AU252" s="147"/>
      <c r="AV252" s="147"/>
      <c r="AW252" s="147"/>
      <c r="AX252" s="147"/>
      <c r="AY252" s="147"/>
      <c r="AZ252" s="147"/>
      <c r="BA252" s="147"/>
      <c r="BB252" s="147"/>
      <c r="BC252" s="147"/>
      <c r="BD252" s="147"/>
      <c r="BE252" s="147"/>
      <c r="BF252" s="147"/>
      <c r="BG252" s="147"/>
      <c r="BH252" s="147"/>
      <c r="BI252" s="147"/>
      <c r="BJ252" s="147"/>
      <c r="BK252" s="147"/>
      <c r="BL252" s="147"/>
      <c r="BM252" s="147"/>
      <c r="BN252" s="147"/>
      <c r="BO252" s="147"/>
      <c r="BP252" s="147"/>
      <c r="BQ252" s="147"/>
      <c r="BR252" s="147"/>
      <c r="BS252" s="147"/>
      <c r="BT252" s="147"/>
      <c r="BU252" s="147"/>
      <c r="BV252" s="147"/>
      <c r="BW252" s="147"/>
      <c r="BX252" s="147"/>
      <c r="BY252" s="147"/>
      <c r="BZ252" s="147"/>
      <c r="CA252" s="147"/>
      <c r="CB252" s="147"/>
      <c r="CC252" s="147"/>
      <c r="CD252" s="147"/>
      <c r="CE252" s="147"/>
      <c r="CF252" s="147"/>
      <c r="CG252" s="147"/>
      <c r="CH252" s="147"/>
      <c r="CI252" s="147"/>
      <c r="CJ252" s="147"/>
      <c r="CK252" s="147"/>
      <c r="CL252" s="147"/>
      <c r="CM252" s="147"/>
      <c r="CN252" s="147"/>
      <c r="CO252" s="147"/>
      <c r="CP252" s="147"/>
      <c r="CQ252" s="147"/>
      <c r="CR252" s="147"/>
      <c r="CS252" s="147"/>
      <c r="CT252" s="147"/>
      <c r="CU252" s="147"/>
      <c r="CV252" s="147"/>
      <c r="CW252" s="147"/>
      <c r="CX252" s="147"/>
      <c r="CY252" s="147"/>
      <c r="CZ252" s="147"/>
      <c r="DA252" s="147"/>
      <c r="DB252" s="147"/>
      <c r="DC252" s="147"/>
      <c r="DD252" s="147"/>
      <c r="DE252" s="147"/>
      <c r="DF252" s="147"/>
      <c r="DG252" s="147"/>
      <c r="DH252" s="147"/>
      <c r="DI252" s="147"/>
      <c r="DJ252" s="147"/>
      <c r="DK252" s="147"/>
      <c r="DL252" s="147"/>
      <c r="DM252" s="147"/>
      <c r="DN252" s="147"/>
      <c r="DO252" s="147"/>
      <c r="DP252" s="147"/>
      <c r="DQ252" s="147"/>
      <c r="DR252" s="147"/>
      <c r="DS252" s="147"/>
      <c r="DT252" s="147"/>
      <c r="DU252" s="147"/>
      <c r="DV252" s="147"/>
      <c r="DW252" s="147"/>
      <c r="DX252" s="147"/>
      <c r="DY252" s="147"/>
      <c r="DZ252" s="147"/>
      <c r="EA252" s="147"/>
      <c r="EB252" s="147"/>
      <c r="EC252" s="147"/>
      <c r="ED252" s="147"/>
      <c r="EE252" s="147"/>
      <c r="EF252" s="147"/>
      <c r="EG252" s="147"/>
      <c r="EH252" s="147"/>
      <c r="EI252" s="147"/>
      <c r="EJ252" s="147"/>
      <c r="EK252" s="147"/>
      <c r="EL252" s="147"/>
      <c r="EM252" s="147"/>
      <c r="EN252" s="147"/>
      <c r="EO252" s="147"/>
      <c r="EP252" s="147"/>
      <c r="EQ252" s="147"/>
      <c r="ER252" s="147"/>
      <c r="ES252" s="147"/>
      <c r="ET252" s="147"/>
      <c r="EU252" s="147"/>
      <c r="EV252" s="147"/>
      <c r="EW252" s="147"/>
      <c r="EX252" s="147"/>
      <c r="EY252" s="147"/>
      <c r="EZ252" s="147"/>
      <c r="FA252" s="147"/>
      <c r="FB252" s="147"/>
      <c r="FC252" s="147"/>
      <c r="FD252" s="147"/>
      <c r="FE252" s="147"/>
      <c r="FF252" s="147"/>
      <c r="FG252" s="147"/>
      <c r="FH252" s="147"/>
      <c r="FI252" s="147"/>
      <c r="FJ252" s="147"/>
      <c r="FK252" s="147"/>
      <c r="FL252" s="147"/>
      <c r="FM252" s="147"/>
      <c r="FN252" s="147"/>
      <c r="FO252" s="147"/>
      <c r="FP252" s="147"/>
      <c r="FQ252" s="147"/>
      <c r="FR252" s="147"/>
      <c r="FS252" s="147"/>
      <c r="FT252" s="147"/>
      <c r="FU252" s="147"/>
      <c r="FV252" s="147"/>
      <c r="FW252" s="147"/>
      <c r="FX252" s="147"/>
      <c r="FY252" s="147"/>
      <c r="FZ252" s="147"/>
      <c r="GA252" s="147"/>
      <c r="GB252" s="147"/>
      <c r="GC252" s="147"/>
      <c r="GD252" s="147"/>
      <c r="GE252" s="147"/>
      <c r="GF252" s="147"/>
      <c r="GG252" s="147"/>
      <c r="GH252" s="147"/>
      <c r="GI252" s="147"/>
      <c r="GJ252" s="147"/>
      <c r="GK252" s="147"/>
      <c r="GL252" s="147"/>
      <c r="GM252" s="147"/>
      <c r="GN252" s="147"/>
      <c r="GO252" s="147"/>
      <c r="GP252" s="147"/>
      <c r="GQ252" s="147"/>
      <c r="GR252" s="147"/>
      <c r="GS252" s="147"/>
      <c r="GT252" s="147"/>
      <c r="GU252" s="147"/>
      <c r="GV252" s="147"/>
      <c r="GW252" s="147"/>
      <c r="GX252" s="147"/>
      <c r="GY252" s="147"/>
      <c r="GZ252" s="147"/>
      <c r="HA252" s="147"/>
      <c r="HB252" s="147"/>
      <c r="HC252" s="147"/>
      <c r="HD252" s="147"/>
      <c r="HE252" s="147"/>
      <c r="HF252" s="147"/>
      <c r="HG252" s="147"/>
      <c r="HH252" s="147"/>
      <c r="HI252" s="147"/>
      <c r="HJ252" s="147"/>
      <c r="HK252" s="147"/>
      <c r="HL252" s="147"/>
      <c r="HM252" s="147"/>
      <c r="HN252" s="147"/>
      <c r="HO252" s="147"/>
      <c r="HP252" s="147"/>
      <c r="HQ252" s="147"/>
      <c r="HR252" s="147"/>
      <c r="HS252" s="147"/>
      <c r="HT252" s="147"/>
      <c r="HU252" s="147"/>
      <c r="HV252" s="147"/>
      <c r="HW252" s="147"/>
      <c r="HX252" s="147"/>
      <c r="HY252" s="147"/>
      <c r="HZ252" s="147"/>
      <c r="IA252" s="147"/>
      <c r="IB252" s="147"/>
      <c r="IC252" s="147"/>
      <c r="ID252" s="147"/>
      <c r="IE252" s="147"/>
      <c r="IF252" s="147"/>
      <c r="IG252" s="147"/>
      <c r="IH252" s="147"/>
      <c r="II252" s="147"/>
    </row>
    <row r="253" spans="1:243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  <c r="AO253" s="147"/>
      <c r="AP253" s="147"/>
      <c r="AQ253" s="147"/>
      <c r="AR253" s="147"/>
      <c r="AS253" s="147"/>
      <c r="AT253" s="147"/>
      <c r="AU253" s="147"/>
      <c r="AV253" s="147"/>
      <c r="AW253" s="147"/>
      <c r="AX253" s="147"/>
      <c r="AY253" s="147"/>
      <c r="AZ253" s="147"/>
      <c r="BA253" s="147"/>
      <c r="BB253" s="147"/>
      <c r="BC253" s="147"/>
      <c r="BD253" s="147"/>
      <c r="BE253" s="147"/>
      <c r="BF253" s="147"/>
      <c r="BG253" s="147"/>
      <c r="BH253" s="147"/>
      <c r="BI253" s="147"/>
      <c r="BJ253" s="147"/>
      <c r="BK253" s="147"/>
      <c r="BL253" s="147"/>
      <c r="BM253" s="147"/>
      <c r="BN253" s="147"/>
      <c r="BO253" s="147"/>
      <c r="BP253" s="147"/>
      <c r="BQ253" s="147"/>
      <c r="BR253" s="147"/>
      <c r="BS253" s="147"/>
      <c r="BT253" s="147"/>
      <c r="BU253" s="147"/>
      <c r="BV253" s="147"/>
      <c r="BW253" s="147"/>
      <c r="BX253" s="147"/>
      <c r="BY253" s="147"/>
      <c r="BZ253" s="147"/>
      <c r="CA253" s="147"/>
      <c r="CB253" s="147"/>
      <c r="CC253" s="147"/>
      <c r="CD253" s="147"/>
      <c r="CE253" s="147"/>
      <c r="CF253" s="147"/>
      <c r="CG253" s="147"/>
      <c r="CH253" s="147"/>
      <c r="CI253" s="147"/>
      <c r="CJ253" s="147"/>
      <c r="CK253" s="147"/>
      <c r="CL253" s="147"/>
      <c r="CM253" s="147"/>
      <c r="CN253" s="147"/>
      <c r="CO253" s="147"/>
      <c r="CP253" s="147"/>
      <c r="CQ253" s="147"/>
      <c r="CR253" s="147"/>
      <c r="CS253" s="147"/>
      <c r="CT253" s="147"/>
      <c r="CU253" s="147"/>
      <c r="CV253" s="147"/>
      <c r="CW253" s="147"/>
      <c r="CX253" s="147"/>
      <c r="CY253" s="147"/>
      <c r="CZ253" s="147"/>
      <c r="DA253" s="147"/>
      <c r="DB253" s="147"/>
      <c r="DC253" s="147"/>
      <c r="DD253" s="147"/>
      <c r="DE253" s="147"/>
      <c r="DF253" s="147"/>
      <c r="DG253" s="147"/>
      <c r="DH253" s="147"/>
      <c r="DI253" s="147"/>
      <c r="DJ253" s="147"/>
      <c r="DK253" s="147"/>
      <c r="DL253" s="147"/>
      <c r="DM253" s="147"/>
      <c r="DN253" s="147"/>
      <c r="DO253" s="147"/>
      <c r="DP253" s="147"/>
      <c r="DQ253" s="147"/>
      <c r="DR253" s="147"/>
      <c r="DS253" s="147"/>
      <c r="DT253" s="147"/>
      <c r="DU253" s="147"/>
      <c r="DV253" s="147"/>
      <c r="DW253" s="147"/>
      <c r="DX253" s="147"/>
      <c r="DY253" s="147"/>
      <c r="DZ253" s="147"/>
      <c r="EA253" s="147"/>
      <c r="EB253" s="147"/>
      <c r="EC253" s="147"/>
      <c r="ED253" s="147"/>
      <c r="EE253" s="147"/>
      <c r="EF253" s="147"/>
      <c r="EG253" s="147"/>
      <c r="EH253" s="147"/>
      <c r="EI253" s="147"/>
      <c r="EJ253" s="147"/>
      <c r="EK253" s="147"/>
      <c r="EL253" s="147"/>
      <c r="EM253" s="147"/>
      <c r="EN253" s="147"/>
      <c r="EO253" s="147"/>
      <c r="EP253" s="147"/>
      <c r="EQ253" s="147"/>
      <c r="ER253" s="147"/>
      <c r="ES253" s="147"/>
      <c r="ET253" s="147"/>
      <c r="EU253" s="147"/>
      <c r="EV253" s="147"/>
      <c r="EW253" s="147"/>
      <c r="EX253" s="147"/>
      <c r="EY253" s="147"/>
      <c r="EZ253" s="147"/>
      <c r="FA253" s="147"/>
      <c r="FB253" s="147"/>
      <c r="FC253" s="147"/>
      <c r="FD253" s="147"/>
      <c r="FE253" s="147"/>
      <c r="FF253" s="147"/>
      <c r="FG253" s="147"/>
      <c r="FH253" s="147"/>
      <c r="FI253" s="147"/>
      <c r="FJ253" s="147"/>
      <c r="FK253" s="147"/>
      <c r="FL253" s="147"/>
      <c r="FM253" s="147"/>
      <c r="FN253" s="147"/>
      <c r="FO253" s="147"/>
      <c r="FP253" s="147"/>
      <c r="FQ253" s="147"/>
      <c r="FR253" s="147"/>
      <c r="FS253" s="147"/>
      <c r="FT253" s="147"/>
      <c r="FU253" s="147"/>
      <c r="FV253" s="147"/>
      <c r="FW253" s="147"/>
      <c r="FX253" s="147"/>
      <c r="FY253" s="147"/>
      <c r="FZ253" s="147"/>
      <c r="GA253" s="147"/>
      <c r="GB253" s="147"/>
      <c r="GC253" s="147"/>
      <c r="GD253" s="147"/>
      <c r="GE253" s="147"/>
      <c r="GF253" s="147"/>
      <c r="GG253" s="147"/>
      <c r="GH253" s="147"/>
      <c r="GI253" s="147"/>
      <c r="GJ253" s="147"/>
      <c r="GK253" s="147"/>
      <c r="GL253" s="147"/>
      <c r="GM253" s="147"/>
      <c r="GN253" s="147"/>
      <c r="GO253" s="147"/>
      <c r="GP253" s="147"/>
      <c r="GQ253" s="147"/>
      <c r="GR253" s="147"/>
      <c r="GS253" s="147"/>
      <c r="GT253" s="147"/>
      <c r="GU253" s="147"/>
      <c r="GV253" s="147"/>
      <c r="GW253" s="147"/>
      <c r="GX253" s="147"/>
      <c r="GY253" s="147"/>
      <c r="GZ253" s="147"/>
      <c r="HA253" s="147"/>
      <c r="HB253" s="147"/>
      <c r="HC253" s="147"/>
      <c r="HD253" s="147"/>
      <c r="HE253" s="147"/>
      <c r="HF253" s="147"/>
      <c r="HG253" s="147"/>
      <c r="HH253" s="147"/>
      <c r="HI253" s="147"/>
      <c r="HJ253" s="147"/>
      <c r="HK253" s="147"/>
      <c r="HL253" s="147"/>
      <c r="HM253" s="147"/>
      <c r="HN253" s="147"/>
      <c r="HO253" s="147"/>
      <c r="HP253" s="147"/>
      <c r="HQ253" s="147"/>
      <c r="HR253" s="147"/>
      <c r="HS253" s="147"/>
      <c r="HT253" s="147"/>
      <c r="HU253" s="147"/>
      <c r="HV253" s="147"/>
      <c r="HW253" s="147"/>
      <c r="HX253" s="147"/>
      <c r="HY253" s="147"/>
      <c r="HZ253" s="147"/>
      <c r="IA253" s="147"/>
      <c r="IB253" s="147"/>
      <c r="IC253" s="147"/>
      <c r="ID253" s="147"/>
      <c r="IE253" s="147"/>
      <c r="IF253" s="147"/>
      <c r="IG253" s="147"/>
      <c r="IH253" s="147"/>
      <c r="II253" s="147"/>
    </row>
    <row r="254" spans="1:243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  <c r="AO254" s="147"/>
      <c r="AP254" s="147"/>
      <c r="AQ254" s="147"/>
      <c r="AR254" s="147"/>
      <c r="AS254" s="147"/>
      <c r="AT254" s="147"/>
      <c r="AU254" s="147"/>
      <c r="AV254" s="147"/>
      <c r="AW254" s="147"/>
      <c r="AX254" s="147"/>
      <c r="AY254" s="147"/>
      <c r="AZ254" s="147"/>
      <c r="BA254" s="147"/>
      <c r="BB254" s="147"/>
      <c r="BC254" s="147"/>
      <c r="BD254" s="147"/>
      <c r="BE254" s="147"/>
      <c r="BF254" s="147"/>
      <c r="BG254" s="147"/>
      <c r="BH254" s="147"/>
      <c r="BI254" s="147"/>
      <c r="BJ254" s="147"/>
      <c r="BK254" s="147"/>
      <c r="BL254" s="147"/>
      <c r="BM254" s="147"/>
      <c r="BN254" s="147"/>
      <c r="BO254" s="147"/>
      <c r="BP254" s="147"/>
      <c r="BQ254" s="147"/>
      <c r="BR254" s="147"/>
      <c r="BS254" s="147"/>
      <c r="BT254" s="147"/>
      <c r="BU254" s="147"/>
      <c r="BV254" s="147"/>
      <c r="BW254" s="147"/>
      <c r="BX254" s="147"/>
      <c r="BY254" s="147"/>
      <c r="BZ254" s="147"/>
      <c r="CA254" s="147"/>
      <c r="CB254" s="147"/>
      <c r="CC254" s="147"/>
      <c r="CD254" s="147"/>
      <c r="CE254" s="147"/>
      <c r="CF254" s="147"/>
      <c r="CG254" s="147"/>
      <c r="CH254" s="147"/>
      <c r="CI254" s="147"/>
      <c r="CJ254" s="147"/>
      <c r="CK254" s="147"/>
      <c r="CL254" s="147"/>
      <c r="CM254" s="147"/>
      <c r="CN254" s="147"/>
      <c r="CO254" s="147"/>
      <c r="CP254" s="147"/>
      <c r="CQ254" s="147"/>
      <c r="CR254" s="147"/>
      <c r="CS254" s="147"/>
      <c r="CT254" s="147"/>
      <c r="CU254" s="147"/>
      <c r="CV254" s="147"/>
      <c r="CW254" s="147"/>
      <c r="CX254" s="147"/>
      <c r="CY254" s="147"/>
      <c r="CZ254" s="147"/>
      <c r="DA254" s="147"/>
      <c r="DB254" s="147"/>
      <c r="DC254" s="147"/>
      <c r="DD254" s="147"/>
      <c r="DE254" s="147"/>
      <c r="DF254" s="147"/>
      <c r="DG254" s="147"/>
      <c r="DH254" s="147"/>
      <c r="DI254" s="147"/>
      <c r="DJ254" s="147"/>
      <c r="DK254" s="147"/>
      <c r="DL254" s="147"/>
      <c r="DM254" s="147"/>
      <c r="DN254" s="147"/>
      <c r="DO254" s="147"/>
      <c r="DP254" s="147"/>
      <c r="DQ254" s="147"/>
      <c r="DR254" s="147"/>
      <c r="DS254" s="147"/>
      <c r="DT254" s="147"/>
      <c r="DU254" s="147"/>
      <c r="DV254" s="147"/>
      <c r="DW254" s="147"/>
      <c r="DX254" s="147"/>
      <c r="DY254" s="147"/>
      <c r="DZ254" s="147"/>
      <c r="EA254" s="147"/>
      <c r="EB254" s="147"/>
      <c r="EC254" s="147"/>
      <c r="ED254" s="147"/>
      <c r="EE254" s="147"/>
      <c r="EF254" s="147"/>
      <c r="EG254" s="147"/>
      <c r="EH254" s="147"/>
      <c r="EI254" s="147"/>
      <c r="EJ254" s="147"/>
      <c r="EK254" s="147"/>
      <c r="EL254" s="147"/>
      <c r="EM254" s="147"/>
      <c r="EN254" s="147"/>
      <c r="EO254" s="147"/>
      <c r="EP254" s="147"/>
      <c r="EQ254" s="147"/>
      <c r="ER254" s="147"/>
      <c r="ES254" s="147"/>
      <c r="ET254" s="147"/>
      <c r="EU254" s="147"/>
      <c r="EV254" s="147"/>
      <c r="EW254" s="147"/>
      <c r="EX254" s="147"/>
      <c r="EY254" s="147"/>
      <c r="EZ254" s="147"/>
      <c r="FA254" s="147"/>
      <c r="FB254" s="147"/>
      <c r="FC254" s="147"/>
      <c r="FD254" s="147"/>
      <c r="FE254" s="147"/>
      <c r="FF254" s="147"/>
      <c r="FG254" s="147"/>
      <c r="FH254" s="147"/>
      <c r="FI254" s="147"/>
      <c r="FJ254" s="147"/>
      <c r="FK254" s="147"/>
      <c r="FL254" s="147"/>
      <c r="FM254" s="147"/>
      <c r="FN254" s="147"/>
      <c r="FO254" s="147"/>
      <c r="FP254" s="147"/>
      <c r="FQ254" s="147"/>
      <c r="FR254" s="147"/>
      <c r="FS254" s="147"/>
      <c r="FT254" s="147"/>
      <c r="FU254" s="147"/>
      <c r="FV254" s="147"/>
      <c r="FW254" s="147"/>
      <c r="FX254" s="147"/>
      <c r="FY254" s="147"/>
      <c r="FZ254" s="147"/>
      <c r="GA254" s="147"/>
      <c r="GB254" s="147"/>
      <c r="GC254" s="147"/>
      <c r="GD254" s="147"/>
      <c r="GE254" s="147"/>
      <c r="GF254" s="147"/>
      <c r="GG254" s="147"/>
      <c r="GH254" s="147"/>
      <c r="GI254" s="147"/>
      <c r="GJ254" s="147"/>
      <c r="GK254" s="147"/>
      <c r="GL254" s="147"/>
      <c r="GM254" s="147"/>
      <c r="GN254" s="147"/>
      <c r="GO254" s="147"/>
      <c r="GP254" s="147"/>
      <c r="GQ254" s="147"/>
      <c r="GR254" s="147"/>
      <c r="GS254" s="147"/>
      <c r="GT254" s="147"/>
      <c r="GU254" s="147"/>
      <c r="GV254" s="147"/>
      <c r="GW254" s="147"/>
      <c r="GX254" s="147"/>
      <c r="GY254" s="147"/>
      <c r="GZ254" s="147"/>
      <c r="HA254" s="147"/>
      <c r="HB254" s="147"/>
      <c r="HC254" s="147"/>
      <c r="HD254" s="147"/>
      <c r="HE254" s="147"/>
      <c r="HF254" s="147"/>
      <c r="HG254" s="147"/>
      <c r="HH254" s="147"/>
      <c r="HI254" s="147"/>
      <c r="HJ254" s="147"/>
      <c r="HK254" s="147"/>
      <c r="HL254" s="147"/>
      <c r="HM254" s="147"/>
      <c r="HN254" s="147"/>
      <c r="HO254" s="147"/>
      <c r="HP254" s="147"/>
      <c r="HQ254" s="147"/>
      <c r="HR254" s="147"/>
      <c r="HS254" s="147"/>
      <c r="HT254" s="147"/>
      <c r="HU254" s="147"/>
      <c r="HV254" s="147"/>
      <c r="HW254" s="147"/>
      <c r="HX254" s="147"/>
      <c r="HY254" s="147"/>
      <c r="HZ254" s="147"/>
      <c r="IA254" s="147"/>
      <c r="IB254" s="147"/>
      <c r="IC254" s="147"/>
      <c r="ID254" s="147"/>
      <c r="IE254" s="147"/>
      <c r="IF254" s="147"/>
      <c r="IG254" s="147"/>
      <c r="IH254" s="147"/>
      <c r="II254" s="147"/>
    </row>
    <row r="255" spans="1:243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  <c r="AO255" s="147"/>
      <c r="AP255" s="147"/>
      <c r="AQ255" s="147"/>
      <c r="AR255" s="147"/>
      <c r="AS255" s="147"/>
      <c r="AT255" s="147"/>
      <c r="AU255" s="147"/>
      <c r="AV255" s="147"/>
      <c r="AW255" s="147"/>
      <c r="AX255" s="147"/>
      <c r="AY255" s="147"/>
      <c r="AZ255" s="147"/>
      <c r="BA255" s="147"/>
      <c r="BB255" s="147"/>
      <c r="BC255" s="147"/>
      <c r="BD255" s="147"/>
      <c r="BE255" s="147"/>
      <c r="BF255" s="147"/>
      <c r="BG255" s="147"/>
      <c r="BH255" s="147"/>
      <c r="BI255" s="147"/>
      <c r="BJ255" s="147"/>
      <c r="BK255" s="147"/>
      <c r="BL255" s="147"/>
      <c r="BM255" s="147"/>
      <c r="BN255" s="147"/>
      <c r="BO255" s="147"/>
      <c r="BP255" s="147"/>
      <c r="BQ255" s="147"/>
      <c r="BR255" s="147"/>
      <c r="BS255" s="147"/>
      <c r="BT255" s="147"/>
      <c r="BU255" s="147"/>
      <c r="BV255" s="147"/>
      <c r="BW255" s="147"/>
      <c r="BX255" s="147"/>
      <c r="BY255" s="147"/>
      <c r="BZ255" s="147"/>
      <c r="CA255" s="147"/>
      <c r="CB255" s="147"/>
      <c r="CC255" s="147"/>
      <c r="CD255" s="147"/>
      <c r="CE255" s="147"/>
      <c r="CF255" s="147"/>
      <c r="CG255" s="147"/>
      <c r="CH255" s="147"/>
      <c r="CI255" s="147"/>
      <c r="CJ255" s="147"/>
      <c r="CK255" s="147"/>
      <c r="CL255" s="147"/>
      <c r="CM255" s="147"/>
      <c r="CN255" s="147"/>
      <c r="CO255" s="147"/>
      <c r="CP255" s="147"/>
      <c r="CQ255" s="147"/>
      <c r="CR255" s="147"/>
      <c r="CS255" s="147"/>
      <c r="CT255" s="147"/>
      <c r="CU255" s="147"/>
      <c r="CV255" s="147"/>
      <c r="CW255" s="147"/>
      <c r="CX255" s="147"/>
      <c r="CY255" s="147"/>
      <c r="CZ255" s="147"/>
      <c r="DA255" s="147"/>
      <c r="DB255" s="147"/>
      <c r="DC255" s="147"/>
      <c r="DD255" s="147"/>
      <c r="DE255" s="147"/>
      <c r="DF255" s="147"/>
      <c r="DG255" s="147"/>
      <c r="DH255" s="147"/>
      <c r="DI255" s="147"/>
      <c r="DJ255" s="147"/>
      <c r="DK255" s="147"/>
      <c r="DL255" s="147"/>
      <c r="DM255" s="147"/>
      <c r="DN255" s="147"/>
      <c r="DO255" s="147"/>
      <c r="DP255" s="147"/>
      <c r="DQ255" s="147"/>
      <c r="DR255" s="147"/>
      <c r="DS255" s="147"/>
      <c r="DT255" s="147"/>
      <c r="DU255" s="147"/>
      <c r="DV255" s="147"/>
      <c r="DW255" s="147"/>
      <c r="DX255" s="147"/>
      <c r="DY255" s="147"/>
      <c r="DZ255" s="147"/>
      <c r="EA255" s="147"/>
      <c r="EB255" s="147"/>
      <c r="EC255" s="147"/>
      <c r="ED255" s="147"/>
      <c r="EE255" s="147"/>
      <c r="EF255" s="147"/>
      <c r="EG255" s="147"/>
      <c r="EH255" s="147"/>
      <c r="EI255" s="147"/>
      <c r="EJ255" s="147"/>
      <c r="EK255" s="147"/>
      <c r="EL255" s="147"/>
      <c r="EM255" s="147"/>
      <c r="EN255" s="147"/>
      <c r="EO255" s="147"/>
      <c r="EP255" s="147"/>
      <c r="EQ255" s="147"/>
      <c r="ER255" s="147"/>
      <c r="ES255" s="147"/>
      <c r="ET255" s="147"/>
      <c r="EU255" s="147"/>
      <c r="EV255" s="147"/>
      <c r="EW255" s="147"/>
      <c r="EX255" s="147"/>
      <c r="EY255" s="147"/>
      <c r="EZ255" s="147"/>
      <c r="FA255" s="147"/>
      <c r="FB255" s="147"/>
      <c r="FC255" s="147"/>
      <c r="FD255" s="147"/>
      <c r="FE255" s="147"/>
      <c r="FF255" s="147"/>
      <c r="FG255" s="147"/>
      <c r="FH255" s="147"/>
      <c r="FI255" s="147"/>
      <c r="FJ255" s="147"/>
      <c r="FK255" s="147"/>
      <c r="FL255" s="147"/>
      <c r="FM255" s="147"/>
      <c r="FN255" s="147"/>
      <c r="FO255" s="147"/>
      <c r="FP255" s="147"/>
      <c r="FQ255" s="147"/>
      <c r="FR255" s="147"/>
      <c r="FS255" s="147"/>
      <c r="FT255" s="147"/>
      <c r="FU255" s="147"/>
      <c r="FV255" s="147"/>
      <c r="FW255" s="147"/>
      <c r="FX255" s="147"/>
      <c r="FY255" s="147"/>
      <c r="FZ255" s="147"/>
      <c r="GA255" s="147"/>
      <c r="GB255" s="147"/>
      <c r="GC255" s="147"/>
      <c r="GD255" s="147"/>
      <c r="GE255" s="147"/>
      <c r="GF255" s="147"/>
      <c r="GG255" s="147"/>
      <c r="GH255" s="147"/>
      <c r="GI255" s="147"/>
      <c r="GJ255" s="147"/>
      <c r="GK255" s="147"/>
      <c r="GL255" s="147"/>
      <c r="GM255" s="147"/>
      <c r="GN255" s="147"/>
      <c r="GO255" s="147"/>
      <c r="GP255" s="147"/>
      <c r="GQ255" s="147"/>
      <c r="GR255" s="147"/>
      <c r="GS255" s="147"/>
      <c r="GT255" s="147"/>
      <c r="GU255" s="147"/>
      <c r="GV255" s="147"/>
      <c r="GW255" s="147"/>
      <c r="GX255" s="147"/>
      <c r="GY255" s="147"/>
      <c r="GZ255" s="147"/>
      <c r="HA255" s="147"/>
      <c r="HB255" s="147"/>
      <c r="HC255" s="147"/>
      <c r="HD255" s="147"/>
      <c r="HE255" s="147"/>
      <c r="HF255" s="147"/>
      <c r="HG255" s="147"/>
      <c r="HH255" s="147"/>
      <c r="HI255" s="147"/>
      <c r="HJ255" s="147"/>
      <c r="HK255" s="147"/>
      <c r="HL255" s="147"/>
      <c r="HM255" s="147"/>
      <c r="HN255" s="147"/>
      <c r="HO255" s="147"/>
      <c r="HP255" s="147"/>
      <c r="HQ255" s="147"/>
      <c r="HR255" s="147"/>
      <c r="HS255" s="147"/>
      <c r="HT255" s="147"/>
      <c r="HU255" s="147"/>
      <c r="HV255" s="147"/>
      <c r="HW255" s="147"/>
      <c r="HX255" s="147"/>
      <c r="HY255" s="147"/>
      <c r="HZ255" s="147"/>
      <c r="IA255" s="147"/>
      <c r="IB255" s="147"/>
      <c r="IC255" s="147"/>
      <c r="ID255" s="147"/>
      <c r="IE255" s="147"/>
      <c r="IF255" s="147"/>
      <c r="IG255" s="147"/>
      <c r="IH255" s="147"/>
      <c r="II255" s="147"/>
    </row>
    <row r="256" spans="1:243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  <c r="AO256" s="147"/>
      <c r="AP256" s="147"/>
      <c r="AQ256" s="147"/>
      <c r="AR256" s="147"/>
      <c r="AS256" s="147"/>
      <c r="AT256" s="147"/>
      <c r="AU256" s="147"/>
      <c r="AV256" s="147"/>
      <c r="AW256" s="147"/>
      <c r="AX256" s="147"/>
      <c r="AY256" s="147"/>
      <c r="AZ256" s="147"/>
      <c r="BA256" s="147"/>
      <c r="BB256" s="147"/>
      <c r="BC256" s="147"/>
      <c r="BD256" s="147"/>
      <c r="BE256" s="147"/>
      <c r="BF256" s="147"/>
      <c r="BG256" s="147"/>
      <c r="BH256" s="147"/>
      <c r="BI256" s="147"/>
      <c r="BJ256" s="147"/>
      <c r="BK256" s="147"/>
      <c r="BL256" s="147"/>
      <c r="BM256" s="147"/>
      <c r="BN256" s="147"/>
      <c r="BO256" s="147"/>
      <c r="BP256" s="147"/>
      <c r="BQ256" s="147"/>
      <c r="BR256" s="147"/>
      <c r="BS256" s="147"/>
      <c r="BT256" s="147"/>
      <c r="BU256" s="147"/>
      <c r="BV256" s="147"/>
      <c r="BW256" s="147"/>
      <c r="BX256" s="147"/>
      <c r="BY256" s="147"/>
      <c r="BZ256" s="147"/>
      <c r="CA256" s="147"/>
      <c r="CB256" s="147"/>
      <c r="CC256" s="147"/>
      <c r="CD256" s="147"/>
      <c r="CE256" s="147"/>
      <c r="CF256" s="147"/>
      <c r="CG256" s="147"/>
      <c r="CH256" s="147"/>
      <c r="CI256" s="147"/>
      <c r="CJ256" s="147"/>
      <c r="CK256" s="147"/>
      <c r="CL256" s="147"/>
      <c r="CM256" s="147"/>
      <c r="CN256" s="147"/>
      <c r="CO256" s="147"/>
      <c r="CP256" s="147"/>
      <c r="CQ256" s="147"/>
      <c r="CR256" s="147"/>
      <c r="CS256" s="147"/>
      <c r="CT256" s="147"/>
      <c r="CU256" s="147"/>
      <c r="CV256" s="147"/>
      <c r="CW256" s="147"/>
      <c r="CX256" s="147"/>
      <c r="CY256" s="147"/>
      <c r="CZ256" s="147"/>
      <c r="DA256" s="147"/>
      <c r="DB256" s="147"/>
      <c r="DC256" s="147"/>
      <c r="DD256" s="147"/>
      <c r="DE256" s="147"/>
      <c r="DF256" s="147"/>
      <c r="DG256" s="147"/>
      <c r="DH256" s="147"/>
      <c r="DI256" s="147"/>
      <c r="DJ256" s="147"/>
      <c r="DK256" s="147"/>
      <c r="DL256" s="147"/>
      <c r="DM256" s="147"/>
      <c r="DN256" s="147"/>
      <c r="DO256" s="147"/>
      <c r="DP256" s="147"/>
      <c r="DQ256" s="147"/>
      <c r="DR256" s="147"/>
      <c r="DS256" s="147"/>
      <c r="DT256" s="147"/>
      <c r="DU256" s="147"/>
      <c r="DV256" s="147"/>
      <c r="DW256" s="147"/>
      <c r="DX256" s="147"/>
      <c r="DY256" s="147"/>
      <c r="DZ256" s="147"/>
      <c r="EA256" s="147"/>
      <c r="EB256" s="147"/>
      <c r="EC256" s="147"/>
      <c r="ED256" s="147"/>
      <c r="EE256" s="147"/>
      <c r="EF256" s="147"/>
      <c r="EG256" s="147"/>
      <c r="EH256" s="147"/>
      <c r="EI256" s="147"/>
      <c r="EJ256" s="147"/>
      <c r="EK256" s="147"/>
      <c r="EL256" s="147"/>
      <c r="EM256" s="147"/>
      <c r="EN256" s="147"/>
      <c r="EO256" s="147"/>
      <c r="EP256" s="147"/>
      <c r="EQ256" s="147"/>
      <c r="ER256" s="147"/>
      <c r="ES256" s="147"/>
      <c r="ET256" s="147"/>
      <c r="EU256" s="147"/>
      <c r="EV256" s="147"/>
      <c r="EW256" s="147"/>
      <c r="EX256" s="147"/>
      <c r="EY256" s="147"/>
      <c r="EZ256" s="147"/>
      <c r="FA256" s="147"/>
      <c r="FB256" s="147"/>
      <c r="FC256" s="147"/>
      <c r="FD256" s="147"/>
      <c r="FE256" s="147"/>
      <c r="FF256" s="147"/>
      <c r="FG256" s="147"/>
      <c r="FH256" s="147"/>
      <c r="FI256" s="147"/>
      <c r="FJ256" s="147"/>
      <c r="FK256" s="147"/>
      <c r="FL256" s="147"/>
      <c r="FM256" s="147"/>
      <c r="FN256" s="147"/>
      <c r="FO256" s="147"/>
      <c r="FP256" s="147"/>
      <c r="FQ256" s="147"/>
      <c r="FR256" s="147"/>
      <c r="FS256" s="147"/>
      <c r="FT256" s="147"/>
      <c r="FU256" s="147"/>
      <c r="FV256" s="147"/>
      <c r="FW256" s="147"/>
      <c r="FX256" s="147"/>
      <c r="FY256" s="147"/>
      <c r="FZ256" s="147"/>
      <c r="GA256" s="147"/>
      <c r="GB256" s="147"/>
      <c r="GC256" s="147"/>
      <c r="GD256" s="147"/>
      <c r="GE256" s="147"/>
      <c r="GF256" s="147"/>
      <c r="GG256" s="147"/>
      <c r="GH256" s="147"/>
      <c r="GI256" s="147"/>
      <c r="GJ256" s="147"/>
      <c r="GK256" s="147"/>
      <c r="GL256" s="147"/>
      <c r="GM256" s="147"/>
      <c r="GN256" s="147"/>
      <c r="GO256" s="147"/>
      <c r="GP256" s="147"/>
      <c r="GQ256" s="147"/>
      <c r="GR256" s="147"/>
      <c r="GS256" s="147"/>
      <c r="GT256" s="147"/>
      <c r="GU256" s="147"/>
      <c r="GV256" s="147"/>
      <c r="GW256" s="147"/>
      <c r="GX256" s="147"/>
      <c r="GY256" s="147"/>
      <c r="GZ256" s="147"/>
      <c r="HA256" s="147"/>
      <c r="HB256" s="147"/>
      <c r="HC256" s="147"/>
      <c r="HD256" s="147"/>
      <c r="HE256" s="147"/>
      <c r="HF256" s="147"/>
      <c r="HG256" s="147"/>
      <c r="HH256" s="147"/>
      <c r="HI256" s="147"/>
      <c r="HJ256" s="147"/>
      <c r="HK256" s="147"/>
      <c r="HL256" s="147"/>
      <c r="HM256" s="147"/>
      <c r="HN256" s="147"/>
      <c r="HO256" s="147"/>
      <c r="HP256" s="147"/>
      <c r="HQ256" s="147"/>
      <c r="HR256" s="147"/>
      <c r="HS256" s="147"/>
      <c r="HT256" s="147"/>
      <c r="HU256" s="147"/>
      <c r="HV256" s="147"/>
      <c r="HW256" s="147"/>
      <c r="HX256" s="147"/>
      <c r="HY256" s="147"/>
      <c r="HZ256" s="147"/>
      <c r="IA256" s="147"/>
      <c r="IB256" s="147"/>
      <c r="IC256" s="147"/>
      <c r="ID256" s="147"/>
      <c r="IE256" s="147"/>
      <c r="IF256" s="147"/>
      <c r="IG256" s="147"/>
      <c r="IH256" s="147"/>
      <c r="II256" s="147"/>
    </row>
    <row r="257" spans="1:243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  <c r="AO257" s="147"/>
      <c r="AP257" s="147"/>
      <c r="AQ257" s="147"/>
      <c r="AR257" s="147"/>
      <c r="AS257" s="147"/>
      <c r="AT257" s="147"/>
      <c r="AU257" s="147"/>
      <c r="AV257" s="147"/>
      <c r="AW257" s="147"/>
      <c r="AX257" s="147"/>
      <c r="AY257" s="147"/>
      <c r="AZ257" s="147"/>
      <c r="BA257" s="147"/>
      <c r="BB257" s="147"/>
      <c r="BC257" s="147"/>
      <c r="BD257" s="147"/>
      <c r="BE257" s="147"/>
      <c r="BF257" s="147"/>
      <c r="BG257" s="147"/>
      <c r="BH257" s="147"/>
      <c r="BI257" s="147"/>
      <c r="BJ257" s="147"/>
      <c r="BK257" s="147"/>
      <c r="BL257" s="147"/>
      <c r="BM257" s="147"/>
      <c r="BN257" s="147"/>
      <c r="BO257" s="147"/>
      <c r="BP257" s="147"/>
      <c r="BQ257" s="147"/>
      <c r="BR257" s="147"/>
      <c r="BS257" s="147"/>
      <c r="BT257" s="147"/>
      <c r="BU257" s="147"/>
      <c r="BV257" s="147"/>
      <c r="BW257" s="147"/>
      <c r="BX257" s="147"/>
      <c r="BY257" s="147"/>
      <c r="BZ257" s="147"/>
      <c r="CA257" s="147"/>
      <c r="CB257" s="147"/>
      <c r="CC257" s="147"/>
      <c r="CD257" s="147"/>
      <c r="CE257" s="147"/>
      <c r="CF257" s="147"/>
      <c r="CG257" s="147"/>
      <c r="CH257" s="147"/>
      <c r="CI257" s="147"/>
      <c r="CJ257" s="147"/>
      <c r="CK257" s="147"/>
      <c r="CL257" s="147"/>
      <c r="CM257" s="147"/>
      <c r="CN257" s="147"/>
      <c r="CO257" s="147"/>
      <c r="CP257" s="147"/>
      <c r="CQ257" s="147"/>
      <c r="CR257" s="147"/>
      <c r="CS257" s="147"/>
      <c r="CT257" s="147"/>
      <c r="CU257" s="147"/>
      <c r="CV257" s="147"/>
      <c r="CW257" s="147"/>
      <c r="CX257" s="147"/>
      <c r="CY257" s="147"/>
      <c r="CZ257" s="147"/>
      <c r="DA257" s="147"/>
      <c r="DB257" s="147"/>
      <c r="DC257" s="147"/>
      <c r="DD257" s="147"/>
      <c r="DE257" s="147"/>
      <c r="DF257" s="147"/>
      <c r="DG257" s="147"/>
      <c r="DH257" s="147"/>
      <c r="DI257" s="147"/>
      <c r="DJ257" s="147"/>
      <c r="DK257" s="147"/>
      <c r="DL257" s="147"/>
      <c r="DM257" s="147"/>
      <c r="DN257" s="147"/>
      <c r="DO257" s="147"/>
      <c r="DP257" s="147"/>
      <c r="DQ257" s="147"/>
      <c r="DR257" s="147"/>
      <c r="DS257" s="147"/>
      <c r="DT257" s="147"/>
      <c r="DU257" s="147"/>
      <c r="DV257" s="147"/>
      <c r="DW257" s="147"/>
      <c r="DX257" s="147"/>
      <c r="DY257" s="147"/>
      <c r="DZ257" s="147"/>
      <c r="EA257" s="147"/>
      <c r="EB257" s="147"/>
      <c r="EC257" s="147"/>
      <c r="ED257" s="147"/>
      <c r="EE257" s="147"/>
      <c r="EF257" s="147"/>
      <c r="EG257" s="147"/>
      <c r="EH257" s="147"/>
      <c r="EI257" s="147"/>
      <c r="EJ257" s="147"/>
      <c r="EK257" s="147"/>
      <c r="EL257" s="147"/>
      <c r="EM257" s="147"/>
      <c r="EN257" s="147"/>
      <c r="EO257" s="147"/>
      <c r="EP257" s="147"/>
      <c r="EQ257" s="147"/>
      <c r="ER257" s="147"/>
      <c r="ES257" s="147"/>
      <c r="ET257" s="147"/>
      <c r="EU257" s="147"/>
      <c r="EV257" s="147"/>
      <c r="EW257" s="147"/>
      <c r="EX257" s="147"/>
      <c r="EY257" s="147"/>
      <c r="EZ257" s="147"/>
      <c r="FA257" s="147"/>
      <c r="FB257" s="147"/>
      <c r="FC257" s="147"/>
      <c r="FD257" s="147"/>
      <c r="FE257" s="147"/>
      <c r="FF257" s="147"/>
      <c r="FG257" s="147"/>
      <c r="FH257" s="147"/>
      <c r="FI257" s="147"/>
      <c r="FJ257" s="147"/>
      <c r="FK257" s="147"/>
      <c r="FL257" s="147"/>
      <c r="FM257" s="147"/>
      <c r="FN257" s="147"/>
      <c r="FO257" s="147"/>
      <c r="FP257" s="147"/>
      <c r="FQ257" s="147"/>
      <c r="FR257" s="147"/>
      <c r="FS257" s="147"/>
      <c r="FT257" s="147"/>
      <c r="FU257" s="147"/>
      <c r="FV257" s="147"/>
      <c r="FW257" s="147"/>
      <c r="FX257" s="147"/>
      <c r="FY257" s="147"/>
      <c r="FZ257" s="147"/>
      <c r="GA257" s="147"/>
      <c r="GB257" s="147"/>
      <c r="GC257" s="147"/>
      <c r="GD257" s="147"/>
      <c r="GE257" s="147"/>
      <c r="GF257" s="147"/>
      <c r="GG257" s="147"/>
      <c r="GH257" s="147"/>
      <c r="GI257" s="147"/>
      <c r="GJ257" s="147"/>
      <c r="GK257" s="147"/>
      <c r="GL257" s="147"/>
      <c r="GM257" s="147"/>
      <c r="GN257" s="147"/>
      <c r="GO257" s="147"/>
      <c r="GP257" s="147"/>
      <c r="GQ257" s="147"/>
      <c r="GR257" s="147"/>
      <c r="GS257" s="147"/>
      <c r="GT257" s="147"/>
      <c r="GU257" s="147"/>
      <c r="GV257" s="147"/>
      <c r="GW257" s="147"/>
      <c r="GX257" s="147"/>
      <c r="GY257" s="147"/>
      <c r="GZ257" s="147"/>
      <c r="HA257" s="147"/>
      <c r="HB257" s="147"/>
      <c r="HC257" s="147"/>
      <c r="HD257" s="147"/>
      <c r="HE257" s="147"/>
      <c r="HF257" s="147"/>
      <c r="HG257" s="147"/>
      <c r="HH257" s="147"/>
      <c r="HI257" s="147"/>
      <c r="HJ257" s="147"/>
      <c r="HK257" s="147"/>
      <c r="HL257" s="147"/>
      <c r="HM257" s="147"/>
      <c r="HN257" s="147"/>
      <c r="HO257" s="147"/>
      <c r="HP257" s="147"/>
      <c r="HQ257" s="147"/>
      <c r="HR257" s="147"/>
      <c r="HS257" s="147"/>
      <c r="HT257" s="147"/>
      <c r="HU257" s="147"/>
      <c r="HV257" s="147"/>
      <c r="HW257" s="147"/>
      <c r="HX257" s="147"/>
      <c r="HY257" s="147"/>
      <c r="HZ257" s="147"/>
      <c r="IA257" s="147"/>
      <c r="IB257" s="147"/>
      <c r="IC257" s="147"/>
      <c r="ID257" s="147"/>
      <c r="IE257" s="147"/>
      <c r="IF257" s="147"/>
      <c r="IG257" s="147"/>
      <c r="IH257" s="147"/>
      <c r="II257" s="147"/>
    </row>
    <row r="258" spans="1:243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  <c r="AO258" s="147"/>
      <c r="AP258" s="147"/>
      <c r="AQ258" s="147"/>
      <c r="AR258" s="147"/>
      <c r="AS258" s="147"/>
      <c r="AT258" s="147"/>
      <c r="AU258" s="147"/>
      <c r="AV258" s="147"/>
      <c r="AW258" s="147"/>
      <c r="AX258" s="147"/>
      <c r="AY258" s="147"/>
      <c r="AZ258" s="147"/>
      <c r="BA258" s="147"/>
      <c r="BB258" s="147"/>
      <c r="BC258" s="147"/>
      <c r="BD258" s="147"/>
      <c r="BE258" s="147"/>
      <c r="BF258" s="147"/>
      <c r="BG258" s="147"/>
      <c r="BH258" s="147"/>
      <c r="BI258" s="147"/>
      <c r="BJ258" s="147"/>
      <c r="BK258" s="147"/>
      <c r="BL258" s="147"/>
      <c r="BM258" s="147"/>
      <c r="BN258" s="147"/>
      <c r="BO258" s="147"/>
      <c r="BP258" s="147"/>
      <c r="BQ258" s="147"/>
      <c r="BR258" s="147"/>
      <c r="BS258" s="147"/>
      <c r="BT258" s="147"/>
      <c r="BU258" s="147"/>
      <c r="BV258" s="147"/>
      <c r="BW258" s="147"/>
      <c r="BX258" s="147"/>
      <c r="BY258" s="147"/>
      <c r="BZ258" s="147"/>
      <c r="CA258" s="147"/>
      <c r="CB258" s="147"/>
      <c r="CC258" s="147"/>
      <c r="CD258" s="147"/>
      <c r="CE258" s="147"/>
      <c r="CF258" s="147"/>
      <c r="CG258" s="147"/>
      <c r="CH258" s="147"/>
      <c r="CI258" s="147"/>
      <c r="CJ258" s="147"/>
      <c r="CK258" s="147"/>
      <c r="CL258" s="147"/>
      <c r="CM258" s="147"/>
      <c r="CN258" s="147"/>
      <c r="CO258" s="147"/>
      <c r="CP258" s="147"/>
      <c r="CQ258" s="147"/>
      <c r="CR258" s="147"/>
      <c r="CS258" s="147"/>
      <c r="CT258" s="147"/>
      <c r="CU258" s="147"/>
      <c r="CV258" s="147"/>
      <c r="CW258" s="147"/>
      <c r="CX258" s="147"/>
      <c r="CY258" s="147"/>
      <c r="CZ258" s="147"/>
      <c r="DA258" s="147"/>
      <c r="DB258" s="147"/>
      <c r="DC258" s="147"/>
      <c r="DD258" s="147"/>
      <c r="DE258" s="147"/>
      <c r="DF258" s="147"/>
      <c r="DG258" s="147"/>
      <c r="DH258" s="147"/>
      <c r="DI258" s="147"/>
      <c r="DJ258" s="147"/>
      <c r="DK258" s="147"/>
      <c r="DL258" s="147"/>
      <c r="DM258" s="147"/>
      <c r="DN258" s="147"/>
      <c r="DO258" s="147"/>
      <c r="DP258" s="147"/>
      <c r="DQ258" s="147"/>
      <c r="DR258" s="147"/>
      <c r="DS258" s="147"/>
      <c r="DT258" s="147"/>
      <c r="DU258" s="147"/>
      <c r="DV258" s="147"/>
      <c r="DW258" s="147"/>
      <c r="DX258" s="147"/>
      <c r="DY258" s="147"/>
      <c r="DZ258" s="147"/>
      <c r="EA258" s="147"/>
      <c r="EB258" s="147"/>
      <c r="EC258" s="147"/>
      <c r="ED258" s="147"/>
      <c r="EE258" s="147"/>
      <c r="EF258" s="147"/>
      <c r="EG258" s="147"/>
      <c r="EH258" s="147"/>
      <c r="EI258" s="147"/>
      <c r="EJ258" s="147"/>
      <c r="EK258" s="147"/>
      <c r="EL258" s="147"/>
      <c r="EM258" s="147"/>
      <c r="EN258" s="147"/>
      <c r="EO258" s="147"/>
      <c r="EP258" s="147"/>
      <c r="EQ258" s="147"/>
      <c r="ER258" s="147"/>
      <c r="ES258" s="147"/>
      <c r="ET258" s="147"/>
      <c r="EU258" s="147"/>
      <c r="EV258" s="147"/>
      <c r="EW258" s="147"/>
      <c r="EX258" s="147"/>
      <c r="EY258" s="147"/>
      <c r="EZ258" s="147"/>
      <c r="FA258" s="147"/>
      <c r="FB258" s="147"/>
      <c r="FC258" s="147"/>
      <c r="FD258" s="147"/>
      <c r="FE258" s="147"/>
      <c r="FF258" s="147"/>
      <c r="FG258" s="147"/>
      <c r="FH258" s="147"/>
      <c r="FI258" s="147"/>
      <c r="FJ258" s="147"/>
      <c r="FK258" s="147"/>
      <c r="FL258" s="147"/>
      <c r="FM258" s="147"/>
      <c r="FN258" s="147"/>
      <c r="FO258" s="147"/>
      <c r="FP258" s="147"/>
      <c r="FQ258" s="147"/>
      <c r="FR258" s="147"/>
      <c r="FS258" s="147"/>
      <c r="FT258" s="147"/>
      <c r="FU258" s="147"/>
      <c r="FV258" s="147"/>
      <c r="FW258" s="147"/>
      <c r="FX258" s="147"/>
      <c r="FY258" s="147"/>
      <c r="FZ258" s="147"/>
      <c r="GA258" s="147"/>
      <c r="GB258" s="147"/>
      <c r="GC258" s="147"/>
      <c r="GD258" s="147"/>
      <c r="GE258" s="147"/>
      <c r="GF258" s="147"/>
      <c r="GG258" s="147"/>
      <c r="GH258" s="147"/>
      <c r="GI258" s="147"/>
      <c r="GJ258" s="147"/>
      <c r="GK258" s="147"/>
      <c r="GL258" s="147"/>
      <c r="GM258" s="147"/>
      <c r="GN258" s="147"/>
      <c r="GO258" s="147"/>
      <c r="GP258" s="147"/>
      <c r="GQ258" s="147"/>
      <c r="GR258" s="147"/>
      <c r="GS258" s="147"/>
      <c r="GT258" s="147"/>
      <c r="GU258" s="147"/>
      <c r="GV258" s="147"/>
      <c r="GW258" s="147"/>
      <c r="GX258" s="147"/>
      <c r="GY258" s="147"/>
      <c r="GZ258" s="147"/>
      <c r="HA258" s="147"/>
      <c r="HB258" s="147"/>
      <c r="HC258" s="147"/>
      <c r="HD258" s="147"/>
      <c r="HE258" s="147"/>
      <c r="HF258" s="147"/>
      <c r="HG258" s="147"/>
      <c r="HH258" s="147"/>
      <c r="HI258" s="147"/>
      <c r="HJ258" s="147"/>
      <c r="HK258" s="147"/>
      <c r="HL258" s="147"/>
      <c r="HM258" s="147"/>
      <c r="HN258" s="147"/>
      <c r="HO258" s="147"/>
      <c r="HP258" s="147"/>
      <c r="HQ258" s="147"/>
      <c r="HR258" s="147"/>
      <c r="HS258" s="147"/>
      <c r="HT258" s="147"/>
      <c r="HU258" s="147"/>
      <c r="HV258" s="147"/>
      <c r="HW258" s="147"/>
      <c r="HX258" s="147"/>
      <c r="HY258" s="147"/>
      <c r="HZ258" s="147"/>
      <c r="IA258" s="147"/>
      <c r="IB258" s="147"/>
      <c r="IC258" s="147"/>
      <c r="ID258" s="147"/>
      <c r="IE258" s="147"/>
      <c r="IF258" s="147"/>
      <c r="IG258" s="147"/>
      <c r="IH258" s="147"/>
      <c r="II258" s="147"/>
    </row>
    <row r="259" spans="1:243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  <c r="AO259" s="147"/>
      <c r="AP259" s="147"/>
      <c r="AQ259" s="147"/>
      <c r="AR259" s="147"/>
      <c r="AS259" s="147"/>
      <c r="AT259" s="147"/>
      <c r="AU259" s="147"/>
      <c r="AV259" s="147"/>
      <c r="AW259" s="147"/>
      <c r="AX259" s="147"/>
      <c r="AY259" s="147"/>
      <c r="AZ259" s="147"/>
      <c r="BA259" s="147"/>
      <c r="BB259" s="147"/>
      <c r="BC259" s="147"/>
      <c r="BD259" s="147"/>
      <c r="BE259" s="147"/>
      <c r="BF259" s="147"/>
      <c r="BG259" s="147"/>
      <c r="BH259" s="147"/>
      <c r="BI259" s="147"/>
      <c r="BJ259" s="147"/>
      <c r="BK259" s="147"/>
      <c r="BL259" s="147"/>
      <c r="BM259" s="147"/>
      <c r="BN259" s="147"/>
      <c r="BO259" s="147"/>
      <c r="BP259" s="147"/>
      <c r="BQ259" s="147"/>
      <c r="BR259" s="147"/>
      <c r="BS259" s="147"/>
      <c r="BT259" s="147"/>
      <c r="BU259" s="147"/>
      <c r="BV259" s="147"/>
      <c r="BW259" s="147"/>
      <c r="BX259" s="147"/>
      <c r="BY259" s="147"/>
      <c r="BZ259" s="147"/>
      <c r="CA259" s="147"/>
      <c r="CB259" s="147"/>
      <c r="CC259" s="147"/>
      <c r="CD259" s="147"/>
      <c r="CE259" s="147"/>
      <c r="CF259" s="147"/>
      <c r="CG259" s="147"/>
      <c r="CH259" s="147"/>
      <c r="CI259" s="147"/>
      <c r="CJ259" s="147"/>
      <c r="CK259" s="147"/>
      <c r="CL259" s="147"/>
      <c r="CM259" s="147"/>
      <c r="CN259" s="147"/>
      <c r="CO259" s="147"/>
      <c r="CP259" s="147"/>
      <c r="CQ259" s="147"/>
      <c r="CR259" s="147"/>
      <c r="CS259" s="147"/>
      <c r="CT259" s="147"/>
      <c r="CU259" s="147"/>
      <c r="CV259" s="147"/>
      <c r="CW259" s="147"/>
      <c r="CX259" s="147"/>
      <c r="CY259" s="147"/>
      <c r="CZ259" s="147"/>
      <c r="DA259" s="147"/>
      <c r="DB259" s="147"/>
      <c r="DC259" s="147"/>
      <c r="DD259" s="147"/>
      <c r="DE259" s="147"/>
      <c r="DF259" s="147"/>
      <c r="DG259" s="147"/>
      <c r="DH259" s="147"/>
      <c r="DI259" s="147"/>
      <c r="DJ259" s="147"/>
      <c r="DK259" s="147"/>
      <c r="DL259" s="147"/>
      <c r="DM259" s="147"/>
      <c r="DN259" s="147"/>
      <c r="DO259" s="147"/>
      <c r="DP259" s="147"/>
      <c r="DQ259" s="147"/>
      <c r="DR259" s="147"/>
      <c r="DS259" s="147"/>
      <c r="DT259" s="147"/>
      <c r="DU259" s="147"/>
      <c r="DV259" s="147"/>
      <c r="DW259" s="147"/>
      <c r="DX259" s="147"/>
      <c r="DY259" s="147"/>
      <c r="DZ259" s="147"/>
      <c r="EA259" s="147"/>
      <c r="EB259" s="147"/>
      <c r="EC259" s="147"/>
      <c r="ED259" s="147"/>
      <c r="EE259" s="147"/>
      <c r="EF259" s="147"/>
      <c r="EG259" s="147"/>
      <c r="EH259" s="147"/>
      <c r="EI259" s="147"/>
      <c r="EJ259" s="147"/>
      <c r="EK259" s="147"/>
      <c r="EL259" s="147"/>
      <c r="EM259" s="147"/>
      <c r="EN259" s="147"/>
      <c r="EO259" s="147"/>
      <c r="EP259" s="147"/>
      <c r="EQ259" s="147"/>
      <c r="ER259" s="147"/>
      <c r="ES259" s="147"/>
      <c r="ET259" s="147"/>
      <c r="EU259" s="147"/>
      <c r="EV259" s="147"/>
      <c r="EW259" s="147"/>
      <c r="EX259" s="147"/>
      <c r="EY259" s="147"/>
      <c r="EZ259" s="147"/>
      <c r="FA259" s="147"/>
      <c r="FB259" s="147"/>
      <c r="FC259" s="147"/>
      <c r="FD259" s="147"/>
      <c r="FE259" s="147"/>
      <c r="FF259" s="147"/>
      <c r="FG259" s="147"/>
      <c r="FH259" s="147"/>
      <c r="FI259" s="147"/>
      <c r="FJ259" s="147"/>
      <c r="FK259" s="147"/>
      <c r="FL259" s="147"/>
      <c r="FM259" s="147"/>
      <c r="FN259" s="147"/>
      <c r="FO259" s="147"/>
      <c r="FP259" s="147"/>
      <c r="FQ259" s="147"/>
      <c r="FR259" s="147"/>
      <c r="FS259" s="147"/>
      <c r="FT259" s="147"/>
      <c r="FU259" s="147"/>
      <c r="FV259" s="147"/>
      <c r="FW259" s="147"/>
      <c r="FX259" s="147"/>
      <c r="FY259" s="147"/>
      <c r="FZ259" s="147"/>
      <c r="GA259" s="147"/>
      <c r="GB259" s="147"/>
      <c r="GC259" s="147"/>
      <c r="GD259" s="147"/>
      <c r="GE259" s="147"/>
      <c r="GF259" s="147"/>
      <c r="GG259" s="147"/>
      <c r="GH259" s="147"/>
      <c r="GI259" s="147"/>
      <c r="GJ259" s="147"/>
      <c r="GK259" s="147"/>
      <c r="GL259" s="147"/>
      <c r="GM259" s="147"/>
      <c r="GN259" s="147"/>
      <c r="GO259" s="147"/>
      <c r="GP259" s="147"/>
      <c r="GQ259" s="147"/>
      <c r="GR259" s="147"/>
      <c r="GS259" s="147"/>
      <c r="GT259" s="147"/>
      <c r="GU259" s="147"/>
      <c r="GV259" s="147"/>
      <c r="GW259" s="147"/>
      <c r="GX259" s="147"/>
      <c r="GY259" s="147"/>
      <c r="GZ259" s="147"/>
      <c r="HA259" s="147"/>
      <c r="HB259" s="147"/>
      <c r="HC259" s="147"/>
      <c r="HD259" s="147"/>
      <c r="HE259" s="147"/>
      <c r="HF259" s="147"/>
      <c r="HG259" s="147"/>
      <c r="HH259" s="147"/>
      <c r="HI259" s="147"/>
      <c r="HJ259" s="147"/>
      <c r="HK259" s="147"/>
      <c r="HL259" s="147"/>
      <c r="HM259" s="147"/>
      <c r="HN259" s="147"/>
      <c r="HO259" s="147"/>
      <c r="HP259" s="147"/>
      <c r="HQ259" s="147"/>
      <c r="HR259" s="147"/>
      <c r="HS259" s="147"/>
      <c r="HT259" s="147"/>
      <c r="HU259" s="147"/>
      <c r="HV259" s="147"/>
      <c r="HW259" s="147"/>
      <c r="HX259" s="147"/>
      <c r="HY259" s="147"/>
      <c r="HZ259" s="147"/>
      <c r="IA259" s="147"/>
      <c r="IB259" s="147"/>
      <c r="IC259" s="147"/>
      <c r="ID259" s="147"/>
      <c r="IE259" s="147"/>
      <c r="IF259" s="147"/>
      <c r="IG259" s="147"/>
      <c r="IH259" s="147"/>
      <c r="II259" s="147"/>
    </row>
    <row r="260" spans="1:243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  <c r="AO260" s="147"/>
      <c r="AP260" s="147"/>
      <c r="AQ260" s="147"/>
      <c r="AR260" s="147"/>
      <c r="AS260" s="147"/>
      <c r="AT260" s="147"/>
      <c r="AU260" s="147"/>
      <c r="AV260" s="147"/>
      <c r="AW260" s="147"/>
      <c r="AX260" s="147"/>
      <c r="AY260" s="147"/>
      <c r="AZ260" s="147"/>
      <c r="BA260" s="147"/>
      <c r="BB260" s="147"/>
      <c r="BC260" s="147"/>
      <c r="BD260" s="147"/>
      <c r="BE260" s="147"/>
      <c r="BF260" s="147"/>
      <c r="BG260" s="147"/>
      <c r="BH260" s="147"/>
      <c r="BI260" s="147"/>
      <c r="BJ260" s="147"/>
      <c r="BK260" s="147"/>
      <c r="BL260" s="147"/>
      <c r="BM260" s="147"/>
      <c r="BN260" s="147"/>
      <c r="BO260" s="147"/>
      <c r="BP260" s="147"/>
      <c r="BQ260" s="147"/>
      <c r="BR260" s="147"/>
      <c r="BS260" s="147"/>
      <c r="BT260" s="147"/>
      <c r="BU260" s="147"/>
      <c r="BV260" s="147"/>
      <c r="BW260" s="147"/>
      <c r="BX260" s="147"/>
      <c r="BY260" s="147"/>
      <c r="BZ260" s="147"/>
      <c r="CA260" s="147"/>
      <c r="CB260" s="147"/>
      <c r="CC260" s="147"/>
      <c r="CD260" s="147"/>
      <c r="CE260" s="147"/>
      <c r="CF260" s="147"/>
      <c r="CG260" s="147"/>
      <c r="CH260" s="147"/>
      <c r="CI260" s="147"/>
      <c r="CJ260" s="147"/>
      <c r="CK260" s="147"/>
      <c r="CL260" s="147"/>
      <c r="CM260" s="147"/>
      <c r="CN260" s="147"/>
      <c r="CO260" s="147"/>
      <c r="CP260" s="147"/>
      <c r="CQ260" s="147"/>
      <c r="CR260" s="147"/>
      <c r="CS260" s="147"/>
      <c r="CT260" s="147"/>
      <c r="CU260" s="147"/>
      <c r="CV260" s="147"/>
      <c r="CW260" s="147"/>
      <c r="CX260" s="147"/>
      <c r="CY260" s="147"/>
      <c r="CZ260" s="147"/>
      <c r="DA260" s="147"/>
      <c r="DB260" s="147"/>
      <c r="DC260" s="147"/>
      <c r="DD260" s="147"/>
      <c r="DE260" s="147"/>
      <c r="DF260" s="147"/>
      <c r="DG260" s="147"/>
      <c r="DH260" s="147"/>
      <c r="DI260" s="147"/>
      <c r="DJ260" s="147"/>
      <c r="DK260" s="147"/>
      <c r="DL260" s="147"/>
      <c r="DM260" s="147"/>
      <c r="DN260" s="147"/>
      <c r="DO260" s="147"/>
      <c r="DP260" s="147"/>
      <c r="DQ260" s="147"/>
      <c r="DR260" s="147"/>
      <c r="DS260" s="147"/>
      <c r="DT260" s="147"/>
      <c r="DU260" s="147"/>
      <c r="DV260" s="147"/>
      <c r="DW260" s="147"/>
      <c r="DX260" s="147"/>
      <c r="DY260" s="147"/>
      <c r="DZ260" s="147"/>
      <c r="EA260" s="147"/>
      <c r="EB260" s="147"/>
      <c r="EC260" s="147"/>
      <c r="ED260" s="147"/>
      <c r="EE260" s="147"/>
      <c r="EF260" s="147"/>
      <c r="EG260" s="147"/>
      <c r="EH260" s="147"/>
      <c r="EI260" s="147"/>
      <c r="EJ260" s="147"/>
      <c r="EK260" s="147"/>
      <c r="EL260" s="147"/>
      <c r="EM260" s="147"/>
      <c r="EN260" s="147"/>
      <c r="EO260" s="147"/>
      <c r="EP260" s="147"/>
      <c r="EQ260" s="147"/>
      <c r="ER260" s="147"/>
      <c r="ES260" s="147"/>
      <c r="ET260" s="147"/>
      <c r="EU260" s="147"/>
      <c r="EV260" s="147"/>
      <c r="EW260" s="147"/>
      <c r="EX260" s="147"/>
      <c r="EY260" s="147"/>
      <c r="EZ260" s="147"/>
      <c r="FA260" s="147"/>
      <c r="FB260" s="147"/>
      <c r="FC260" s="147"/>
      <c r="FD260" s="147"/>
      <c r="FE260" s="147"/>
      <c r="FF260" s="147"/>
      <c r="FG260" s="147"/>
      <c r="FH260" s="147"/>
      <c r="FI260" s="147"/>
      <c r="FJ260" s="147"/>
      <c r="FK260" s="147"/>
      <c r="FL260" s="147"/>
      <c r="FM260" s="147"/>
      <c r="FN260" s="147"/>
      <c r="FO260" s="147"/>
      <c r="FP260" s="147"/>
      <c r="FQ260" s="147"/>
      <c r="FR260" s="147"/>
      <c r="FS260" s="147"/>
      <c r="FT260" s="147"/>
      <c r="FU260" s="147"/>
      <c r="FV260" s="147"/>
      <c r="FW260" s="147"/>
      <c r="FX260" s="147"/>
      <c r="FY260" s="147"/>
      <c r="FZ260" s="147"/>
      <c r="GA260" s="147"/>
      <c r="GB260" s="147"/>
      <c r="GC260" s="147"/>
      <c r="GD260" s="147"/>
      <c r="GE260" s="147"/>
      <c r="GF260" s="147"/>
      <c r="GG260" s="147"/>
      <c r="GH260" s="147"/>
      <c r="GI260" s="147"/>
      <c r="GJ260" s="147"/>
      <c r="GK260" s="147"/>
      <c r="GL260" s="147"/>
      <c r="GM260" s="147"/>
      <c r="GN260" s="147"/>
      <c r="GO260" s="147"/>
      <c r="GP260" s="147"/>
      <c r="GQ260" s="147"/>
      <c r="GR260" s="147"/>
      <c r="GS260" s="147"/>
      <c r="GT260" s="147"/>
      <c r="GU260" s="147"/>
      <c r="GV260" s="147"/>
      <c r="GW260" s="147"/>
      <c r="GX260" s="147"/>
      <c r="GY260" s="147"/>
      <c r="GZ260" s="147"/>
      <c r="HA260" s="147"/>
      <c r="HB260" s="147"/>
      <c r="HC260" s="147"/>
      <c r="HD260" s="147"/>
      <c r="HE260" s="147"/>
      <c r="HF260" s="147"/>
      <c r="HG260" s="147"/>
      <c r="HH260" s="147"/>
      <c r="HI260" s="147"/>
      <c r="HJ260" s="147"/>
      <c r="HK260" s="147"/>
      <c r="HL260" s="147"/>
      <c r="HM260" s="147"/>
      <c r="HN260" s="147"/>
      <c r="HO260" s="147"/>
      <c r="HP260" s="147"/>
      <c r="HQ260" s="147"/>
      <c r="HR260" s="147"/>
      <c r="HS260" s="147"/>
      <c r="HT260" s="147"/>
      <c r="HU260" s="147"/>
      <c r="HV260" s="147"/>
      <c r="HW260" s="147"/>
      <c r="HX260" s="147"/>
      <c r="HY260" s="147"/>
      <c r="HZ260" s="147"/>
      <c r="IA260" s="147"/>
      <c r="IB260" s="147"/>
      <c r="IC260" s="147"/>
      <c r="ID260" s="147"/>
      <c r="IE260" s="147"/>
      <c r="IF260" s="147"/>
      <c r="IG260" s="147"/>
      <c r="IH260" s="147"/>
      <c r="II260" s="147"/>
    </row>
    <row r="261" spans="1:243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  <c r="AO261" s="147"/>
      <c r="AP261" s="147"/>
      <c r="AQ261" s="147"/>
      <c r="AR261" s="147"/>
      <c r="AS261" s="147"/>
      <c r="AT261" s="147"/>
      <c r="AU261" s="147"/>
      <c r="AV261" s="147"/>
      <c r="AW261" s="147"/>
      <c r="AX261" s="147"/>
      <c r="AY261" s="147"/>
      <c r="AZ261" s="147"/>
      <c r="BA261" s="147"/>
      <c r="BB261" s="147"/>
      <c r="BC261" s="147"/>
      <c r="BD261" s="147"/>
      <c r="BE261" s="147"/>
      <c r="BF261" s="147"/>
      <c r="BG261" s="147"/>
      <c r="BH261" s="147"/>
      <c r="BI261" s="147"/>
      <c r="BJ261" s="147"/>
      <c r="BK261" s="147"/>
      <c r="BL261" s="147"/>
      <c r="BM261" s="147"/>
      <c r="BN261" s="147"/>
      <c r="BO261" s="147"/>
      <c r="BP261" s="147"/>
      <c r="BQ261" s="147"/>
      <c r="BR261" s="147"/>
      <c r="BS261" s="147"/>
      <c r="BT261" s="147"/>
      <c r="BU261" s="147"/>
      <c r="BV261" s="147"/>
      <c r="BW261" s="147"/>
      <c r="BX261" s="147"/>
      <c r="BY261" s="147"/>
      <c r="BZ261" s="147"/>
      <c r="CA261" s="147"/>
      <c r="CB261" s="147"/>
      <c r="CC261" s="147"/>
      <c r="CD261" s="147"/>
      <c r="CE261" s="147"/>
      <c r="CF261" s="147"/>
      <c r="CG261" s="147"/>
      <c r="CH261" s="147"/>
      <c r="CI261" s="147"/>
      <c r="CJ261" s="147"/>
      <c r="CK261" s="147"/>
      <c r="CL261" s="147"/>
      <c r="CM261" s="147"/>
      <c r="CN261" s="147"/>
      <c r="CO261" s="147"/>
      <c r="CP261" s="147"/>
      <c r="CQ261" s="147"/>
      <c r="CR261" s="147"/>
      <c r="CS261" s="147"/>
      <c r="CT261" s="147"/>
      <c r="CU261" s="147"/>
      <c r="CV261" s="147"/>
      <c r="CW261" s="147"/>
      <c r="CX261" s="147"/>
      <c r="CY261" s="147"/>
      <c r="CZ261" s="147"/>
      <c r="DA261" s="147"/>
      <c r="DB261" s="147"/>
      <c r="DC261" s="147"/>
      <c r="DD261" s="147"/>
      <c r="DE261" s="147"/>
      <c r="DF261" s="147"/>
      <c r="DG261" s="147"/>
      <c r="DH261" s="147"/>
      <c r="DI261" s="147"/>
      <c r="DJ261" s="147"/>
      <c r="DK261" s="147"/>
      <c r="DL261" s="147"/>
      <c r="DM261" s="147"/>
      <c r="DN261" s="147"/>
      <c r="DO261" s="147"/>
      <c r="DP261" s="147"/>
      <c r="DQ261" s="147"/>
      <c r="DR261" s="147"/>
      <c r="DS261" s="147"/>
      <c r="DT261" s="147"/>
      <c r="DU261" s="147"/>
      <c r="DV261" s="147"/>
      <c r="DW261" s="147"/>
      <c r="DX261" s="147"/>
      <c r="DY261" s="147"/>
      <c r="DZ261" s="147"/>
      <c r="EA261" s="147"/>
      <c r="EB261" s="147"/>
      <c r="EC261" s="147"/>
      <c r="ED261" s="147"/>
      <c r="EE261" s="147"/>
      <c r="EF261" s="147"/>
      <c r="EG261" s="147"/>
      <c r="EH261" s="147"/>
      <c r="EI261" s="147"/>
      <c r="EJ261" s="147"/>
      <c r="EK261" s="147"/>
      <c r="EL261" s="147"/>
      <c r="EM261" s="147"/>
      <c r="EN261" s="147"/>
      <c r="EO261" s="147"/>
      <c r="EP261" s="147"/>
      <c r="EQ261" s="147"/>
      <c r="ER261" s="147"/>
      <c r="ES261" s="147"/>
      <c r="ET261" s="147"/>
      <c r="EU261" s="147"/>
      <c r="EV261" s="147"/>
      <c r="EW261" s="147"/>
      <c r="EX261" s="147"/>
      <c r="EY261" s="147"/>
      <c r="EZ261" s="147"/>
      <c r="FA261" s="147"/>
      <c r="FB261" s="147"/>
      <c r="FC261" s="147"/>
      <c r="FD261" s="147"/>
      <c r="FE261" s="147"/>
      <c r="FF261" s="147"/>
      <c r="FG261" s="147"/>
      <c r="FH261" s="147"/>
      <c r="FI261" s="147"/>
      <c r="FJ261" s="147"/>
      <c r="FK261" s="147"/>
      <c r="FL261" s="147"/>
      <c r="FM261" s="147"/>
      <c r="FN261" s="147"/>
      <c r="FO261" s="147"/>
      <c r="FP261" s="147"/>
      <c r="FQ261" s="147"/>
      <c r="FR261" s="147"/>
      <c r="FS261" s="147"/>
      <c r="FT261" s="147"/>
      <c r="FU261" s="147"/>
      <c r="FV261" s="147"/>
      <c r="FW261" s="147"/>
      <c r="FX261" s="147"/>
      <c r="FY261" s="147"/>
      <c r="FZ261" s="147"/>
      <c r="GA261" s="147"/>
      <c r="GB261" s="147"/>
      <c r="GC261" s="147"/>
      <c r="GD261" s="147"/>
      <c r="GE261" s="147"/>
      <c r="GF261" s="147"/>
      <c r="GG261" s="147"/>
      <c r="GH261" s="147"/>
      <c r="GI261" s="147"/>
      <c r="GJ261" s="147"/>
      <c r="GK261" s="147"/>
      <c r="GL261" s="147"/>
      <c r="GM261" s="147"/>
      <c r="GN261" s="147"/>
      <c r="GO261" s="147"/>
      <c r="GP261" s="147"/>
      <c r="GQ261" s="147"/>
      <c r="GR261" s="147"/>
      <c r="GS261" s="147"/>
      <c r="GT261" s="147"/>
      <c r="GU261" s="147"/>
      <c r="GV261" s="147"/>
      <c r="GW261" s="147"/>
      <c r="GX261" s="147"/>
      <c r="GY261" s="147"/>
      <c r="GZ261" s="147"/>
      <c r="HA261" s="147"/>
      <c r="HB261" s="147"/>
      <c r="HC261" s="147"/>
      <c r="HD261" s="147"/>
      <c r="HE261" s="147"/>
      <c r="HF261" s="147"/>
      <c r="HG261" s="147"/>
      <c r="HH261" s="147"/>
      <c r="HI261" s="147"/>
      <c r="HJ261" s="147"/>
      <c r="HK261" s="147"/>
      <c r="HL261" s="147"/>
      <c r="HM261" s="147"/>
      <c r="HN261" s="147"/>
      <c r="HO261" s="147"/>
      <c r="HP261" s="147"/>
      <c r="HQ261" s="147"/>
      <c r="HR261" s="147"/>
      <c r="HS261" s="147"/>
      <c r="HT261" s="147"/>
      <c r="HU261" s="147"/>
      <c r="HV261" s="147"/>
      <c r="HW261" s="147"/>
      <c r="HX261" s="147"/>
      <c r="HY261" s="147"/>
      <c r="HZ261" s="147"/>
      <c r="IA261" s="147"/>
      <c r="IB261" s="147"/>
      <c r="IC261" s="147"/>
      <c r="ID261" s="147"/>
      <c r="IE261" s="147"/>
      <c r="IF261" s="147"/>
      <c r="IG261" s="147"/>
      <c r="IH261" s="147"/>
      <c r="II261" s="147"/>
    </row>
    <row r="262" spans="1:243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  <c r="AO262" s="147"/>
      <c r="AP262" s="147"/>
      <c r="AQ262" s="147"/>
      <c r="AR262" s="147"/>
      <c r="AS262" s="147"/>
      <c r="AT262" s="147"/>
      <c r="AU262" s="147"/>
      <c r="AV262" s="147"/>
      <c r="AW262" s="147"/>
      <c r="AX262" s="147"/>
      <c r="AY262" s="147"/>
      <c r="AZ262" s="147"/>
      <c r="BA262" s="147"/>
      <c r="BB262" s="147"/>
      <c r="BC262" s="147"/>
      <c r="BD262" s="147"/>
      <c r="BE262" s="147"/>
      <c r="BF262" s="147"/>
      <c r="BG262" s="147"/>
      <c r="BH262" s="147"/>
      <c r="BI262" s="147"/>
      <c r="BJ262" s="147"/>
      <c r="BK262" s="147"/>
      <c r="BL262" s="147"/>
      <c r="BM262" s="147"/>
      <c r="BN262" s="147"/>
      <c r="BO262" s="147"/>
      <c r="BP262" s="147"/>
      <c r="BQ262" s="147"/>
      <c r="BR262" s="147"/>
      <c r="BS262" s="147"/>
      <c r="BT262" s="147"/>
      <c r="BU262" s="147"/>
      <c r="BV262" s="147"/>
      <c r="BW262" s="147"/>
      <c r="BX262" s="147"/>
      <c r="BY262" s="147"/>
      <c r="BZ262" s="147"/>
      <c r="CA262" s="147"/>
      <c r="CB262" s="147"/>
      <c r="CC262" s="147"/>
      <c r="CD262" s="147"/>
      <c r="CE262" s="147"/>
      <c r="CF262" s="147"/>
      <c r="CG262" s="147"/>
      <c r="CH262" s="147"/>
      <c r="CI262" s="147"/>
      <c r="CJ262" s="147"/>
      <c r="CK262" s="147"/>
      <c r="CL262" s="147"/>
      <c r="CM262" s="147"/>
      <c r="CN262" s="147"/>
      <c r="CO262" s="147"/>
      <c r="CP262" s="147"/>
      <c r="CQ262" s="147"/>
      <c r="CR262" s="147"/>
      <c r="CS262" s="147"/>
      <c r="CT262" s="147"/>
      <c r="CU262" s="147"/>
      <c r="CV262" s="147"/>
      <c r="CW262" s="147"/>
      <c r="CX262" s="147"/>
      <c r="CY262" s="147"/>
      <c r="CZ262" s="147"/>
      <c r="DA262" s="147"/>
      <c r="DB262" s="147"/>
      <c r="DC262" s="147"/>
      <c r="DD262" s="147"/>
      <c r="DE262" s="147"/>
      <c r="DF262" s="147"/>
      <c r="DG262" s="147"/>
      <c r="DH262" s="147"/>
      <c r="DI262" s="147"/>
      <c r="DJ262" s="147"/>
      <c r="DK262" s="147"/>
      <c r="DL262" s="147"/>
      <c r="DM262" s="147"/>
      <c r="DN262" s="147"/>
      <c r="DO262" s="147"/>
      <c r="DP262" s="147"/>
      <c r="DQ262" s="147"/>
      <c r="DR262" s="147"/>
      <c r="DS262" s="147"/>
      <c r="DT262" s="147"/>
      <c r="DU262" s="147"/>
      <c r="DV262" s="147"/>
      <c r="DW262" s="147"/>
      <c r="DX262" s="147"/>
      <c r="DY262" s="147"/>
      <c r="DZ262" s="147"/>
      <c r="EA262" s="147"/>
      <c r="EB262" s="147"/>
      <c r="EC262" s="147"/>
      <c r="ED262" s="147"/>
      <c r="EE262" s="147"/>
      <c r="EF262" s="147"/>
      <c r="EG262" s="147"/>
      <c r="EH262" s="147"/>
      <c r="EI262" s="147"/>
      <c r="EJ262" s="147"/>
      <c r="EK262" s="147"/>
      <c r="EL262" s="147"/>
      <c r="EM262" s="147"/>
      <c r="EN262" s="147"/>
      <c r="EO262" s="147"/>
      <c r="EP262" s="147"/>
      <c r="EQ262" s="147"/>
      <c r="ER262" s="147"/>
      <c r="ES262" s="147"/>
      <c r="ET262" s="147"/>
      <c r="EU262" s="147"/>
      <c r="EV262" s="147"/>
      <c r="EW262" s="147"/>
      <c r="EX262" s="147"/>
      <c r="EY262" s="147"/>
      <c r="EZ262" s="147"/>
      <c r="FA262" s="147"/>
      <c r="FB262" s="147"/>
      <c r="FC262" s="147"/>
      <c r="FD262" s="147"/>
      <c r="FE262" s="147"/>
      <c r="FF262" s="147"/>
      <c r="FG262" s="147"/>
      <c r="FH262" s="147"/>
      <c r="FI262" s="147"/>
      <c r="FJ262" s="147"/>
      <c r="FK262" s="147"/>
      <c r="FL262" s="147"/>
      <c r="FM262" s="147"/>
      <c r="FN262" s="147"/>
      <c r="FO262" s="147"/>
      <c r="FP262" s="147"/>
      <c r="FQ262" s="147"/>
      <c r="FR262" s="147"/>
      <c r="FS262" s="147"/>
      <c r="FT262" s="147"/>
      <c r="FU262" s="147"/>
      <c r="FV262" s="147"/>
      <c r="FW262" s="147"/>
      <c r="FX262" s="147"/>
      <c r="FY262" s="147"/>
      <c r="FZ262" s="147"/>
      <c r="GA262" s="147"/>
      <c r="GB262" s="147"/>
      <c r="GC262" s="147"/>
      <c r="GD262" s="147"/>
      <c r="GE262" s="147"/>
      <c r="GF262" s="147"/>
      <c r="GG262" s="147"/>
      <c r="GH262" s="147"/>
      <c r="GI262" s="147"/>
      <c r="GJ262" s="147"/>
      <c r="GK262" s="147"/>
      <c r="GL262" s="147"/>
      <c r="GM262" s="147"/>
      <c r="GN262" s="147"/>
      <c r="GO262" s="147"/>
      <c r="GP262" s="147"/>
      <c r="GQ262" s="147"/>
      <c r="GR262" s="147"/>
      <c r="GS262" s="147"/>
      <c r="GT262" s="147"/>
      <c r="GU262" s="147"/>
      <c r="GV262" s="147"/>
      <c r="GW262" s="147"/>
      <c r="GX262" s="147"/>
      <c r="GY262" s="147"/>
      <c r="GZ262" s="147"/>
      <c r="HA262" s="147"/>
      <c r="HB262" s="147"/>
      <c r="HC262" s="147"/>
      <c r="HD262" s="147"/>
      <c r="HE262" s="147"/>
      <c r="HF262" s="147"/>
      <c r="HG262" s="147"/>
      <c r="HH262" s="147"/>
      <c r="HI262" s="147"/>
      <c r="HJ262" s="147"/>
      <c r="HK262" s="147"/>
      <c r="HL262" s="147"/>
      <c r="HM262" s="147"/>
      <c r="HN262" s="147"/>
      <c r="HO262" s="147"/>
      <c r="HP262" s="147"/>
      <c r="HQ262" s="147"/>
      <c r="HR262" s="147"/>
      <c r="HS262" s="147"/>
      <c r="HT262" s="147"/>
      <c r="HU262" s="147"/>
      <c r="HV262" s="147"/>
      <c r="HW262" s="147"/>
      <c r="HX262" s="147"/>
      <c r="HY262" s="147"/>
      <c r="HZ262" s="147"/>
      <c r="IA262" s="147"/>
      <c r="IB262" s="147"/>
      <c r="IC262" s="147"/>
      <c r="ID262" s="147"/>
      <c r="IE262" s="147"/>
      <c r="IF262" s="147"/>
      <c r="IG262" s="147"/>
      <c r="IH262" s="147"/>
      <c r="II262" s="147"/>
    </row>
    <row r="263" spans="1:243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  <c r="AO263" s="147"/>
      <c r="AP263" s="147"/>
      <c r="AQ263" s="147"/>
      <c r="AR263" s="147"/>
      <c r="AS263" s="147"/>
      <c r="AT263" s="147"/>
      <c r="AU263" s="147"/>
      <c r="AV263" s="147"/>
      <c r="AW263" s="147"/>
      <c r="AX263" s="147"/>
      <c r="AY263" s="147"/>
      <c r="AZ263" s="147"/>
      <c r="BA263" s="147"/>
      <c r="BB263" s="147"/>
      <c r="BC263" s="147"/>
      <c r="BD263" s="147"/>
      <c r="BE263" s="147"/>
      <c r="BF263" s="147"/>
      <c r="BG263" s="147"/>
      <c r="BH263" s="147"/>
      <c r="BI263" s="147"/>
      <c r="BJ263" s="147"/>
      <c r="BK263" s="147"/>
      <c r="BL263" s="147"/>
      <c r="BM263" s="147"/>
      <c r="BN263" s="147"/>
      <c r="BO263" s="147"/>
      <c r="BP263" s="147"/>
      <c r="BQ263" s="147"/>
      <c r="BR263" s="147"/>
      <c r="BS263" s="147"/>
      <c r="BT263" s="147"/>
      <c r="BU263" s="147"/>
      <c r="BV263" s="147"/>
      <c r="BW263" s="147"/>
      <c r="BX263" s="147"/>
      <c r="BY263" s="147"/>
      <c r="BZ263" s="147"/>
      <c r="CA263" s="147"/>
      <c r="CB263" s="147"/>
      <c r="CC263" s="147"/>
      <c r="CD263" s="147"/>
      <c r="CE263" s="147"/>
      <c r="CF263" s="147"/>
      <c r="CG263" s="147"/>
      <c r="CH263" s="147"/>
      <c r="CI263" s="147"/>
      <c r="CJ263" s="147"/>
      <c r="CK263" s="147"/>
      <c r="CL263" s="147"/>
      <c r="CM263" s="147"/>
      <c r="CN263" s="147"/>
      <c r="CO263" s="147"/>
      <c r="CP263" s="147"/>
      <c r="CQ263" s="147"/>
      <c r="CR263" s="147"/>
      <c r="CS263" s="147"/>
      <c r="CT263" s="147"/>
      <c r="CU263" s="147"/>
      <c r="CV263" s="147"/>
      <c r="CW263" s="147"/>
      <c r="CX263" s="147"/>
      <c r="CY263" s="147"/>
      <c r="CZ263" s="147"/>
      <c r="DA263" s="147"/>
      <c r="DB263" s="147"/>
      <c r="DC263" s="147"/>
      <c r="DD263" s="147"/>
      <c r="DE263" s="147"/>
      <c r="DF263" s="147"/>
      <c r="DG263" s="147"/>
      <c r="DH263" s="147"/>
      <c r="DI263" s="147"/>
      <c r="DJ263" s="147"/>
      <c r="DK263" s="147"/>
      <c r="DL263" s="147"/>
      <c r="DM263" s="147"/>
      <c r="DN263" s="147"/>
      <c r="DO263" s="147"/>
      <c r="DP263" s="147"/>
      <c r="DQ263" s="147"/>
      <c r="DR263" s="147"/>
      <c r="DS263" s="147"/>
      <c r="DT263" s="147"/>
      <c r="DU263" s="147"/>
      <c r="DV263" s="147"/>
      <c r="DW263" s="147"/>
      <c r="DX263" s="147"/>
      <c r="DY263" s="147"/>
      <c r="DZ263" s="147"/>
      <c r="EA263" s="147"/>
      <c r="EB263" s="147"/>
      <c r="EC263" s="147"/>
      <c r="ED263" s="147"/>
      <c r="EE263" s="147"/>
      <c r="EF263" s="147"/>
      <c r="EG263" s="147"/>
      <c r="EH263" s="147"/>
      <c r="EI263" s="147"/>
      <c r="EJ263" s="147"/>
      <c r="EK263" s="147"/>
      <c r="EL263" s="147"/>
      <c r="EM263" s="147"/>
      <c r="EN263" s="147"/>
      <c r="EO263" s="147"/>
      <c r="EP263" s="147"/>
      <c r="EQ263" s="147"/>
      <c r="ER263" s="147"/>
      <c r="ES263" s="147"/>
      <c r="ET263" s="147"/>
      <c r="EU263" s="147"/>
      <c r="EV263" s="147"/>
      <c r="EW263" s="147"/>
      <c r="EX263" s="147"/>
      <c r="EY263" s="147"/>
      <c r="EZ263" s="147"/>
      <c r="FA263" s="147"/>
      <c r="FB263" s="147"/>
      <c r="FC263" s="147"/>
      <c r="FD263" s="147"/>
      <c r="FE263" s="147"/>
      <c r="FF263" s="147"/>
      <c r="FG263" s="147"/>
      <c r="FH263" s="147"/>
      <c r="FI263" s="147"/>
      <c r="FJ263" s="147"/>
      <c r="FK263" s="147"/>
      <c r="FL263" s="147"/>
      <c r="FM263" s="147"/>
      <c r="FN263" s="147"/>
      <c r="FO263" s="147"/>
      <c r="FP263" s="147"/>
      <c r="FQ263" s="147"/>
      <c r="FR263" s="147"/>
      <c r="FS263" s="147"/>
      <c r="FT263" s="147"/>
      <c r="FU263" s="147"/>
      <c r="FV263" s="147"/>
      <c r="FW263" s="147"/>
      <c r="FX263" s="147"/>
      <c r="FY263" s="147"/>
      <c r="FZ263" s="147"/>
      <c r="GA263" s="147"/>
      <c r="GB263" s="147"/>
      <c r="GC263" s="147"/>
      <c r="GD263" s="147"/>
      <c r="GE263" s="147"/>
      <c r="GF263" s="147"/>
      <c r="GG263" s="147"/>
      <c r="GH263" s="147"/>
      <c r="GI263" s="147"/>
      <c r="GJ263" s="147"/>
      <c r="GK263" s="147"/>
      <c r="GL263" s="147"/>
      <c r="GM263" s="147"/>
      <c r="GN263" s="147"/>
      <c r="GO263" s="147"/>
      <c r="GP263" s="147"/>
      <c r="GQ263" s="147"/>
      <c r="GR263" s="147"/>
      <c r="GS263" s="147"/>
      <c r="GT263" s="147"/>
      <c r="GU263" s="147"/>
      <c r="GV263" s="147"/>
      <c r="GW263" s="147"/>
      <c r="GX263" s="147"/>
      <c r="GY263" s="147"/>
      <c r="GZ263" s="147"/>
      <c r="HA263" s="147"/>
      <c r="HB263" s="147"/>
      <c r="HC263" s="147"/>
      <c r="HD263" s="147"/>
      <c r="HE263" s="147"/>
      <c r="HF263" s="147"/>
      <c r="HG263" s="147"/>
      <c r="HH263" s="147"/>
      <c r="HI263" s="147"/>
      <c r="HJ263" s="147"/>
      <c r="HK263" s="147"/>
      <c r="HL263" s="147"/>
      <c r="HM263" s="147"/>
      <c r="HN263" s="147"/>
      <c r="HO263" s="147"/>
      <c r="HP263" s="147"/>
      <c r="HQ263" s="147"/>
      <c r="HR263" s="147"/>
      <c r="HS263" s="147"/>
      <c r="HT263" s="147"/>
      <c r="HU263" s="147"/>
      <c r="HV263" s="147"/>
      <c r="HW263" s="147"/>
      <c r="HX263" s="147"/>
      <c r="HY263" s="147"/>
      <c r="HZ263" s="147"/>
      <c r="IA263" s="147"/>
      <c r="IB263" s="147"/>
      <c r="IC263" s="147"/>
      <c r="ID263" s="147"/>
      <c r="IE263" s="147"/>
      <c r="IF263" s="147"/>
      <c r="IG263" s="147"/>
      <c r="IH263" s="147"/>
      <c r="II263" s="147"/>
    </row>
    <row r="264" spans="1:243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  <c r="AO264" s="147"/>
      <c r="AP264" s="147"/>
      <c r="AQ264" s="147"/>
      <c r="AR264" s="147"/>
      <c r="AS264" s="147"/>
      <c r="AT264" s="147"/>
      <c r="AU264" s="147"/>
      <c r="AV264" s="147"/>
      <c r="AW264" s="147"/>
      <c r="AX264" s="147"/>
      <c r="AY264" s="147"/>
      <c r="AZ264" s="147"/>
      <c r="BA264" s="147"/>
      <c r="BB264" s="147"/>
      <c r="BC264" s="147"/>
      <c r="BD264" s="147"/>
      <c r="BE264" s="147"/>
      <c r="BF264" s="147"/>
      <c r="BG264" s="147"/>
      <c r="BH264" s="147"/>
      <c r="BI264" s="147"/>
      <c r="BJ264" s="147"/>
      <c r="BK264" s="147"/>
      <c r="BL264" s="147"/>
      <c r="BM264" s="147"/>
      <c r="BN264" s="147"/>
      <c r="BO264" s="147"/>
      <c r="BP264" s="147"/>
      <c r="BQ264" s="147"/>
      <c r="BR264" s="147"/>
      <c r="BS264" s="147"/>
      <c r="BT264" s="147"/>
      <c r="BU264" s="147"/>
      <c r="BV264" s="147"/>
      <c r="BW264" s="147"/>
      <c r="BX264" s="147"/>
      <c r="BY264" s="147"/>
      <c r="BZ264" s="147"/>
      <c r="CA264" s="147"/>
      <c r="CB264" s="147"/>
      <c r="CC264" s="147"/>
      <c r="CD264" s="147"/>
      <c r="CE264" s="147"/>
      <c r="CF264" s="147"/>
      <c r="CG264" s="147"/>
      <c r="CH264" s="147"/>
      <c r="CI264" s="147"/>
      <c r="CJ264" s="147"/>
      <c r="CK264" s="147"/>
      <c r="CL264" s="147"/>
      <c r="CM264" s="147"/>
      <c r="CN264" s="147"/>
      <c r="CO264" s="147"/>
      <c r="CP264" s="147"/>
      <c r="CQ264" s="147"/>
      <c r="CR264" s="147"/>
      <c r="CS264" s="147"/>
      <c r="CT264" s="147"/>
      <c r="CU264" s="147"/>
      <c r="CV264" s="147"/>
      <c r="CW264" s="147"/>
      <c r="CX264" s="147"/>
      <c r="CY264" s="147"/>
      <c r="CZ264" s="147"/>
      <c r="DA264" s="147"/>
      <c r="DB264" s="147"/>
      <c r="DC264" s="147"/>
      <c r="DD264" s="147"/>
      <c r="DE264" s="147"/>
      <c r="DF264" s="147"/>
      <c r="DG264" s="147"/>
      <c r="DH264" s="147"/>
      <c r="DI264" s="147"/>
      <c r="DJ264" s="147"/>
      <c r="DK264" s="147"/>
      <c r="DL264" s="147"/>
      <c r="DM264" s="147"/>
      <c r="DN264" s="147"/>
      <c r="DO264" s="147"/>
      <c r="DP264" s="147"/>
      <c r="DQ264" s="147"/>
      <c r="DR264" s="147"/>
      <c r="DS264" s="147"/>
      <c r="DT264" s="147"/>
      <c r="DU264" s="147"/>
      <c r="DV264" s="147"/>
      <c r="DW264" s="147"/>
      <c r="DX264" s="147"/>
      <c r="DY264" s="147"/>
      <c r="DZ264" s="147"/>
      <c r="EA264" s="147"/>
      <c r="EB264" s="147"/>
      <c r="EC264" s="147"/>
      <c r="ED264" s="147"/>
      <c r="EE264" s="147"/>
      <c r="EF264" s="147"/>
      <c r="EG264" s="147"/>
      <c r="EH264" s="147"/>
      <c r="EI264" s="147"/>
      <c r="EJ264" s="147"/>
      <c r="EK264" s="147"/>
      <c r="EL264" s="147"/>
      <c r="EM264" s="147"/>
      <c r="EN264" s="147"/>
      <c r="EO264" s="147"/>
      <c r="EP264" s="147"/>
      <c r="EQ264" s="147"/>
      <c r="ER264" s="147"/>
      <c r="ES264" s="147"/>
      <c r="ET264" s="147"/>
      <c r="EU264" s="147"/>
      <c r="EV264" s="147"/>
      <c r="EW264" s="147"/>
      <c r="EX264" s="147"/>
      <c r="EY264" s="147"/>
      <c r="EZ264" s="147"/>
      <c r="FA264" s="147"/>
      <c r="FB264" s="147"/>
      <c r="FC264" s="147"/>
      <c r="FD264" s="147"/>
      <c r="FE264" s="147"/>
      <c r="FF264" s="147"/>
      <c r="FG264" s="147"/>
      <c r="FH264" s="147"/>
      <c r="FI264" s="147"/>
      <c r="FJ264" s="147"/>
      <c r="FK264" s="147"/>
      <c r="FL264" s="147"/>
      <c r="FM264" s="147"/>
      <c r="FN264" s="147"/>
      <c r="FO264" s="147"/>
      <c r="FP264" s="147"/>
      <c r="FQ264" s="147"/>
      <c r="FR264" s="147"/>
      <c r="FS264" s="147"/>
      <c r="FT264" s="147"/>
      <c r="FU264" s="147"/>
      <c r="FV264" s="147"/>
      <c r="FW264" s="147"/>
      <c r="FX264" s="147"/>
      <c r="FY264" s="147"/>
      <c r="FZ264" s="147"/>
      <c r="GA264" s="147"/>
      <c r="GB264" s="147"/>
      <c r="GC264" s="147"/>
      <c r="GD264" s="147"/>
      <c r="GE264" s="147"/>
      <c r="GF264" s="147"/>
      <c r="GG264" s="147"/>
      <c r="GH264" s="147"/>
      <c r="GI264" s="147"/>
      <c r="GJ264" s="147"/>
      <c r="GK264" s="147"/>
      <c r="GL264" s="147"/>
      <c r="GM264" s="147"/>
      <c r="GN264" s="147"/>
      <c r="GO264" s="147"/>
      <c r="GP264" s="147"/>
      <c r="GQ264" s="147"/>
      <c r="GR264" s="147"/>
      <c r="GS264" s="147"/>
      <c r="GT264" s="147"/>
      <c r="GU264" s="147"/>
      <c r="GV264" s="147"/>
      <c r="GW264" s="147"/>
      <c r="GX264" s="147"/>
      <c r="GY264" s="147"/>
      <c r="GZ264" s="147"/>
      <c r="HA264" s="147"/>
      <c r="HB264" s="147"/>
      <c r="HC264" s="147"/>
      <c r="HD264" s="147"/>
      <c r="HE264" s="147"/>
      <c r="HF264" s="147"/>
      <c r="HG264" s="147"/>
      <c r="HH264" s="147"/>
      <c r="HI264" s="147"/>
      <c r="HJ264" s="147"/>
      <c r="HK264" s="147"/>
      <c r="HL264" s="147"/>
      <c r="HM264" s="147"/>
      <c r="HN264" s="147"/>
      <c r="HO264" s="147"/>
      <c r="HP264" s="147"/>
      <c r="HQ264" s="147"/>
      <c r="HR264" s="147"/>
      <c r="HS264" s="147"/>
      <c r="HT264" s="147"/>
      <c r="HU264" s="147"/>
      <c r="HV264" s="147"/>
      <c r="HW264" s="147"/>
      <c r="HX264" s="147"/>
      <c r="HY264" s="147"/>
      <c r="HZ264" s="147"/>
      <c r="IA264" s="147"/>
      <c r="IB264" s="147"/>
      <c r="IC264" s="147"/>
      <c r="ID264" s="147"/>
      <c r="IE264" s="147"/>
      <c r="IF264" s="147"/>
      <c r="IG264" s="147"/>
      <c r="IH264" s="147"/>
      <c r="II264" s="147"/>
    </row>
    <row r="265" spans="1:243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  <c r="AO265" s="147"/>
      <c r="AP265" s="147"/>
      <c r="AQ265" s="147"/>
      <c r="AR265" s="147"/>
      <c r="AS265" s="147"/>
      <c r="AT265" s="147"/>
      <c r="AU265" s="147"/>
      <c r="AV265" s="147"/>
      <c r="AW265" s="147"/>
      <c r="AX265" s="147"/>
      <c r="AY265" s="147"/>
      <c r="AZ265" s="147"/>
      <c r="BA265" s="147"/>
      <c r="BB265" s="147"/>
      <c r="BC265" s="147"/>
      <c r="BD265" s="147"/>
      <c r="BE265" s="147"/>
      <c r="BF265" s="147"/>
      <c r="BG265" s="147"/>
      <c r="BH265" s="147"/>
      <c r="BI265" s="147"/>
      <c r="BJ265" s="147"/>
      <c r="BK265" s="147"/>
      <c r="BL265" s="147"/>
      <c r="BM265" s="147"/>
      <c r="BN265" s="147"/>
      <c r="BO265" s="147"/>
      <c r="BP265" s="147"/>
      <c r="BQ265" s="147"/>
      <c r="BR265" s="147"/>
      <c r="BS265" s="147"/>
      <c r="BT265" s="147"/>
      <c r="BU265" s="147"/>
      <c r="BV265" s="147"/>
      <c r="BW265" s="147"/>
      <c r="BX265" s="147"/>
      <c r="BY265" s="147"/>
      <c r="BZ265" s="147"/>
      <c r="CA265" s="147"/>
      <c r="CB265" s="147"/>
      <c r="CC265" s="147"/>
      <c r="CD265" s="147"/>
      <c r="CE265" s="147"/>
      <c r="CF265" s="147"/>
      <c r="CG265" s="147"/>
      <c r="CH265" s="147"/>
      <c r="CI265" s="147"/>
      <c r="CJ265" s="147"/>
      <c r="CK265" s="147"/>
      <c r="CL265" s="147"/>
      <c r="CM265" s="147"/>
      <c r="CN265" s="147"/>
      <c r="CO265" s="147"/>
      <c r="CP265" s="147"/>
      <c r="CQ265" s="147"/>
      <c r="CR265" s="147"/>
      <c r="CS265" s="147"/>
      <c r="CT265" s="147"/>
      <c r="CU265" s="147"/>
      <c r="CV265" s="147"/>
      <c r="CW265" s="147"/>
      <c r="CX265" s="147"/>
      <c r="CY265" s="147"/>
      <c r="CZ265" s="147"/>
      <c r="DA265" s="147"/>
      <c r="DB265" s="147"/>
      <c r="DC265" s="147"/>
      <c r="DD265" s="147"/>
      <c r="DE265" s="147"/>
      <c r="DF265" s="147"/>
      <c r="DG265" s="147"/>
      <c r="DH265" s="147"/>
      <c r="DI265" s="147"/>
      <c r="DJ265" s="147"/>
      <c r="DK265" s="147"/>
      <c r="DL265" s="147"/>
      <c r="DM265" s="147"/>
      <c r="DN265" s="147"/>
      <c r="DO265" s="147"/>
      <c r="DP265" s="147"/>
      <c r="DQ265" s="147"/>
      <c r="DR265" s="147"/>
      <c r="DS265" s="147"/>
      <c r="DT265" s="147"/>
      <c r="DU265" s="147"/>
      <c r="DV265" s="147"/>
      <c r="DW265" s="147"/>
      <c r="DX265" s="147"/>
      <c r="DY265" s="147"/>
      <c r="DZ265" s="147"/>
      <c r="EA265" s="147"/>
      <c r="EB265" s="147"/>
      <c r="EC265" s="147"/>
      <c r="ED265" s="147"/>
      <c r="EE265" s="147"/>
      <c r="EF265" s="147"/>
      <c r="EG265" s="147"/>
      <c r="EH265" s="147"/>
      <c r="EI265" s="147"/>
      <c r="EJ265" s="147"/>
      <c r="EK265" s="147"/>
      <c r="EL265" s="147"/>
      <c r="EM265" s="147"/>
      <c r="EN265" s="147"/>
      <c r="EO265" s="147"/>
      <c r="EP265" s="147"/>
      <c r="EQ265" s="147"/>
      <c r="ER265" s="147"/>
      <c r="ES265" s="147"/>
      <c r="ET265" s="147"/>
      <c r="EU265" s="147"/>
      <c r="EV265" s="147"/>
      <c r="EW265" s="147"/>
      <c r="EX265" s="147"/>
      <c r="EY265" s="147"/>
      <c r="EZ265" s="147"/>
      <c r="FA265" s="147"/>
      <c r="FB265" s="147"/>
      <c r="FC265" s="147"/>
      <c r="FD265" s="147"/>
      <c r="FE265" s="147"/>
      <c r="FF265" s="147"/>
      <c r="FG265" s="147"/>
      <c r="FH265" s="147"/>
      <c r="FI265" s="147"/>
      <c r="FJ265" s="147"/>
      <c r="FK265" s="147"/>
      <c r="FL265" s="147"/>
      <c r="FM265" s="147"/>
      <c r="FN265" s="147"/>
      <c r="FO265" s="147"/>
      <c r="FP265" s="147"/>
      <c r="FQ265" s="147"/>
      <c r="FR265" s="147"/>
      <c r="FS265" s="147"/>
      <c r="FT265" s="147"/>
      <c r="FU265" s="147"/>
      <c r="FV265" s="147"/>
      <c r="FW265" s="147"/>
      <c r="FX265" s="147"/>
      <c r="FY265" s="147"/>
      <c r="FZ265" s="147"/>
      <c r="GA265" s="147"/>
      <c r="GB265" s="147"/>
      <c r="GC265" s="147"/>
      <c r="GD265" s="147"/>
      <c r="GE265" s="147"/>
      <c r="GF265" s="147"/>
      <c r="GG265" s="147"/>
      <c r="GH265" s="147"/>
      <c r="GI265" s="147"/>
      <c r="GJ265" s="147"/>
      <c r="GK265" s="147"/>
      <c r="GL265" s="147"/>
      <c r="GM265" s="147"/>
      <c r="GN265" s="147"/>
      <c r="GO265" s="147"/>
      <c r="GP265" s="147"/>
      <c r="GQ265" s="147"/>
      <c r="GR265" s="147"/>
      <c r="GS265" s="147"/>
      <c r="GT265" s="147"/>
      <c r="GU265" s="147"/>
      <c r="GV265" s="147"/>
      <c r="GW265" s="147"/>
      <c r="GX265" s="147"/>
      <c r="GY265" s="147"/>
      <c r="GZ265" s="147"/>
      <c r="HA265" s="147"/>
      <c r="HB265" s="147"/>
      <c r="HC265" s="147"/>
      <c r="HD265" s="147"/>
      <c r="HE265" s="147"/>
      <c r="HF265" s="147"/>
      <c r="HG265" s="147"/>
      <c r="HH265" s="147"/>
      <c r="HI265" s="147"/>
      <c r="HJ265" s="147"/>
      <c r="HK265" s="147"/>
      <c r="HL265" s="147"/>
      <c r="HM265" s="147"/>
      <c r="HN265" s="147"/>
      <c r="HO265" s="147"/>
      <c r="HP265" s="147"/>
      <c r="HQ265" s="147"/>
      <c r="HR265" s="147"/>
      <c r="HS265" s="147"/>
      <c r="HT265" s="147"/>
      <c r="HU265" s="147"/>
      <c r="HV265" s="147"/>
      <c r="HW265" s="147"/>
      <c r="HX265" s="147"/>
      <c r="HY265" s="147"/>
      <c r="HZ265" s="147"/>
      <c r="IA265" s="147"/>
      <c r="IB265" s="147"/>
      <c r="IC265" s="147"/>
      <c r="ID265" s="147"/>
      <c r="IE265" s="147"/>
      <c r="IF265" s="147"/>
      <c r="IG265" s="147"/>
      <c r="IH265" s="147"/>
      <c r="II265" s="147"/>
    </row>
    <row r="266" spans="1:243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  <c r="AO266" s="147"/>
      <c r="AP266" s="147"/>
      <c r="AQ266" s="147"/>
      <c r="AR266" s="147"/>
      <c r="AS266" s="147"/>
      <c r="AT266" s="147"/>
      <c r="AU266" s="147"/>
      <c r="AV266" s="147"/>
      <c r="AW266" s="147"/>
      <c r="AX266" s="147"/>
      <c r="AY266" s="147"/>
      <c r="AZ266" s="147"/>
      <c r="BA266" s="147"/>
      <c r="BB266" s="147"/>
      <c r="BC266" s="147"/>
      <c r="BD266" s="147"/>
      <c r="BE266" s="147"/>
      <c r="BF266" s="147"/>
      <c r="BG266" s="147"/>
      <c r="BH266" s="147"/>
      <c r="BI266" s="147"/>
      <c r="BJ266" s="147"/>
      <c r="BK266" s="147"/>
      <c r="BL266" s="147"/>
      <c r="BM266" s="147"/>
      <c r="BN266" s="147"/>
      <c r="BO266" s="147"/>
      <c r="BP266" s="147"/>
      <c r="BQ266" s="147"/>
      <c r="BR266" s="147"/>
      <c r="BS266" s="147"/>
      <c r="BT266" s="147"/>
      <c r="BU266" s="147"/>
      <c r="BV266" s="147"/>
      <c r="BW266" s="147"/>
      <c r="BX266" s="147"/>
      <c r="BY266" s="147"/>
      <c r="BZ266" s="147"/>
      <c r="CA266" s="147"/>
      <c r="CB266" s="147"/>
      <c r="CC266" s="147"/>
      <c r="CD266" s="147"/>
      <c r="CE266" s="147"/>
      <c r="CF266" s="147"/>
      <c r="CG266" s="147"/>
      <c r="CH266" s="147"/>
      <c r="CI266" s="147"/>
      <c r="CJ266" s="147"/>
      <c r="CK266" s="147"/>
      <c r="CL266" s="147"/>
      <c r="CM266" s="147"/>
      <c r="CN266" s="147"/>
      <c r="CO266" s="147"/>
      <c r="CP266" s="147"/>
      <c r="CQ266" s="147"/>
      <c r="CR266" s="147"/>
      <c r="CS266" s="147"/>
      <c r="CT266" s="147"/>
      <c r="CU266" s="147"/>
      <c r="CV266" s="147"/>
      <c r="CW266" s="147"/>
      <c r="CX266" s="147"/>
      <c r="CY266" s="147"/>
      <c r="CZ266" s="147"/>
      <c r="DA266" s="147"/>
      <c r="DB266" s="147"/>
      <c r="DC266" s="147"/>
      <c r="DD266" s="147"/>
      <c r="DE266" s="147"/>
      <c r="DF266" s="147"/>
      <c r="DG266" s="147"/>
      <c r="DH266" s="147"/>
      <c r="DI266" s="147"/>
      <c r="DJ266" s="147"/>
      <c r="DK266" s="147"/>
      <c r="DL266" s="147"/>
      <c r="DM266" s="147"/>
      <c r="DN266" s="147"/>
      <c r="DO266" s="147"/>
      <c r="DP266" s="147"/>
      <c r="DQ266" s="147"/>
      <c r="DR266" s="147"/>
      <c r="DS266" s="147"/>
      <c r="DT266" s="147"/>
      <c r="DU266" s="147"/>
      <c r="DV266" s="147"/>
      <c r="DW266" s="147"/>
      <c r="DX266" s="147"/>
      <c r="DY266" s="147"/>
      <c r="DZ266" s="147"/>
      <c r="EA266" s="147"/>
      <c r="EB266" s="147"/>
      <c r="EC266" s="147"/>
      <c r="ED266" s="147"/>
      <c r="EE266" s="147"/>
      <c r="EF266" s="147"/>
      <c r="EG266" s="147"/>
      <c r="EH266" s="147"/>
      <c r="EI266" s="147"/>
      <c r="EJ266" s="147"/>
      <c r="EK266" s="147"/>
      <c r="EL266" s="147"/>
      <c r="EM266" s="147"/>
      <c r="EN266" s="147"/>
      <c r="EO266" s="147"/>
      <c r="EP266" s="147"/>
      <c r="EQ266" s="147"/>
      <c r="ER266" s="147"/>
      <c r="ES266" s="147"/>
      <c r="ET266" s="147"/>
      <c r="EU266" s="147"/>
      <c r="EV266" s="147"/>
      <c r="EW266" s="147"/>
      <c r="EX266" s="147"/>
      <c r="EY266" s="147"/>
      <c r="EZ266" s="147"/>
      <c r="FA266" s="147"/>
      <c r="FB266" s="147"/>
      <c r="FC266" s="147"/>
      <c r="FD266" s="147"/>
      <c r="FE266" s="147"/>
      <c r="FF266" s="147"/>
      <c r="FG266" s="147"/>
      <c r="FH266" s="147"/>
      <c r="FI266" s="147"/>
      <c r="FJ266" s="147"/>
      <c r="FK266" s="147"/>
      <c r="FL266" s="147"/>
      <c r="FM266" s="147"/>
      <c r="FN266" s="147"/>
      <c r="FO266" s="147"/>
      <c r="FP266" s="147"/>
      <c r="FQ266" s="147"/>
      <c r="FR266" s="147"/>
      <c r="FS266" s="147"/>
      <c r="FT266" s="147"/>
      <c r="FU266" s="147"/>
      <c r="FV266" s="147"/>
      <c r="FW266" s="147"/>
      <c r="FX266" s="147"/>
      <c r="FY266" s="147"/>
      <c r="FZ266" s="147"/>
      <c r="GA266" s="147"/>
      <c r="GB266" s="147"/>
      <c r="GC266" s="147"/>
      <c r="GD266" s="147"/>
      <c r="GE266" s="147"/>
      <c r="GF266" s="147"/>
      <c r="GG266" s="147"/>
      <c r="GH266" s="147"/>
      <c r="GI266" s="147"/>
      <c r="GJ266" s="147"/>
      <c r="GK266" s="147"/>
      <c r="GL266" s="147"/>
      <c r="GM266" s="147"/>
      <c r="GN266" s="147"/>
      <c r="GO266" s="147"/>
      <c r="GP266" s="147"/>
      <c r="GQ266" s="147"/>
      <c r="GR266" s="147"/>
      <c r="GS266" s="147"/>
      <c r="GT266" s="147"/>
      <c r="GU266" s="147"/>
      <c r="GV266" s="147"/>
      <c r="GW266" s="147"/>
      <c r="GX266" s="147"/>
      <c r="GY266" s="147"/>
      <c r="GZ266" s="147"/>
      <c r="HA266" s="147"/>
      <c r="HB266" s="147"/>
      <c r="HC266" s="147"/>
      <c r="HD266" s="147"/>
      <c r="HE266" s="147"/>
      <c r="HF266" s="147"/>
      <c r="HG266" s="147"/>
      <c r="HH266" s="147"/>
      <c r="HI266" s="147"/>
      <c r="HJ266" s="147"/>
      <c r="HK266" s="147"/>
      <c r="HL266" s="147"/>
      <c r="HM266" s="147"/>
      <c r="HN266" s="147"/>
      <c r="HO266" s="147"/>
      <c r="HP266" s="147"/>
      <c r="HQ266" s="147"/>
      <c r="HR266" s="147"/>
      <c r="HS266" s="147"/>
      <c r="HT266" s="147"/>
      <c r="HU266" s="147"/>
      <c r="HV266" s="147"/>
      <c r="HW266" s="147"/>
      <c r="HX266" s="147"/>
      <c r="HY266" s="147"/>
      <c r="HZ266" s="147"/>
      <c r="IA266" s="147"/>
      <c r="IB266" s="147"/>
      <c r="IC266" s="147"/>
      <c r="ID266" s="147"/>
      <c r="IE266" s="147"/>
      <c r="IF266" s="147"/>
      <c r="IG266" s="147"/>
      <c r="IH266" s="147"/>
      <c r="II266" s="147"/>
    </row>
    <row r="267" spans="1:243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  <c r="AO267" s="147"/>
      <c r="AP267" s="147"/>
      <c r="AQ267" s="147"/>
      <c r="AR267" s="147"/>
      <c r="AS267" s="147"/>
      <c r="AT267" s="147"/>
      <c r="AU267" s="147"/>
      <c r="AV267" s="147"/>
      <c r="AW267" s="147"/>
      <c r="AX267" s="147"/>
      <c r="AY267" s="147"/>
      <c r="AZ267" s="147"/>
      <c r="BA267" s="147"/>
      <c r="BB267" s="147"/>
      <c r="BC267" s="147"/>
      <c r="BD267" s="147"/>
      <c r="BE267" s="147"/>
      <c r="BF267" s="147"/>
      <c r="BG267" s="147"/>
      <c r="BH267" s="147"/>
      <c r="BI267" s="147"/>
      <c r="BJ267" s="147"/>
      <c r="BK267" s="147"/>
      <c r="BL267" s="147"/>
      <c r="BM267" s="147"/>
      <c r="BN267" s="147"/>
      <c r="BO267" s="147"/>
      <c r="BP267" s="147"/>
      <c r="BQ267" s="147"/>
      <c r="BR267" s="147"/>
      <c r="BS267" s="147"/>
      <c r="BT267" s="147"/>
      <c r="BU267" s="147"/>
      <c r="BV267" s="147"/>
      <c r="BW267" s="147"/>
      <c r="BX267" s="147"/>
      <c r="BY267" s="147"/>
      <c r="BZ267" s="147"/>
      <c r="CA267" s="147"/>
      <c r="CB267" s="147"/>
      <c r="CC267" s="147"/>
      <c r="CD267" s="147"/>
      <c r="CE267" s="147"/>
      <c r="CF267" s="147"/>
      <c r="CG267" s="147"/>
      <c r="CH267" s="147"/>
      <c r="CI267" s="147"/>
      <c r="CJ267" s="147"/>
      <c r="CK267" s="147"/>
      <c r="CL267" s="147"/>
      <c r="CM267" s="147"/>
      <c r="CN267" s="147"/>
      <c r="CO267" s="147"/>
      <c r="CP267" s="147"/>
      <c r="CQ267" s="147"/>
      <c r="CR267" s="147"/>
      <c r="CS267" s="147"/>
      <c r="CT267" s="147"/>
      <c r="CU267" s="147"/>
      <c r="CV267" s="147"/>
      <c r="CW267" s="147"/>
      <c r="CX267" s="147"/>
      <c r="CY267" s="147"/>
      <c r="CZ267" s="147"/>
      <c r="DA267" s="147"/>
      <c r="DB267" s="147"/>
      <c r="DC267" s="147"/>
      <c r="DD267" s="147"/>
      <c r="DE267" s="147"/>
      <c r="DF267" s="147"/>
      <c r="DG267" s="147"/>
      <c r="DH267" s="147"/>
      <c r="DI267" s="147"/>
      <c r="DJ267" s="147"/>
      <c r="DK267" s="147"/>
      <c r="DL267" s="147"/>
      <c r="DM267" s="147"/>
      <c r="DN267" s="147"/>
      <c r="DO267" s="147"/>
      <c r="DP267" s="147"/>
      <c r="DQ267" s="147"/>
      <c r="DR267" s="147"/>
      <c r="DS267" s="147"/>
      <c r="DT267" s="147"/>
      <c r="DU267" s="147"/>
      <c r="DV267" s="147"/>
      <c r="DW267" s="147"/>
      <c r="DX267" s="147"/>
      <c r="DY267" s="147"/>
      <c r="DZ267" s="147"/>
      <c r="EA267" s="147"/>
      <c r="EB267" s="147"/>
      <c r="EC267" s="147"/>
      <c r="ED267" s="147"/>
      <c r="EE267" s="147"/>
      <c r="EF267" s="147"/>
      <c r="EG267" s="147"/>
      <c r="EH267" s="147"/>
      <c r="EI267" s="147"/>
      <c r="EJ267" s="147"/>
      <c r="EK267" s="147"/>
      <c r="EL267" s="147"/>
      <c r="EM267" s="147"/>
      <c r="EN267" s="147"/>
      <c r="EO267" s="147"/>
      <c r="EP267" s="147"/>
      <c r="EQ267" s="147"/>
      <c r="ER267" s="147"/>
      <c r="ES267" s="147"/>
      <c r="ET267" s="147"/>
      <c r="EU267" s="147"/>
      <c r="EV267" s="147"/>
      <c r="EW267" s="147"/>
      <c r="EX267" s="147"/>
      <c r="EY267" s="147"/>
      <c r="EZ267" s="147"/>
      <c r="FA267" s="147"/>
      <c r="FB267" s="147"/>
      <c r="FC267" s="147"/>
      <c r="FD267" s="147"/>
      <c r="FE267" s="147"/>
      <c r="FF267" s="147"/>
      <c r="FG267" s="147"/>
      <c r="FH267" s="147"/>
      <c r="FI267" s="147"/>
      <c r="FJ267" s="147"/>
      <c r="FK267" s="147"/>
      <c r="FL267" s="147"/>
      <c r="FM267" s="147"/>
      <c r="FN267" s="147"/>
      <c r="FO267" s="147"/>
      <c r="FP267" s="147"/>
      <c r="FQ267" s="147"/>
      <c r="FR267" s="147"/>
      <c r="FS267" s="147"/>
      <c r="FT267" s="147"/>
      <c r="FU267" s="147"/>
      <c r="FV267" s="147"/>
      <c r="FW267" s="147"/>
      <c r="FX267" s="147"/>
      <c r="FY267" s="147"/>
      <c r="FZ267" s="147"/>
      <c r="GA267" s="147"/>
      <c r="GB267" s="147"/>
      <c r="GC267" s="147"/>
      <c r="GD267" s="147"/>
      <c r="GE267" s="147"/>
      <c r="GF267" s="147"/>
      <c r="GG267" s="147"/>
      <c r="GH267" s="147"/>
      <c r="GI267" s="147"/>
      <c r="GJ267" s="147"/>
      <c r="GK267" s="147"/>
      <c r="GL267" s="147"/>
      <c r="GM267" s="147"/>
      <c r="GN267" s="147"/>
      <c r="GO267" s="147"/>
      <c r="GP267" s="147"/>
      <c r="GQ267" s="147"/>
      <c r="GR267" s="147"/>
      <c r="GS267" s="147"/>
      <c r="GT267" s="147"/>
      <c r="GU267" s="147"/>
      <c r="GV267" s="147"/>
      <c r="GW267" s="147"/>
      <c r="GX267" s="147"/>
      <c r="GY267" s="147"/>
      <c r="GZ267" s="147"/>
      <c r="HA267" s="147"/>
      <c r="HB267" s="147"/>
      <c r="HC267" s="147"/>
      <c r="HD267" s="147"/>
      <c r="HE267" s="147"/>
      <c r="HF267" s="147"/>
      <c r="HG267" s="147"/>
      <c r="HH267" s="147"/>
      <c r="HI267" s="147"/>
      <c r="HJ267" s="147"/>
      <c r="HK267" s="147"/>
      <c r="HL267" s="147"/>
      <c r="HM267" s="147"/>
      <c r="HN267" s="147"/>
      <c r="HO267" s="147"/>
      <c r="HP267" s="147"/>
      <c r="HQ267" s="147"/>
      <c r="HR267" s="147"/>
      <c r="HS267" s="147"/>
      <c r="HT267" s="147"/>
      <c r="HU267" s="147"/>
      <c r="HV267" s="147"/>
      <c r="HW267" s="147"/>
      <c r="HX267" s="147"/>
      <c r="HY267" s="147"/>
      <c r="HZ267" s="147"/>
      <c r="IA267" s="147"/>
      <c r="IB267" s="147"/>
      <c r="IC267" s="147"/>
      <c r="ID267" s="147"/>
      <c r="IE267" s="147"/>
      <c r="IF267" s="147"/>
      <c r="IG267" s="147"/>
      <c r="IH267" s="147"/>
      <c r="II267" s="147"/>
    </row>
    <row r="268" spans="1:243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  <c r="AO268" s="147"/>
      <c r="AP268" s="147"/>
      <c r="AQ268" s="147"/>
      <c r="AR268" s="147"/>
      <c r="AS268" s="147"/>
      <c r="AT268" s="147"/>
      <c r="AU268" s="147"/>
      <c r="AV268" s="147"/>
      <c r="AW268" s="147"/>
      <c r="AX268" s="147"/>
      <c r="AY268" s="147"/>
      <c r="AZ268" s="147"/>
      <c r="BA268" s="147"/>
      <c r="BB268" s="147"/>
      <c r="BC268" s="147"/>
      <c r="BD268" s="147"/>
      <c r="BE268" s="147"/>
      <c r="BF268" s="147"/>
      <c r="BG268" s="147"/>
      <c r="BH268" s="147"/>
      <c r="BI268" s="147"/>
      <c r="BJ268" s="147"/>
      <c r="BK268" s="147"/>
      <c r="BL268" s="147"/>
      <c r="BM268" s="147"/>
      <c r="BN268" s="147"/>
      <c r="BO268" s="147"/>
      <c r="BP268" s="147"/>
      <c r="BQ268" s="147"/>
      <c r="BR268" s="147"/>
      <c r="BS268" s="147"/>
      <c r="BT268" s="147"/>
      <c r="BU268" s="147"/>
      <c r="BV268" s="147"/>
      <c r="BW268" s="147"/>
      <c r="BX268" s="147"/>
      <c r="BY268" s="147"/>
      <c r="BZ268" s="147"/>
      <c r="CA268" s="147"/>
      <c r="CB268" s="147"/>
      <c r="CC268" s="147"/>
      <c r="CD268" s="147"/>
      <c r="CE268" s="147"/>
      <c r="CF268" s="147"/>
      <c r="CG268" s="147"/>
      <c r="CH268" s="147"/>
      <c r="CI268" s="147"/>
      <c r="CJ268" s="147"/>
      <c r="CK268" s="147"/>
      <c r="CL268" s="147"/>
      <c r="CM268" s="147"/>
      <c r="CN268" s="147"/>
      <c r="CO268" s="147"/>
      <c r="CP268" s="147"/>
      <c r="CQ268" s="147"/>
      <c r="CR268" s="147"/>
      <c r="CS268" s="147"/>
      <c r="CT268" s="147"/>
      <c r="CU268" s="147"/>
      <c r="CV268" s="147"/>
      <c r="CW268" s="147"/>
      <c r="CX268" s="147"/>
      <c r="CY268" s="147"/>
      <c r="CZ268" s="147"/>
      <c r="DA268" s="147"/>
      <c r="DB268" s="147"/>
      <c r="DC268" s="147"/>
      <c r="DD268" s="147"/>
      <c r="DE268" s="147"/>
      <c r="DF268" s="147"/>
      <c r="DG268" s="147"/>
      <c r="DH268" s="147"/>
      <c r="DI268" s="147"/>
      <c r="DJ268" s="147"/>
      <c r="DK268" s="147"/>
      <c r="DL268" s="147"/>
      <c r="DM268" s="147"/>
      <c r="DN268" s="147"/>
      <c r="DO268" s="147"/>
      <c r="DP268" s="147"/>
      <c r="DQ268" s="147"/>
      <c r="DR268" s="147"/>
      <c r="DS268" s="147"/>
      <c r="DT268" s="147"/>
      <c r="DU268" s="147"/>
      <c r="DV268" s="147"/>
      <c r="DW268" s="147"/>
      <c r="DX268" s="147"/>
      <c r="DY268" s="147"/>
      <c r="DZ268" s="147"/>
      <c r="EA268" s="147"/>
      <c r="EB268" s="147"/>
      <c r="EC268" s="147"/>
      <c r="ED268" s="147"/>
      <c r="EE268" s="147"/>
      <c r="EF268" s="147"/>
      <c r="EG268" s="147"/>
      <c r="EH268" s="147"/>
      <c r="EI268" s="147"/>
      <c r="EJ268" s="147"/>
      <c r="EK268" s="147"/>
      <c r="EL268" s="147"/>
      <c r="EM268" s="147"/>
      <c r="EN268" s="147"/>
      <c r="EO268" s="147"/>
      <c r="EP268" s="147"/>
      <c r="EQ268" s="147"/>
      <c r="ER268" s="147"/>
      <c r="ES268" s="147"/>
      <c r="ET268" s="147"/>
      <c r="EU268" s="147"/>
      <c r="EV268" s="147"/>
      <c r="EW268" s="147"/>
      <c r="EX268" s="147"/>
      <c r="EY268" s="147"/>
      <c r="EZ268" s="147"/>
      <c r="FA268" s="147"/>
      <c r="FB268" s="147"/>
      <c r="FC268" s="147"/>
      <c r="FD268" s="147"/>
      <c r="FE268" s="147"/>
      <c r="FF268" s="147"/>
      <c r="FG268" s="147"/>
      <c r="FH268" s="147"/>
      <c r="FI268" s="147"/>
      <c r="FJ268" s="147"/>
      <c r="FK268" s="147"/>
      <c r="FL268" s="147"/>
      <c r="FM268" s="147"/>
      <c r="FN268" s="147"/>
      <c r="FO268" s="147"/>
      <c r="FP268" s="147"/>
      <c r="FQ268" s="147"/>
      <c r="FR268" s="147"/>
      <c r="FS268" s="147"/>
      <c r="FT268" s="147"/>
      <c r="FU268" s="147"/>
      <c r="FV268" s="147"/>
      <c r="FW268" s="147"/>
      <c r="FX268" s="147"/>
      <c r="FY268" s="147"/>
      <c r="FZ268" s="147"/>
      <c r="GA268" s="147"/>
      <c r="GB268" s="147"/>
      <c r="GC268" s="147"/>
      <c r="GD268" s="147"/>
      <c r="GE268" s="147"/>
      <c r="GF268" s="147"/>
      <c r="GG268" s="147"/>
      <c r="GH268" s="147"/>
      <c r="GI268" s="147"/>
      <c r="GJ268" s="147"/>
      <c r="GK268" s="147"/>
      <c r="GL268" s="147"/>
      <c r="GM268" s="147"/>
      <c r="GN268" s="147"/>
      <c r="GO268" s="147"/>
      <c r="GP268" s="147"/>
      <c r="GQ268" s="147"/>
      <c r="GR268" s="147"/>
      <c r="GS268" s="147"/>
      <c r="GT268" s="147"/>
      <c r="GU268" s="147"/>
      <c r="GV268" s="147"/>
      <c r="GW268" s="147"/>
      <c r="GX268" s="147"/>
      <c r="GY268" s="147"/>
      <c r="GZ268" s="147"/>
      <c r="HA268" s="147"/>
      <c r="HB268" s="147"/>
      <c r="HC268" s="147"/>
      <c r="HD268" s="147"/>
      <c r="HE268" s="147"/>
      <c r="HF268" s="147"/>
      <c r="HG268" s="147"/>
      <c r="HH268" s="147"/>
      <c r="HI268" s="147"/>
      <c r="HJ268" s="147"/>
      <c r="HK268" s="147"/>
      <c r="HL268" s="147"/>
      <c r="HM268" s="147"/>
      <c r="HN268" s="147"/>
      <c r="HO268" s="147"/>
      <c r="HP268" s="147"/>
      <c r="HQ268" s="147"/>
      <c r="HR268" s="147"/>
      <c r="HS268" s="147"/>
      <c r="HT268" s="147"/>
      <c r="HU268" s="147"/>
      <c r="HV268" s="147"/>
      <c r="HW268" s="147"/>
      <c r="HX268" s="147"/>
      <c r="HY268" s="147"/>
      <c r="HZ268" s="147"/>
      <c r="IA268" s="147"/>
      <c r="IB268" s="147"/>
      <c r="IC268" s="147"/>
      <c r="ID268" s="147"/>
      <c r="IE268" s="147"/>
      <c r="IF268" s="147"/>
      <c r="IG268" s="147"/>
      <c r="IH268" s="147"/>
      <c r="II268" s="147"/>
    </row>
    <row r="269" spans="1:243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  <c r="AO269" s="147"/>
      <c r="AP269" s="147"/>
      <c r="AQ269" s="147"/>
      <c r="AR269" s="147"/>
      <c r="AS269" s="147"/>
      <c r="AT269" s="147"/>
      <c r="AU269" s="147"/>
      <c r="AV269" s="147"/>
      <c r="AW269" s="147"/>
      <c r="AX269" s="147"/>
      <c r="AY269" s="147"/>
      <c r="AZ269" s="147"/>
      <c r="BA269" s="147"/>
      <c r="BB269" s="147"/>
      <c r="BC269" s="147"/>
      <c r="BD269" s="147"/>
      <c r="BE269" s="147"/>
      <c r="BF269" s="147"/>
      <c r="BG269" s="147"/>
      <c r="BH269" s="147"/>
      <c r="BI269" s="147"/>
      <c r="BJ269" s="147"/>
      <c r="BK269" s="147"/>
      <c r="BL269" s="147"/>
      <c r="BM269" s="147"/>
      <c r="BN269" s="147"/>
      <c r="BO269" s="147"/>
      <c r="BP269" s="147"/>
      <c r="BQ269" s="147"/>
      <c r="BR269" s="147"/>
      <c r="BS269" s="147"/>
      <c r="BT269" s="147"/>
      <c r="BU269" s="147"/>
      <c r="BV269" s="147"/>
      <c r="BW269" s="147"/>
      <c r="BX269" s="147"/>
      <c r="BY269" s="147"/>
      <c r="BZ269" s="147"/>
      <c r="CA269" s="147"/>
      <c r="CB269" s="147"/>
      <c r="CC269" s="147"/>
      <c r="CD269" s="147"/>
      <c r="CE269" s="147"/>
      <c r="CF269" s="147"/>
      <c r="CG269" s="147"/>
      <c r="CH269" s="147"/>
      <c r="CI269" s="147"/>
      <c r="CJ269" s="147"/>
      <c r="CK269" s="147"/>
      <c r="CL269" s="147"/>
      <c r="CM269" s="147"/>
      <c r="CN269" s="147"/>
      <c r="CO269" s="147"/>
      <c r="CP269" s="147"/>
      <c r="CQ269" s="147"/>
      <c r="CR269" s="147"/>
      <c r="CS269" s="147"/>
      <c r="CT269" s="147"/>
      <c r="CU269" s="147"/>
      <c r="CV269" s="147"/>
      <c r="CW269" s="147"/>
      <c r="CX269" s="147"/>
      <c r="CY269" s="147"/>
      <c r="CZ269" s="147"/>
      <c r="DA269" s="147"/>
      <c r="DB269" s="147"/>
      <c r="DC269" s="147"/>
      <c r="DD269" s="147"/>
      <c r="DE269" s="147"/>
      <c r="DF269" s="147"/>
      <c r="DG269" s="147"/>
      <c r="DH269" s="147"/>
      <c r="DI269" s="147"/>
      <c r="DJ269" s="147"/>
      <c r="DK269" s="147"/>
      <c r="DL269" s="147"/>
      <c r="DM269" s="147"/>
      <c r="DN269" s="147"/>
      <c r="DO269" s="147"/>
      <c r="DP269" s="147"/>
      <c r="DQ269" s="147"/>
      <c r="DR269" s="147"/>
      <c r="DS269" s="147"/>
      <c r="DT269" s="147"/>
      <c r="DU269" s="147"/>
      <c r="DV269" s="147"/>
      <c r="DW269" s="147"/>
      <c r="DX269" s="147"/>
      <c r="DY269" s="147"/>
      <c r="DZ269" s="147"/>
      <c r="EA269" s="147"/>
      <c r="EB269" s="147"/>
      <c r="EC269" s="147"/>
      <c r="ED269" s="147"/>
      <c r="EE269" s="147"/>
      <c r="EF269" s="147"/>
      <c r="EG269" s="147"/>
      <c r="EH269" s="147"/>
      <c r="EI269" s="147"/>
      <c r="EJ269" s="147"/>
      <c r="EK269" s="147"/>
      <c r="EL269" s="147"/>
      <c r="EM269" s="147"/>
      <c r="EN269" s="147"/>
      <c r="EO269" s="147"/>
      <c r="EP269" s="147"/>
      <c r="EQ269" s="147"/>
      <c r="ER269" s="147"/>
      <c r="ES269" s="147"/>
      <c r="ET269" s="147"/>
      <c r="EU269" s="147"/>
      <c r="EV269" s="147"/>
      <c r="EW269" s="147"/>
      <c r="EX269" s="147"/>
      <c r="EY269" s="147"/>
      <c r="EZ269" s="147"/>
      <c r="FA269" s="147"/>
      <c r="FB269" s="147"/>
      <c r="FC269" s="147"/>
      <c r="FD269" s="147"/>
      <c r="FE269" s="147"/>
      <c r="FF269" s="147"/>
      <c r="FG269" s="147"/>
      <c r="FH269" s="147"/>
      <c r="FI269" s="147"/>
      <c r="FJ269" s="147"/>
      <c r="FK269" s="147"/>
      <c r="FL269" s="147"/>
      <c r="FM269" s="147"/>
      <c r="FN269" s="147"/>
      <c r="FO269" s="147"/>
      <c r="FP269" s="147"/>
      <c r="FQ269" s="147"/>
      <c r="FR269" s="147"/>
      <c r="FS269" s="147"/>
      <c r="FT269" s="147"/>
      <c r="FU269" s="147"/>
      <c r="FV269" s="147"/>
      <c r="FW269" s="147"/>
      <c r="FX269" s="147"/>
      <c r="FY269" s="147"/>
      <c r="FZ269" s="147"/>
      <c r="GA269" s="147"/>
      <c r="GB269" s="147"/>
      <c r="GC269" s="147"/>
      <c r="GD269" s="147"/>
      <c r="GE269" s="147"/>
      <c r="GF269" s="147"/>
      <c r="GG269" s="147"/>
      <c r="GH269" s="147"/>
      <c r="GI269" s="147"/>
      <c r="GJ269" s="147"/>
      <c r="GK269" s="147"/>
      <c r="GL269" s="147"/>
      <c r="GM269" s="147"/>
      <c r="GN269" s="147"/>
      <c r="GO269" s="147"/>
      <c r="GP269" s="147"/>
      <c r="GQ269" s="147"/>
      <c r="GR269" s="147"/>
      <c r="GS269" s="147"/>
      <c r="GT269" s="147"/>
      <c r="GU269" s="147"/>
      <c r="GV269" s="147"/>
      <c r="GW269" s="147"/>
      <c r="GX269" s="147"/>
      <c r="GY269" s="147"/>
      <c r="GZ269" s="147"/>
      <c r="HA269" s="147"/>
      <c r="HB269" s="147"/>
      <c r="HC269" s="147"/>
      <c r="HD269" s="147"/>
      <c r="HE269" s="147"/>
      <c r="HF269" s="147"/>
      <c r="HG269" s="147"/>
      <c r="HH269" s="147"/>
      <c r="HI269" s="147"/>
      <c r="HJ269" s="147"/>
      <c r="HK269" s="147"/>
      <c r="HL269" s="147"/>
      <c r="HM269" s="147"/>
      <c r="HN269" s="147"/>
      <c r="HO269" s="147"/>
      <c r="HP269" s="147"/>
      <c r="HQ269" s="147"/>
      <c r="HR269" s="147"/>
      <c r="HS269" s="147"/>
      <c r="HT269" s="147"/>
      <c r="HU269" s="147"/>
      <c r="HV269" s="147"/>
      <c r="HW269" s="147"/>
      <c r="HX269" s="147"/>
      <c r="HY269" s="147"/>
      <c r="HZ269" s="147"/>
      <c r="IA269" s="147"/>
      <c r="IB269" s="147"/>
      <c r="IC269" s="147"/>
      <c r="ID269" s="147"/>
      <c r="IE269" s="147"/>
      <c r="IF269" s="147"/>
      <c r="IG269" s="147"/>
      <c r="IH269" s="147"/>
      <c r="II269" s="147"/>
    </row>
    <row r="270" spans="1:243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  <c r="AO270" s="147"/>
      <c r="AP270" s="147"/>
      <c r="AQ270" s="147"/>
      <c r="AR270" s="147"/>
      <c r="AS270" s="147"/>
      <c r="AT270" s="147"/>
      <c r="AU270" s="147"/>
      <c r="AV270" s="147"/>
      <c r="AW270" s="147"/>
      <c r="AX270" s="147"/>
      <c r="AY270" s="147"/>
      <c r="AZ270" s="147"/>
      <c r="BA270" s="147"/>
      <c r="BB270" s="147"/>
      <c r="BC270" s="147"/>
      <c r="BD270" s="147"/>
      <c r="BE270" s="147"/>
      <c r="BF270" s="147"/>
      <c r="BG270" s="147"/>
      <c r="BH270" s="147"/>
      <c r="BI270" s="147"/>
      <c r="BJ270" s="147"/>
      <c r="BK270" s="147"/>
      <c r="BL270" s="147"/>
      <c r="BM270" s="147"/>
      <c r="BN270" s="147"/>
      <c r="BO270" s="147"/>
      <c r="BP270" s="147"/>
      <c r="BQ270" s="147"/>
      <c r="BR270" s="147"/>
      <c r="BS270" s="147"/>
      <c r="BT270" s="147"/>
      <c r="BU270" s="147"/>
      <c r="BV270" s="147"/>
      <c r="BW270" s="147"/>
      <c r="BX270" s="147"/>
      <c r="BY270" s="147"/>
      <c r="BZ270" s="147"/>
      <c r="CA270" s="147"/>
      <c r="CB270" s="147"/>
      <c r="CC270" s="147"/>
      <c r="CD270" s="147"/>
      <c r="CE270" s="147"/>
      <c r="CF270" s="147"/>
      <c r="CG270" s="147"/>
      <c r="CH270" s="147"/>
      <c r="CI270" s="147"/>
      <c r="CJ270" s="147"/>
      <c r="CK270" s="147"/>
      <c r="CL270" s="147"/>
      <c r="CM270" s="147"/>
      <c r="CN270" s="147"/>
      <c r="CO270" s="147"/>
      <c r="CP270" s="147"/>
      <c r="CQ270" s="147"/>
      <c r="CR270" s="147"/>
      <c r="CS270" s="147"/>
      <c r="CT270" s="147"/>
      <c r="CU270" s="147"/>
      <c r="CV270" s="147"/>
      <c r="CW270" s="147"/>
      <c r="CX270" s="147"/>
      <c r="CY270" s="147"/>
      <c r="CZ270" s="147"/>
      <c r="DA270" s="147"/>
      <c r="DB270" s="147"/>
      <c r="DC270" s="147"/>
      <c r="DD270" s="147"/>
      <c r="DE270" s="147"/>
      <c r="DF270" s="147"/>
      <c r="DG270" s="147"/>
      <c r="DH270" s="147"/>
      <c r="DI270" s="147"/>
      <c r="DJ270" s="147"/>
      <c r="DK270" s="147"/>
      <c r="DL270" s="147"/>
      <c r="DM270" s="147"/>
      <c r="DN270" s="147"/>
      <c r="DO270" s="147"/>
      <c r="DP270" s="147"/>
      <c r="DQ270" s="147"/>
      <c r="DR270" s="147"/>
      <c r="DS270" s="147"/>
      <c r="DT270" s="147"/>
      <c r="DU270" s="147"/>
      <c r="DV270" s="147"/>
      <c r="DW270" s="147"/>
      <c r="DX270" s="147"/>
      <c r="DY270" s="147"/>
      <c r="DZ270" s="147"/>
      <c r="EA270" s="147"/>
      <c r="EB270" s="147"/>
      <c r="EC270" s="147"/>
      <c r="ED270" s="147"/>
      <c r="EE270" s="147"/>
      <c r="EF270" s="147"/>
      <c r="EG270" s="147"/>
      <c r="EH270" s="147"/>
      <c r="EI270" s="147"/>
      <c r="EJ270" s="147"/>
      <c r="EK270" s="147"/>
      <c r="EL270" s="147"/>
      <c r="EM270" s="147"/>
      <c r="EN270" s="147"/>
      <c r="EO270" s="147"/>
      <c r="EP270" s="147"/>
      <c r="EQ270" s="147"/>
      <c r="ER270" s="147"/>
      <c r="ES270" s="147"/>
      <c r="ET270" s="147"/>
      <c r="EU270" s="147"/>
      <c r="EV270" s="147"/>
      <c r="EW270" s="147"/>
      <c r="EX270" s="147"/>
      <c r="EY270" s="147"/>
      <c r="EZ270" s="147"/>
      <c r="FA270" s="147"/>
      <c r="FB270" s="147"/>
      <c r="FC270" s="147"/>
      <c r="FD270" s="147"/>
      <c r="FE270" s="147"/>
      <c r="FF270" s="147"/>
      <c r="FG270" s="147"/>
      <c r="FH270" s="147"/>
      <c r="FI270" s="147"/>
      <c r="FJ270" s="147"/>
      <c r="FK270" s="147"/>
      <c r="FL270" s="147"/>
      <c r="FM270" s="147"/>
      <c r="FN270" s="147"/>
      <c r="FO270" s="147"/>
      <c r="FP270" s="147"/>
      <c r="FQ270" s="147"/>
      <c r="FR270" s="147"/>
      <c r="FS270" s="147"/>
      <c r="FT270" s="147"/>
      <c r="FU270" s="147"/>
      <c r="FV270" s="147"/>
      <c r="FW270" s="147"/>
      <c r="FX270" s="147"/>
      <c r="FY270" s="147"/>
      <c r="FZ270" s="147"/>
      <c r="GA270" s="147"/>
      <c r="GB270" s="147"/>
      <c r="GC270" s="147"/>
      <c r="GD270" s="147"/>
      <c r="GE270" s="147"/>
      <c r="GF270" s="147"/>
      <c r="GG270" s="147"/>
      <c r="GH270" s="147"/>
      <c r="GI270" s="147"/>
      <c r="GJ270" s="147"/>
      <c r="GK270" s="147"/>
      <c r="GL270" s="147"/>
      <c r="GM270" s="147"/>
      <c r="GN270" s="147"/>
      <c r="GO270" s="147"/>
      <c r="GP270" s="147"/>
      <c r="GQ270" s="147"/>
      <c r="GR270" s="147"/>
      <c r="GS270" s="147"/>
      <c r="GT270" s="147"/>
      <c r="GU270" s="147"/>
      <c r="GV270" s="147"/>
      <c r="GW270" s="147"/>
      <c r="GX270" s="147"/>
      <c r="GY270" s="147"/>
      <c r="GZ270" s="147"/>
      <c r="HA270" s="147"/>
      <c r="HB270" s="147"/>
      <c r="HC270" s="147"/>
      <c r="HD270" s="147"/>
      <c r="HE270" s="147"/>
      <c r="HF270" s="147"/>
      <c r="HG270" s="147"/>
      <c r="HH270" s="147"/>
      <c r="HI270" s="147"/>
      <c r="HJ270" s="147"/>
      <c r="HK270" s="147"/>
      <c r="HL270" s="147"/>
      <c r="HM270" s="147"/>
      <c r="HN270" s="147"/>
      <c r="HO270" s="147"/>
      <c r="HP270" s="147"/>
      <c r="HQ270" s="147"/>
      <c r="HR270" s="147"/>
      <c r="HS270" s="147"/>
      <c r="HT270" s="147"/>
      <c r="HU270" s="147"/>
      <c r="HV270" s="147"/>
      <c r="HW270" s="147"/>
      <c r="HX270" s="147"/>
      <c r="HY270" s="147"/>
      <c r="HZ270" s="147"/>
      <c r="IA270" s="147"/>
      <c r="IB270" s="147"/>
      <c r="IC270" s="147"/>
      <c r="ID270" s="147"/>
      <c r="IE270" s="147"/>
      <c r="IF270" s="147"/>
      <c r="IG270" s="147"/>
      <c r="IH270" s="147"/>
      <c r="II270" s="147"/>
    </row>
    <row r="271" spans="1:243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  <c r="AO271" s="147"/>
      <c r="AP271" s="147"/>
      <c r="AQ271" s="147"/>
      <c r="AR271" s="147"/>
      <c r="AS271" s="147"/>
      <c r="AT271" s="147"/>
      <c r="AU271" s="147"/>
      <c r="AV271" s="147"/>
      <c r="AW271" s="147"/>
      <c r="AX271" s="147"/>
      <c r="AY271" s="147"/>
      <c r="AZ271" s="147"/>
      <c r="BA271" s="147"/>
      <c r="BB271" s="147"/>
      <c r="BC271" s="147"/>
      <c r="BD271" s="147"/>
      <c r="BE271" s="147"/>
      <c r="BF271" s="147"/>
      <c r="BG271" s="147"/>
      <c r="BH271" s="147"/>
      <c r="BI271" s="147"/>
      <c r="BJ271" s="147"/>
      <c r="BK271" s="147"/>
      <c r="BL271" s="147"/>
      <c r="BM271" s="147"/>
      <c r="BN271" s="147"/>
      <c r="BO271" s="147"/>
      <c r="BP271" s="147"/>
      <c r="BQ271" s="147"/>
      <c r="BR271" s="147"/>
      <c r="BS271" s="147"/>
      <c r="BT271" s="147"/>
      <c r="BU271" s="147"/>
      <c r="BV271" s="147"/>
      <c r="BW271" s="147"/>
      <c r="BX271" s="147"/>
      <c r="BY271" s="147"/>
      <c r="BZ271" s="147"/>
      <c r="CA271" s="147"/>
      <c r="CB271" s="147"/>
      <c r="CC271" s="147"/>
      <c r="CD271" s="147"/>
      <c r="CE271" s="147"/>
      <c r="CF271" s="147"/>
      <c r="CG271" s="147"/>
      <c r="CH271" s="147"/>
      <c r="CI271" s="147"/>
      <c r="CJ271" s="147"/>
      <c r="CK271" s="147"/>
      <c r="CL271" s="147"/>
      <c r="CM271" s="147"/>
      <c r="CN271" s="147"/>
      <c r="CO271" s="147"/>
      <c r="CP271" s="147"/>
      <c r="CQ271" s="147"/>
      <c r="CR271" s="147"/>
      <c r="CS271" s="147"/>
      <c r="CT271" s="147"/>
      <c r="CU271" s="147"/>
      <c r="CV271" s="147"/>
      <c r="CW271" s="147"/>
      <c r="CX271" s="147"/>
      <c r="CY271" s="147"/>
      <c r="CZ271" s="147"/>
      <c r="DA271" s="147"/>
      <c r="DB271" s="147"/>
      <c r="DC271" s="147"/>
      <c r="DD271" s="147"/>
      <c r="DE271" s="147"/>
      <c r="DF271" s="147"/>
      <c r="DG271" s="147"/>
      <c r="DH271" s="147"/>
      <c r="DI271" s="147"/>
      <c r="DJ271" s="147"/>
      <c r="DK271" s="147"/>
      <c r="DL271" s="147"/>
      <c r="DM271" s="147"/>
      <c r="DN271" s="147"/>
      <c r="DO271" s="147"/>
      <c r="DP271" s="147"/>
      <c r="DQ271" s="147"/>
      <c r="DR271" s="147"/>
      <c r="DS271" s="147"/>
      <c r="DT271" s="147"/>
      <c r="DU271" s="147"/>
      <c r="DV271" s="147"/>
      <c r="DW271" s="147"/>
      <c r="DX271" s="147"/>
      <c r="DY271" s="147"/>
      <c r="DZ271" s="147"/>
      <c r="EA271" s="147"/>
      <c r="EB271" s="147"/>
      <c r="EC271" s="147"/>
      <c r="ED271" s="147"/>
      <c r="EE271" s="147"/>
      <c r="EF271" s="147"/>
      <c r="EG271" s="147"/>
      <c r="EH271" s="147"/>
      <c r="EI271" s="147"/>
      <c r="EJ271" s="147"/>
      <c r="EK271" s="147"/>
      <c r="EL271" s="147"/>
      <c r="EM271" s="147"/>
      <c r="EN271" s="147"/>
      <c r="EO271" s="147"/>
      <c r="EP271" s="147"/>
      <c r="EQ271" s="147"/>
      <c r="ER271" s="147"/>
      <c r="ES271" s="147"/>
      <c r="ET271" s="147"/>
      <c r="EU271" s="147"/>
      <c r="EV271" s="147"/>
      <c r="EW271" s="147"/>
      <c r="EX271" s="147"/>
      <c r="EY271" s="147"/>
      <c r="EZ271" s="147"/>
      <c r="FA271" s="147"/>
      <c r="FB271" s="147"/>
      <c r="FC271" s="147"/>
      <c r="FD271" s="147"/>
      <c r="FE271" s="147"/>
      <c r="FF271" s="147"/>
      <c r="FG271" s="147"/>
      <c r="FH271" s="147"/>
      <c r="FI271" s="147"/>
      <c r="FJ271" s="147"/>
      <c r="FK271" s="147"/>
      <c r="FL271" s="147"/>
      <c r="FM271" s="147"/>
      <c r="FN271" s="147"/>
      <c r="FO271" s="147"/>
      <c r="FP271" s="147"/>
      <c r="FQ271" s="147"/>
      <c r="FR271" s="147"/>
      <c r="FS271" s="147"/>
      <c r="FT271" s="147"/>
      <c r="FU271" s="147"/>
      <c r="FV271" s="147"/>
      <c r="FW271" s="147"/>
      <c r="FX271" s="147"/>
      <c r="FY271" s="147"/>
      <c r="FZ271" s="147"/>
      <c r="GA271" s="147"/>
      <c r="GB271" s="147"/>
      <c r="GC271" s="147"/>
      <c r="GD271" s="147"/>
      <c r="GE271" s="147"/>
      <c r="GF271" s="147"/>
      <c r="GG271" s="147"/>
      <c r="GH271" s="147"/>
      <c r="GI271" s="147"/>
      <c r="GJ271" s="147"/>
      <c r="GK271" s="147"/>
      <c r="GL271" s="147"/>
      <c r="GM271" s="147"/>
      <c r="GN271" s="147"/>
      <c r="GO271" s="147"/>
      <c r="GP271" s="147"/>
      <c r="GQ271" s="147"/>
      <c r="GR271" s="147"/>
      <c r="GS271" s="147"/>
      <c r="GT271" s="147"/>
      <c r="GU271" s="147"/>
      <c r="GV271" s="147"/>
      <c r="GW271" s="147"/>
      <c r="GX271" s="147"/>
      <c r="GY271" s="147"/>
      <c r="GZ271" s="147"/>
      <c r="HA271" s="147"/>
      <c r="HB271" s="147"/>
      <c r="HC271" s="147"/>
      <c r="HD271" s="147"/>
      <c r="HE271" s="147"/>
      <c r="HF271" s="147"/>
      <c r="HG271" s="147"/>
      <c r="HH271" s="147"/>
      <c r="HI271" s="147"/>
      <c r="HJ271" s="147"/>
      <c r="HK271" s="147"/>
      <c r="HL271" s="147"/>
      <c r="HM271" s="147"/>
      <c r="HN271" s="147"/>
      <c r="HO271" s="147"/>
      <c r="HP271" s="147"/>
      <c r="HQ271" s="147"/>
      <c r="HR271" s="147"/>
      <c r="HS271" s="147"/>
      <c r="HT271" s="147"/>
      <c r="HU271" s="147"/>
      <c r="HV271" s="147"/>
      <c r="HW271" s="147"/>
      <c r="HX271" s="147"/>
      <c r="HY271" s="147"/>
      <c r="HZ271" s="147"/>
      <c r="IA271" s="147"/>
      <c r="IB271" s="147"/>
      <c r="IC271" s="147"/>
      <c r="ID271" s="147"/>
      <c r="IE271" s="147"/>
      <c r="IF271" s="147"/>
      <c r="IG271" s="147"/>
      <c r="IH271" s="147"/>
      <c r="II271" s="147"/>
    </row>
    <row r="272" spans="1:243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  <c r="AP272" s="147"/>
      <c r="AQ272" s="147"/>
      <c r="AR272" s="147"/>
      <c r="AS272" s="147"/>
      <c r="AT272" s="147"/>
      <c r="AU272" s="147"/>
      <c r="AV272" s="147"/>
      <c r="AW272" s="147"/>
      <c r="AX272" s="147"/>
      <c r="AY272" s="147"/>
      <c r="AZ272" s="147"/>
      <c r="BA272" s="147"/>
      <c r="BB272" s="147"/>
      <c r="BC272" s="147"/>
      <c r="BD272" s="147"/>
      <c r="BE272" s="147"/>
      <c r="BF272" s="147"/>
      <c r="BG272" s="147"/>
      <c r="BH272" s="147"/>
      <c r="BI272" s="147"/>
      <c r="BJ272" s="147"/>
      <c r="BK272" s="147"/>
      <c r="BL272" s="147"/>
      <c r="BM272" s="147"/>
      <c r="BN272" s="147"/>
      <c r="BO272" s="147"/>
      <c r="BP272" s="147"/>
      <c r="BQ272" s="147"/>
      <c r="BR272" s="147"/>
      <c r="BS272" s="147"/>
      <c r="BT272" s="147"/>
      <c r="BU272" s="147"/>
      <c r="BV272" s="147"/>
      <c r="BW272" s="147"/>
      <c r="BX272" s="147"/>
      <c r="BY272" s="147"/>
      <c r="BZ272" s="147"/>
      <c r="CA272" s="147"/>
      <c r="CB272" s="147"/>
      <c r="CC272" s="147"/>
      <c r="CD272" s="147"/>
      <c r="CE272" s="147"/>
      <c r="CF272" s="147"/>
      <c r="CG272" s="147"/>
      <c r="CH272" s="147"/>
      <c r="CI272" s="147"/>
      <c r="CJ272" s="147"/>
      <c r="CK272" s="147"/>
      <c r="CL272" s="147"/>
      <c r="CM272" s="147"/>
      <c r="CN272" s="147"/>
      <c r="CO272" s="147"/>
      <c r="CP272" s="147"/>
      <c r="CQ272" s="147"/>
      <c r="CR272" s="147"/>
      <c r="CS272" s="147"/>
      <c r="CT272" s="147"/>
      <c r="CU272" s="147"/>
      <c r="CV272" s="147"/>
      <c r="CW272" s="147"/>
      <c r="CX272" s="147"/>
      <c r="CY272" s="147"/>
      <c r="CZ272" s="147"/>
      <c r="DA272" s="147"/>
      <c r="DB272" s="147"/>
      <c r="DC272" s="147"/>
      <c r="DD272" s="147"/>
      <c r="DE272" s="147"/>
      <c r="DF272" s="147"/>
      <c r="DG272" s="147"/>
      <c r="DH272" s="147"/>
      <c r="DI272" s="147"/>
      <c r="DJ272" s="147"/>
      <c r="DK272" s="147"/>
      <c r="DL272" s="147"/>
      <c r="DM272" s="147"/>
      <c r="DN272" s="147"/>
      <c r="DO272" s="147"/>
      <c r="DP272" s="147"/>
      <c r="DQ272" s="147"/>
      <c r="DR272" s="147"/>
      <c r="DS272" s="147"/>
      <c r="DT272" s="147"/>
      <c r="DU272" s="147"/>
      <c r="DV272" s="147"/>
      <c r="DW272" s="147"/>
      <c r="DX272" s="147"/>
      <c r="DY272" s="147"/>
      <c r="DZ272" s="147"/>
      <c r="EA272" s="147"/>
      <c r="EB272" s="147"/>
      <c r="EC272" s="147"/>
      <c r="ED272" s="147"/>
      <c r="EE272" s="147"/>
      <c r="EF272" s="147"/>
      <c r="EG272" s="147"/>
      <c r="EH272" s="147"/>
      <c r="EI272" s="147"/>
      <c r="EJ272" s="147"/>
      <c r="EK272" s="147"/>
      <c r="EL272" s="147"/>
      <c r="EM272" s="147"/>
      <c r="EN272" s="147"/>
      <c r="EO272" s="147"/>
      <c r="EP272" s="147"/>
      <c r="EQ272" s="147"/>
      <c r="ER272" s="147"/>
      <c r="ES272" s="147"/>
      <c r="ET272" s="147"/>
      <c r="EU272" s="147"/>
      <c r="EV272" s="147"/>
      <c r="EW272" s="147"/>
      <c r="EX272" s="147"/>
      <c r="EY272" s="147"/>
      <c r="EZ272" s="147"/>
      <c r="FA272" s="147"/>
      <c r="FB272" s="147"/>
      <c r="FC272" s="147"/>
      <c r="FD272" s="147"/>
      <c r="FE272" s="147"/>
      <c r="FF272" s="147"/>
      <c r="FG272" s="147"/>
      <c r="FH272" s="147"/>
      <c r="FI272" s="147"/>
      <c r="FJ272" s="147"/>
      <c r="FK272" s="147"/>
      <c r="FL272" s="147"/>
      <c r="FM272" s="147"/>
      <c r="FN272" s="147"/>
      <c r="FO272" s="147"/>
      <c r="FP272" s="147"/>
      <c r="FQ272" s="147"/>
      <c r="FR272" s="147"/>
      <c r="FS272" s="147"/>
      <c r="FT272" s="147"/>
      <c r="FU272" s="147"/>
      <c r="FV272" s="147"/>
      <c r="FW272" s="147"/>
      <c r="FX272" s="147"/>
      <c r="FY272" s="147"/>
      <c r="FZ272" s="147"/>
      <c r="GA272" s="147"/>
      <c r="GB272" s="147"/>
      <c r="GC272" s="147"/>
      <c r="GD272" s="147"/>
      <c r="GE272" s="147"/>
      <c r="GF272" s="147"/>
      <c r="GG272" s="147"/>
      <c r="GH272" s="147"/>
      <c r="GI272" s="147"/>
      <c r="GJ272" s="147"/>
      <c r="GK272" s="147"/>
      <c r="GL272" s="147"/>
      <c r="GM272" s="147"/>
      <c r="GN272" s="147"/>
      <c r="GO272" s="147"/>
      <c r="GP272" s="147"/>
      <c r="GQ272" s="147"/>
      <c r="GR272" s="147"/>
      <c r="GS272" s="147"/>
      <c r="GT272" s="147"/>
      <c r="GU272" s="147"/>
      <c r="GV272" s="147"/>
      <c r="GW272" s="147"/>
      <c r="GX272" s="147"/>
      <c r="GY272" s="147"/>
      <c r="GZ272" s="147"/>
      <c r="HA272" s="147"/>
      <c r="HB272" s="147"/>
      <c r="HC272" s="147"/>
      <c r="HD272" s="147"/>
      <c r="HE272" s="147"/>
      <c r="HF272" s="147"/>
      <c r="HG272" s="147"/>
      <c r="HH272" s="147"/>
      <c r="HI272" s="147"/>
      <c r="HJ272" s="147"/>
      <c r="HK272" s="147"/>
      <c r="HL272" s="147"/>
      <c r="HM272" s="147"/>
      <c r="HN272" s="147"/>
      <c r="HO272" s="147"/>
      <c r="HP272" s="147"/>
      <c r="HQ272" s="147"/>
      <c r="HR272" s="147"/>
      <c r="HS272" s="147"/>
      <c r="HT272" s="147"/>
      <c r="HU272" s="147"/>
      <c r="HV272" s="147"/>
      <c r="HW272" s="147"/>
      <c r="HX272" s="147"/>
      <c r="HY272" s="147"/>
      <c r="HZ272" s="147"/>
      <c r="IA272" s="147"/>
      <c r="IB272" s="147"/>
      <c r="IC272" s="147"/>
      <c r="ID272" s="147"/>
      <c r="IE272" s="147"/>
      <c r="IF272" s="147"/>
      <c r="IG272" s="147"/>
      <c r="IH272" s="147"/>
      <c r="II272" s="147"/>
    </row>
    <row r="273" spans="1:243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  <c r="AO273" s="147"/>
      <c r="AP273" s="147"/>
      <c r="AQ273" s="147"/>
      <c r="AR273" s="147"/>
      <c r="AS273" s="147"/>
      <c r="AT273" s="147"/>
      <c r="AU273" s="147"/>
      <c r="AV273" s="147"/>
      <c r="AW273" s="147"/>
      <c r="AX273" s="147"/>
      <c r="AY273" s="147"/>
      <c r="AZ273" s="147"/>
      <c r="BA273" s="147"/>
      <c r="BB273" s="147"/>
      <c r="BC273" s="147"/>
      <c r="BD273" s="147"/>
      <c r="BE273" s="147"/>
      <c r="BF273" s="147"/>
      <c r="BG273" s="147"/>
      <c r="BH273" s="147"/>
      <c r="BI273" s="147"/>
      <c r="BJ273" s="147"/>
      <c r="BK273" s="147"/>
      <c r="BL273" s="147"/>
      <c r="BM273" s="147"/>
      <c r="BN273" s="147"/>
      <c r="BO273" s="147"/>
      <c r="BP273" s="147"/>
      <c r="BQ273" s="147"/>
      <c r="BR273" s="147"/>
      <c r="BS273" s="147"/>
      <c r="BT273" s="147"/>
      <c r="BU273" s="147"/>
      <c r="BV273" s="147"/>
      <c r="BW273" s="147"/>
      <c r="BX273" s="147"/>
      <c r="BY273" s="147"/>
      <c r="BZ273" s="147"/>
      <c r="CA273" s="147"/>
      <c r="CB273" s="147"/>
      <c r="CC273" s="147"/>
      <c r="CD273" s="147"/>
      <c r="CE273" s="147"/>
      <c r="CF273" s="147"/>
      <c r="CG273" s="147"/>
      <c r="CH273" s="147"/>
      <c r="CI273" s="147"/>
      <c r="CJ273" s="147"/>
      <c r="CK273" s="147"/>
      <c r="CL273" s="147"/>
      <c r="CM273" s="147"/>
      <c r="CN273" s="147"/>
      <c r="CO273" s="147"/>
      <c r="CP273" s="147"/>
      <c r="CQ273" s="147"/>
      <c r="CR273" s="147"/>
      <c r="CS273" s="147"/>
      <c r="CT273" s="147"/>
      <c r="CU273" s="147"/>
      <c r="CV273" s="147"/>
      <c r="CW273" s="147"/>
      <c r="CX273" s="147"/>
      <c r="CY273" s="147"/>
      <c r="CZ273" s="147"/>
      <c r="DA273" s="147"/>
      <c r="DB273" s="147"/>
      <c r="DC273" s="147"/>
      <c r="DD273" s="147"/>
      <c r="DE273" s="147"/>
      <c r="DF273" s="147"/>
      <c r="DG273" s="147"/>
      <c r="DH273" s="147"/>
      <c r="DI273" s="147"/>
      <c r="DJ273" s="147"/>
      <c r="DK273" s="147"/>
      <c r="DL273" s="147"/>
      <c r="DM273" s="147"/>
      <c r="DN273" s="147"/>
      <c r="DO273" s="147"/>
      <c r="DP273" s="147"/>
      <c r="DQ273" s="147"/>
      <c r="DR273" s="147"/>
      <c r="DS273" s="147"/>
      <c r="DT273" s="147"/>
      <c r="DU273" s="147"/>
      <c r="DV273" s="147"/>
      <c r="DW273" s="147"/>
      <c r="DX273" s="147"/>
      <c r="DY273" s="147"/>
      <c r="DZ273" s="147"/>
      <c r="EA273" s="147"/>
      <c r="EB273" s="147"/>
      <c r="EC273" s="147"/>
      <c r="ED273" s="147"/>
      <c r="EE273" s="147"/>
      <c r="EF273" s="147"/>
      <c r="EG273" s="147"/>
      <c r="EH273" s="147"/>
      <c r="EI273" s="147"/>
      <c r="EJ273" s="147"/>
      <c r="EK273" s="147"/>
      <c r="EL273" s="147"/>
      <c r="EM273" s="147"/>
      <c r="EN273" s="147"/>
      <c r="EO273" s="147"/>
      <c r="EP273" s="147"/>
      <c r="EQ273" s="147"/>
      <c r="ER273" s="147"/>
      <c r="ES273" s="147"/>
      <c r="ET273" s="147"/>
      <c r="EU273" s="147"/>
      <c r="EV273" s="147"/>
      <c r="EW273" s="147"/>
      <c r="EX273" s="147"/>
      <c r="EY273" s="147"/>
      <c r="EZ273" s="147"/>
      <c r="FA273" s="147"/>
      <c r="FB273" s="147"/>
      <c r="FC273" s="147"/>
      <c r="FD273" s="147"/>
      <c r="FE273" s="147"/>
      <c r="FF273" s="147"/>
      <c r="FG273" s="147"/>
      <c r="FH273" s="147"/>
      <c r="FI273" s="147"/>
      <c r="FJ273" s="147"/>
      <c r="FK273" s="147"/>
      <c r="FL273" s="147"/>
      <c r="FM273" s="147"/>
      <c r="FN273" s="147"/>
      <c r="FO273" s="147"/>
      <c r="FP273" s="147"/>
      <c r="FQ273" s="147"/>
      <c r="FR273" s="147"/>
      <c r="FS273" s="147"/>
      <c r="FT273" s="147"/>
      <c r="FU273" s="147"/>
      <c r="FV273" s="147"/>
      <c r="FW273" s="147"/>
      <c r="FX273" s="147"/>
      <c r="FY273" s="147"/>
      <c r="FZ273" s="147"/>
      <c r="GA273" s="147"/>
      <c r="GB273" s="147"/>
      <c r="GC273" s="147"/>
      <c r="GD273" s="147"/>
      <c r="GE273" s="147"/>
      <c r="GF273" s="147"/>
      <c r="GG273" s="147"/>
      <c r="GH273" s="147"/>
      <c r="GI273" s="147"/>
      <c r="GJ273" s="147"/>
      <c r="GK273" s="147"/>
      <c r="GL273" s="147"/>
      <c r="GM273" s="147"/>
      <c r="GN273" s="147"/>
      <c r="GO273" s="147"/>
      <c r="GP273" s="147"/>
      <c r="GQ273" s="147"/>
      <c r="GR273" s="147"/>
      <c r="GS273" s="147"/>
      <c r="GT273" s="147"/>
      <c r="GU273" s="147"/>
      <c r="GV273" s="147"/>
      <c r="GW273" s="147"/>
      <c r="GX273" s="147"/>
      <c r="GY273" s="147"/>
      <c r="GZ273" s="147"/>
      <c r="HA273" s="147"/>
      <c r="HB273" s="147"/>
      <c r="HC273" s="147"/>
      <c r="HD273" s="147"/>
      <c r="HE273" s="147"/>
      <c r="HF273" s="147"/>
      <c r="HG273" s="147"/>
      <c r="HH273" s="147"/>
      <c r="HI273" s="147"/>
      <c r="HJ273" s="147"/>
      <c r="HK273" s="147"/>
      <c r="HL273" s="147"/>
      <c r="HM273" s="147"/>
      <c r="HN273" s="147"/>
      <c r="HO273" s="147"/>
      <c r="HP273" s="147"/>
      <c r="HQ273" s="147"/>
      <c r="HR273" s="147"/>
      <c r="HS273" s="147"/>
      <c r="HT273" s="147"/>
      <c r="HU273" s="147"/>
      <c r="HV273" s="147"/>
      <c r="HW273" s="147"/>
      <c r="HX273" s="147"/>
      <c r="HY273" s="147"/>
      <c r="HZ273" s="147"/>
      <c r="IA273" s="147"/>
      <c r="IB273" s="147"/>
      <c r="IC273" s="147"/>
      <c r="ID273" s="147"/>
      <c r="IE273" s="147"/>
      <c r="IF273" s="147"/>
      <c r="IG273" s="147"/>
      <c r="IH273" s="147"/>
      <c r="II273" s="147"/>
    </row>
    <row r="274" spans="1:243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  <c r="AO274" s="147"/>
      <c r="AP274" s="147"/>
      <c r="AQ274" s="147"/>
      <c r="AR274" s="147"/>
      <c r="AS274" s="147"/>
      <c r="AT274" s="147"/>
      <c r="AU274" s="147"/>
      <c r="AV274" s="147"/>
      <c r="AW274" s="147"/>
      <c r="AX274" s="147"/>
      <c r="AY274" s="147"/>
      <c r="AZ274" s="147"/>
      <c r="BA274" s="147"/>
      <c r="BB274" s="147"/>
      <c r="BC274" s="147"/>
      <c r="BD274" s="147"/>
      <c r="BE274" s="147"/>
      <c r="BF274" s="147"/>
      <c r="BG274" s="147"/>
      <c r="BH274" s="147"/>
      <c r="BI274" s="147"/>
      <c r="BJ274" s="147"/>
      <c r="BK274" s="147"/>
      <c r="BL274" s="147"/>
      <c r="BM274" s="147"/>
      <c r="BN274" s="147"/>
      <c r="BO274" s="147"/>
      <c r="BP274" s="147"/>
      <c r="BQ274" s="147"/>
      <c r="BR274" s="147"/>
      <c r="BS274" s="147"/>
      <c r="BT274" s="147"/>
      <c r="BU274" s="147"/>
      <c r="BV274" s="147"/>
      <c r="BW274" s="147"/>
      <c r="BX274" s="147"/>
      <c r="BY274" s="147"/>
      <c r="BZ274" s="147"/>
      <c r="CA274" s="147"/>
      <c r="CB274" s="147"/>
      <c r="CC274" s="147"/>
      <c r="CD274" s="147"/>
      <c r="CE274" s="147"/>
      <c r="CF274" s="147"/>
      <c r="CG274" s="147"/>
      <c r="CH274" s="147"/>
      <c r="CI274" s="147"/>
      <c r="CJ274" s="147"/>
      <c r="CK274" s="147"/>
      <c r="CL274" s="147"/>
      <c r="CM274" s="147"/>
      <c r="CN274" s="147"/>
      <c r="CO274" s="147"/>
      <c r="CP274" s="147"/>
      <c r="CQ274" s="147"/>
      <c r="CR274" s="147"/>
      <c r="CS274" s="147"/>
      <c r="CT274" s="147"/>
      <c r="CU274" s="147"/>
      <c r="CV274" s="147"/>
      <c r="CW274" s="147"/>
      <c r="CX274" s="147"/>
      <c r="CY274" s="147"/>
      <c r="CZ274" s="147"/>
      <c r="DA274" s="147"/>
      <c r="DB274" s="147"/>
      <c r="DC274" s="147"/>
      <c r="DD274" s="147"/>
      <c r="DE274" s="147"/>
      <c r="DF274" s="147"/>
      <c r="DG274" s="147"/>
      <c r="DH274" s="147"/>
      <c r="DI274" s="147"/>
      <c r="DJ274" s="147"/>
      <c r="DK274" s="147"/>
      <c r="DL274" s="147"/>
      <c r="DM274" s="147"/>
      <c r="DN274" s="147"/>
      <c r="DO274" s="147"/>
      <c r="DP274" s="147"/>
      <c r="DQ274" s="147"/>
      <c r="DR274" s="147"/>
      <c r="DS274" s="147"/>
      <c r="DT274" s="147"/>
      <c r="DU274" s="147"/>
      <c r="DV274" s="147"/>
      <c r="DW274" s="147"/>
      <c r="DX274" s="147"/>
      <c r="DY274" s="147"/>
      <c r="DZ274" s="147"/>
      <c r="EA274" s="147"/>
      <c r="EB274" s="147"/>
      <c r="EC274" s="147"/>
      <c r="ED274" s="147"/>
      <c r="EE274" s="147"/>
      <c r="EF274" s="147"/>
      <c r="EG274" s="147"/>
      <c r="EH274" s="147"/>
      <c r="EI274" s="147"/>
      <c r="EJ274" s="147"/>
      <c r="EK274" s="147"/>
      <c r="EL274" s="147"/>
      <c r="EM274" s="147"/>
      <c r="EN274" s="147"/>
      <c r="EO274" s="147"/>
      <c r="EP274" s="147"/>
      <c r="EQ274" s="147"/>
      <c r="ER274" s="147"/>
      <c r="ES274" s="147"/>
      <c r="ET274" s="147"/>
      <c r="EU274" s="147"/>
      <c r="EV274" s="147"/>
      <c r="EW274" s="147"/>
      <c r="EX274" s="147"/>
      <c r="EY274" s="147"/>
      <c r="EZ274" s="147"/>
      <c r="FA274" s="147"/>
      <c r="FB274" s="147"/>
      <c r="FC274" s="147"/>
      <c r="FD274" s="147"/>
      <c r="FE274" s="147"/>
      <c r="FF274" s="147"/>
      <c r="FG274" s="147"/>
      <c r="FH274" s="147"/>
      <c r="FI274" s="147"/>
      <c r="FJ274" s="147"/>
      <c r="FK274" s="147"/>
      <c r="FL274" s="147"/>
      <c r="FM274" s="147"/>
      <c r="FN274" s="147"/>
      <c r="FO274" s="147"/>
      <c r="FP274" s="147"/>
      <c r="FQ274" s="147"/>
      <c r="FR274" s="147"/>
      <c r="FS274" s="147"/>
      <c r="FT274" s="147"/>
      <c r="FU274" s="147"/>
      <c r="FV274" s="147"/>
      <c r="FW274" s="147"/>
      <c r="FX274" s="147"/>
      <c r="FY274" s="147"/>
      <c r="FZ274" s="147"/>
      <c r="GA274" s="147"/>
      <c r="GB274" s="147"/>
      <c r="GC274" s="147"/>
      <c r="GD274" s="147"/>
      <c r="GE274" s="147"/>
      <c r="GF274" s="147"/>
      <c r="GG274" s="147"/>
      <c r="GH274" s="147"/>
      <c r="GI274" s="147"/>
      <c r="GJ274" s="147"/>
      <c r="GK274" s="147"/>
      <c r="GL274" s="147"/>
      <c r="GM274" s="147"/>
      <c r="GN274" s="147"/>
      <c r="GO274" s="147"/>
      <c r="GP274" s="147"/>
      <c r="GQ274" s="147"/>
      <c r="GR274" s="147"/>
      <c r="GS274" s="147"/>
      <c r="GT274" s="147"/>
      <c r="GU274" s="147"/>
      <c r="GV274" s="147"/>
      <c r="GW274" s="147"/>
      <c r="GX274" s="147"/>
      <c r="GY274" s="147"/>
      <c r="GZ274" s="147"/>
      <c r="HA274" s="147"/>
      <c r="HB274" s="147"/>
      <c r="HC274" s="147"/>
      <c r="HD274" s="147"/>
      <c r="HE274" s="147"/>
      <c r="HF274" s="147"/>
      <c r="HG274" s="147"/>
      <c r="HH274" s="147"/>
      <c r="HI274" s="147"/>
      <c r="HJ274" s="147"/>
      <c r="HK274" s="147"/>
      <c r="HL274" s="147"/>
      <c r="HM274" s="147"/>
      <c r="HN274" s="147"/>
      <c r="HO274" s="147"/>
      <c r="HP274" s="147"/>
      <c r="HQ274" s="147"/>
      <c r="HR274" s="147"/>
      <c r="HS274" s="147"/>
      <c r="HT274" s="147"/>
      <c r="HU274" s="147"/>
      <c r="HV274" s="147"/>
      <c r="HW274" s="147"/>
      <c r="HX274" s="147"/>
      <c r="HY274" s="147"/>
      <c r="HZ274" s="147"/>
      <c r="IA274" s="147"/>
      <c r="IB274" s="147"/>
      <c r="IC274" s="147"/>
      <c r="ID274" s="147"/>
      <c r="IE274" s="147"/>
      <c r="IF274" s="147"/>
      <c r="IG274" s="147"/>
      <c r="IH274" s="147"/>
      <c r="II274" s="147"/>
    </row>
    <row r="275" spans="1:243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  <c r="AO275" s="147"/>
      <c r="AP275" s="147"/>
      <c r="AQ275" s="147"/>
      <c r="AR275" s="147"/>
      <c r="AS275" s="147"/>
      <c r="AT275" s="147"/>
      <c r="AU275" s="147"/>
      <c r="AV275" s="147"/>
      <c r="AW275" s="147"/>
      <c r="AX275" s="147"/>
      <c r="AY275" s="147"/>
      <c r="AZ275" s="147"/>
      <c r="BA275" s="147"/>
      <c r="BB275" s="147"/>
      <c r="BC275" s="147"/>
      <c r="BD275" s="147"/>
      <c r="BE275" s="147"/>
      <c r="BF275" s="147"/>
      <c r="BG275" s="147"/>
      <c r="BH275" s="147"/>
      <c r="BI275" s="147"/>
      <c r="BJ275" s="147"/>
      <c r="BK275" s="147"/>
      <c r="BL275" s="147"/>
      <c r="BM275" s="147"/>
      <c r="BN275" s="147"/>
      <c r="BO275" s="147"/>
      <c r="BP275" s="147"/>
      <c r="BQ275" s="147"/>
      <c r="BR275" s="147"/>
      <c r="BS275" s="147"/>
      <c r="BT275" s="147"/>
      <c r="BU275" s="147"/>
      <c r="BV275" s="147"/>
      <c r="BW275" s="147"/>
      <c r="BX275" s="147"/>
      <c r="BY275" s="147"/>
      <c r="BZ275" s="147"/>
      <c r="CA275" s="147"/>
      <c r="CB275" s="147"/>
      <c r="CC275" s="147"/>
      <c r="CD275" s="147"/>
      <c r="CE275" s="147"/>
      <c r="CF275" s="147"/>
      <c r="CG275" s="147"/>
      <c r="CH275" s="147"/>
      <c r="CI275" s="147"/>
      <c r="CJ275" s="147"/>
      <c r="CK275" s="147"/>
      <c r="CL275" s="147"/>
      <c r="CM275" s="147"/>
      <c r="CN275" s="147"/>
      <c r="CO275" s="147"/>
      <c r="CP275" s="147"/>
      <c r="CQ275" s="147"/>
      <c r="CR275" s="147"/>
      <c r="CS275" s="147"/>
      <c r="CT275" s="147"/>
      <c r="CU275" s="147"/>
      <c r="CV275" s="147"/>
      <c r="CW275" s="147"/>
      <c r="CX275" s="147"/>
      <c r="CY275" s="147"/>
      <c r="CZ275" s="147"/>
      <c r="DA275" s="147"/>
      <c r="DB275" s="147"/>
      <c r="DC275" s="147"/>
      <c r="DD275" s="147"/>
      <c r="DE275" s="147"/>
      <c r="DF275" s="147"/>
      <c r="DG275" s="147"/>
      <c r="DH275" s="147"/>
      <c r="DI275" s="147"/>
      <c r="DJ275" s="147"/>
      <c r="DK275" s="147"/>
      <c r="DL275" s="147"/>
      <c r="DM275" s="147"/>
      <c r="DN275" s="147"/>
      <c r="DO275" s="147"/>
      <c r="DP275" s="147"/>
      <c r="DQ275" s="147"/>
      <c r="DR275" s="147"/>
      <c r="DS275" s="147"/>
      <c r="DT275" s="147"/>
      <c r="DU275" s="147"/>
      <c r="DV275" s="147"/>
      <c r="DW275" s="147"/>
      <c r="DX275" s="147"/>
      <c r="DY275" s="147"/>
      <c r="DZ275" s="147"/>
      <c r="EA275" s="147"/>
      <c r="EB275" s="147"/>
      <c r="EC275" s="147"/>
      <c r="ED275" s="147"/>
      <c r="EE275" s="147"/>
      <c r="EF275" s="147"/>
      <c r="EG275" s="147"/>
      <c r="EH275" s="147"/>
      <c r="EI275" s="147"/>
      <c r="EJ275" s="147"/>
      <c r="EK275" s="147"/>
      <c r="EL275" s="147"/>
      <c r="EM275" s="147"/>
      <c r="EN275" s="147"/>
      <c r="EO275" s="147"/>
      <c r="EP275" s="147"/>
      <c r="EQ275" s="147"/>
      <c r="ER275" s="147"/>
      <c r="ES275" s="147"/>
      <c r="ET275" s="147"/>
      <c r="EU275" s="147"/>
      <c r="EV275" s="147"/>
      <c r="EW275" s="147"/>
      <c r="EX275" s="147"/>
      <c r="EY275" s="147"/>
      <c r="EZ275" s="147"/>
      <c r="FA275" s="147"/>
      <c r="FB275" s="147"/>
      <c r="FC275" s="147"/>
      <c r="FD275" s="147"/>
      <c r="FE275" s="147"/>
      <c r="FF275" s="147"/>
      <c r="FG275" s="147"/>
      <c r="FH275" s="147"/>
      <c r="FI275" s="147"/>
      <c r="FJ275" s="147"/>
      <c r="FK275" s="147"/>
      <c r="FL275" s="147"/>
      <c r="FM275" s="147"/>
      <c r="FN275" s="147"/>
      <c r="FO275" s="147"/>
      <c r="FP275" s="147"/>
      <c r="FQ275" s="147"/>
      <c r="FR275" s="147"/>
      <c r="FS275" s="147"/>
      <c r="FT275" s="147"/>
      <c r="FU275" s="147"/>
      <c r="FV275" s="147"/>
      <c r="FW275" s="147"/>
      <c r="FX275" s="147"/>
      <c r="FY275" s="147"/>
      <c r="FZ275" s="147"/>
      <c r="GA275" s="147"/>
      <c r="GB275" s="147"/>
      <c r="GC275" s="147"/>
      <c r="GD275" s="147"/>
      <c r="GE275" s="147"/>
      <c r="GF275" s="147"/>
      <c r="GG275" s="147"/>
      <c r="GH275" s="147"/>
      <c r="GI275" s="147"/>
      <c r="GJ275" s="147"/>
      <c r="GK275" s="147"/>
      <c r="GL275" s="147"/>
      <c r="GM275" s="147"/>
      <c r="GN275" s="147"/>
      <c r="GO275" s="147"/>
      <c r="GP275" s="147"/>
      <c r="GQ275" s="147"/>
      <c r="GR275" s="147"/>
      <c r="GS275" s="147"/>
      <c r="GT275" s="147"/>
      <c r="GU275" s="147"/>
      <c r="GV275" s="147"/>
      <c r="GW275" s="147"/>
      <c r="GX275" s="147"/>
      <c r="GY275" s="147"/>
      <c r="GZ275" s="147"/>
      <c r="HA275" s="147"/>
      <c r="HB275" s="147"/>
      <c r="HC275" s="147"/>
      <c r="HD275" s="147"/>
      <c r="HE275" s="147"/>
      <c r="HF275" s="147"/>
      <c r="HG275" s="147"/>
      <c r="HH275" s="147"/>
      <c r="HI275" s="147"/>
      <c r="HJ275" s="147"/>
      <c r="HK275" s="147"/>
      <c r="HL275" s="147"/>
      <c r="HM275" s="147"/>
      <c r="HN275" s="147"/>
      <c r="HO275" s="147"/>
      <c r="HP275" s="147"/>
      <c r="HQ275" s="147"/>
      <c r="HR275" s="147"/>
      <c r="HS275" s="147"/>
      <c r="HT275" s="147"/>
      <c r="HU275" s="147"/>
      <c r="HV275" s="147"/>
      <c r="HW275" s="147"/>
      <c r="HX275" s="147"/>
      <c r="HY275" s="147"/>
      <c r="HZ275" s="147"/>
      <c r="IA275" s="147"/>
      <c r="IB275" s="147"/>
      <c r="IC275" s="147"/>
      <c r="ID275" s="147"/>
      <c r="IE275" s="147"/>
      <c r="IF275" s="147"/>
      <c r="IG275" s="147"/>
      <c r="IH275" s="147"/>
      <c r="II275" s="147"/>
    </row>
    <row r="276" spans="1:243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  <c r="AO276" s="147"/>
      <c r="AP276" s="147"/>
      <c r="AQ276" s="147"/>
      <c r="AR276" s="147"/>
      <c r="AS276" s="147"/>
      <c r="AT276" s="147"/>
      <c r="AU276" s="147"/>
      <c r="AV276" s="147"/>
      <c r="AW276" s="147"/>
      <c r="AX276" s="147"/>
      <c r="AY276" s="147"/>
      <c r="AZ276" s="147"/>
      <c r="BA276" s="147"/>
      <c r="BB276" s="147"/>
      <c r="BC276" s="147"/>
      <c r="BD276" s="147"/>
      <c r="BE276" s="147"/>
      <c r="BF276" s="147"/>
      <c r="BG276" s="147"/>
      <c r="BH276" s="147"/>
      <c r="BI276" s="147"/>
      <c r="BJ276" s="147"/>
      <c r="BK276" s="147"/>
      <c r="BL276" s="147"/>
      <c r="BM276" s="147"/>
      <c r="BN276" s="147"/>
      <c r="BO276" s="147"/>
      <c r="BP276" s="147"/>
      <c r="BQ276" s="147"/>
      <c r="BR276" s="147"/>
      <c r="BS276" s="147"/>
      <c r="BT276" s="147"/>
      <c r="BU276" s="147"/>
      <c r="BV276" s="147"/>
      <c r="BW276" s="147"/>
      <c r="BX276" s="147"/>
      <c r="BY276" s="147"/>
      <c r="BZ276" s="147"/>
      <c r="CA276" s="147"/>
      <c r="CB276" s="147"/>
      <c r="CC276" s="147"/>
      <c r="CD276" s="147"/>
      <c r="CE276" s="147"/>
      <c r="CF276" s="147"/>
      <c r="CG276" s="147"/>
      <c r="CH276" s="147"/>
      <c r="CI276" s="147"/>
      <c r="CJ276" s="147"/>
      <c r="CK276" s="147"/>
      <c r="CL276" s="147"/>
      <c r="CM276" s="147"/>
      <c r="CN276" s="147"/>
      <c r="CO276" s="147"/>
      <c r="CP276" s="147"/>
      <c r="CQ276" s="147"/>
      <c r="CR276" s="147"/>
      <c r="CS276" s="147"/>
      <c r="CT276" s="147"/>
      <c r="CU276" s="147"/>
      <c r="CV276" s="147"/>
      <c r="CW276" s="147"/>
      <c r="CX276" s="147"/>
      <c r="CY276" s="147"/>
      <c r="CZ276" s="147"/>
      <c r="DA276" s="147"/>
      <c r="DB276" s="147"/>
      <c r="DC276" s="147"/>
      <c r="DD276" s="147"/>
      <c r="DE276" s="147"/>
      <c r="DF276" s="147"/>
      <c r="DG276" s="147"/>
      <c r="DH276" s="147"/>
      <c r="DI276" s="147"/>
      <c r="DJ276" s="147"/>
      <c r="DK276" s="147"/>
      <c r="DL276" s="147"/>
      <c r="DM276" s="147"/>
      <c r="DN276" s="147"/>
      <c r="DO276" s="147"/>
      <c r="DP276" s="147"/>
      <c r="DQ276" s="147"/>
      <c r="DR276" s="147"/>
      <c r="DS276" s="147"/>
      <c r="DT276" s="147"/>
      <c r="DU276" s="147"/>
      <c r="DV276" s="147"/>
      <c r="DW276" s="147"/>
      <c r="DX276" s="147"/>
      <c r="DY276" s="147"/>
      <c r="DZ276" s="147"/>
      <c r="EA276" s="147"/>
      <c r="EB276" s="147"/>
      <c r="EC276" s="147"/>
      <c r="ED276" s="147"/>
      <c r="EE276" s="147"/>
      <c r="EF276" s="147"/>
      <c r="EG276" s="147"/>
      <c r="EH276" s="147"/>
      <c r="EI276" s="147"/>
      <c r="EJ276" s="147"/>
      <c r="EK276" s="147"/>
      <c r="EL276" s="147"/>
      <c r="EM276" s="147"/>
      <c r="EN276" s="147"/>
      <c r="EO276" s="147"/>
      <c r="EP276" s="147"/>
      <c r="EQ276" s="147"/>
      <c r="ER276" s="147"/>
      <c r="ES276" s="147"/>
      <c r="ET276" s="147"/>
      <c r="EU276" s="147"/>
      <c r="EV276" s="147"/>
      <c r="EW276" s="147"/>
      <c r="EX276" s="147"/>
      <c r="EY276" s="147"/>
      <c r="EZ276" s="147"/>
      <c r="FA276" s="147"/>
      <c r="FB276" s="147"/>
      <c r="FC276" s="147"/>
      <c r="FD276" s="147"/>
      <c r="FE276" s="147"/>
      <c r="FF276" s="147"/>
      <c r="FG276" s="147"/>
      <c r="FH276" s="147"/>
      <c r="FI276" s="147"/>
      <c r="FJ276" s="147"/>
      <c r="FK276" s="147"/>
      <c r="FL276" s="147"/>
      <c r="FM276" s="147"/>
      <c r="FN276" s="147"/>
      <c r="FO276" s="147"/>
      <c r="FP276" s="147"/>
      <c r="FQ276" s="147"/>
      <c r="FR276" s="147"/>
      <c r="FS276" s="147"/>
      <c r="FT276" s="147"/>
      <c r="FU276" s="147"/>
      <c r="FV276" s="147"/>
      <c r="FW276" s="147"/>
      <c r="FX276" s="147"/>
      <c r="FY276" s="147"/>
      <c r="FZ276" s="147"/>
      <c r="GA276" s="147"/>
      <c r="GB276" s="147"/>
      <c r="GC276" s="147"/>
      <c r="GD276" s="147"/>
      <c r="GE276" s="147"/>
      <c r="GF276" s="147"/>
      <c r="GG276" s="147"/>
      <c r="GH276" s="147"/>
      <c r="GI276" s="147"/>
      <c r="GJ276" s="147"/>
      <c r="GK276" s="147"/>
      <c r="GL276" s="147"/>
      <c r="GM276" s="147"/>
      <c r="GN276" s="147"/>
      <c r="GO276" s="147"/>
      <c r="GP276" s="147"/>
      <c r="GQ276" s="147"/>
      <c r="GR276" s="147"/>
      <c r="GS276" s="147"/>
      <c r="GT276" s="147"/>
      <c r="GU276" s="147"/>
      <c r="GV276" s="147"/>
      <c r="GW276" s="147"/>
      <c r="GX276" s="147"/>
      <c r="GY276" s="147"/>
      <c r="GZ276" s="147"/>
      <c r="HA276" s="147"/>
      <c r="HB276" s="147"/>
      <c r="HC276" s="147"/>
      <c r="HD276" s="147"/>
      <c r="HE276" s="147"/>
      <c r="HF276" s="147"/>
      <c r="HG276" s="147"/>
      <c r="HH276" s="147"/>
      <c r="HI276" s="147"/>
      <c r="HJ276" s="147"/>
      <c r="HK276" s="147"/>
      <c r="HL276" s="147"/>
      <c r="HM276" s="147"/>
      <c r="HN276" s="147"/>
      <c r="HO276" s="147"/>
      <c r="HP276" s="147"/>
      <c r="HQ276" s="147"/>
      <c r="HR276" s="147"/>
      <c r="HS276" s="147"/>
      <c r="HT276" s="147"/>
      <c r="HU276" s="147"/>
      <c r="HV276" s="147"/>
      <c r="HW276" s="147"/>
      <c r="HX276" s="147"/>
      <c r="HY276" s="147"/>
      <c r="HZ276" s="147"/>
      <c r="IA276" s="147"/>
      <c r="IB276" s="147"/>
      <c r="IC276" s="147"/>
      <c r="ID276" s="147"/>
      <c r="IE276" s="147"/>
      <c r="IF276" s="147"/>
      <c r="IG276" s="147"/>
      <c r="IH276" s="147"/>
      <c r="II276" s="147"/>
    </row>
    <row r="277" spans="1:243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  <c r="AO277" s="147"/>
      <c r="AP277" s="147"/>
      <c r="AQ277" s="147"/>
      <c r="AR277" s="147"/>
      <c r="AS277" s="147"/>
      <c r="AT277" s="147"/>
      <c r="AU277" s="147"/>
      <c r="AV277" s="147"/>
      <c r="AW277" s="147"/>
      <c r="AX277" s="147"/>
      <c r="AY277" s="147"/>
      <c r="AZ277" s="147"/>
      <c r="BA277" s="147"/>
      <c r="BB277" s="147"/>
      <c r="BC277" s="147"/>
      <c r="BD277" s="147"/>
      <c r="BE277" s="147"/>
      <c r="BF277" s="147"/>
      <c r="BG277" s="147"/>
      <c r="BH277" s="147"/>
      <c r="BI277" s="147"/>
      <c r="BJ277" s="147"/>
      <c r="BK277" s="147"/>
      <c r="BL277" s="147"/>
      <c r="BM277" s="147"/>
      <c r="BN277" s="147"/>
      <c r="BO277" s="147"/>
      <c r="BP277" s="147"/>
      <c r="BQ277" s="147"/>
      <c r="BR277" s="147"/>
      <c r="BS277" s="147"/>
      <c r="BT277" s="147"/>
      <c r="BU277" s="147"/>
      <c r="BV277" s="147"/>
      <c r="BW277" s="147"/>
      <c r="BX277" s="147"/>
      <c r="BY277" s="147"/>
      <c r="BZ277" s="147"/>
      <c r="CA277" s="147"/>
      <c r="CB277" s="147"/>
      <c r="CC277" s="147"/>
      <c r="CD277" s="147"/>
      <c r="CE277" s="147"/>
      <c r="CF277" s="147"/>
      <c r="CG277" s="147"/>
      <c r="CH277" s="147"/>
      <c r="CI277" s="147"/>
      <c r="CJ277" s="147"/>
      <c r="CK277" s="147"/>
      <c r="CL277" s="147"/>
      <c r="CM277" s="147"/>
      <c r="CN277" s="147"/>
      <c r="CO277" s="147"/>
      <c r="CP277" s="147"/>
      <c r="CQ277" s="147"/>
      <c r="CR277" s="147"/>
      <c r="CS277" s="147"/>
      <c r="CT277" s="147"/>
      <c r="CU277" s="147"/>
      <c r="CV277" s="147"/>
      <c r="CW277" s="147"/>
      <c r="CX277" s="147"/>
      <c r="CY277" s="147"/>
      <c r="CZ277" s="147"/>
      <c r="DA277" s="147"/>
      <c r="DB277" s="147"/>
      <c r="DC277" s="147"/>
      <c r="DD277" s="147"/>
      <c r="DE277" s="147"/>
      <c r="DF277" s="147"/>
      <c r="DG277" s="147"/>
      <c r="DH277" s="147"/>
      <c r="DI277" s="147"/>
      <c r="DJ277" s="147"/>
      <c r="DK277" s="147"/>
      <c r="DL277" s="147"/>
      <c r="DM277" s="147"/>
      <c r="DN277" s="147"/>
      <c r="DO277" s="147"/>
      <c r="DP277" s="147"/>
      <c r="DQ277" s="147"/>
      <c r="DR277" s="147"/>
      <c r="DS277" s="147"/>
      <c r="DT277" s="147"/>
      <c r="DU277" s="147"/>
      <c r="DV277" s="147"/>
      <c r="DW277" s="147"/>
      <c r="DX277" s="147"/>
      <c r="DY277" s="147"/>
      <c r="DZ277" s="147"/>
      <c r="EA277" s="147"/>
      <c r="EB277" s="147"/>
      <c r="EC277" s="147"/>
      <c r="ED277" s="147"/>
      <c r="EE277" s="147"/>
      <c r="EF277" s="147"/>
      <c r="EG277" s="147"/>
      <c r="EH277" s="147"/>
      <c r="EI277" s="147"/>
      <c r="EJ277" s="147"/>
      <c r="EK277" s="147"/>
      <c r="EL277" s="147"/>
      <c r="EM277" s="147"/>
      <c r="EN277" s="147"/>
      <c r="EO277" s="147"/>
      <c r="EP277" s="147"/>
      <c r="EQ277" s="147"/>
      <c r="ER277" s="147"/>
      <c r="ES277" s="147"/>
      <c r="ET277" s="147"/>
      <c r="EU277" s="147"/>
      <c r="EV277" s="147"/>
      <c r="EW277" s="147"/>
      <c r="EX277" s="147"/>
      <c r="EY277" s="147"/>
      <c r="EZ277" s="147"/>
      <c r="FA277" s="147"/>
      <c r="FB277" s="147"/>
      <c r="FC277" s="147"/>
      <c r="FD277" s="147"/>
      <c r="FE277" s="147"/>
      <c r="FF277" s="147"/>
      <c r="FG277" s="147"/>
      <c r="FH277" s="147"/>
      <c r="FI277" s="147"/>
      <c r="FJ277" s="147"/>
      <c r="FK277" s="147"/>
      <c r="FL277" s="147"/>
      <c r="FM277" s="147"/>
      <c r="FN277" s="147"/>
      <c r="FO277" s="147"/>
      <c r="FP277" s="147"/>
      <c r="FQ277" s="147"/>
      <c r="FR277" s="147"/>
      <c r="FS277" s="147"/>
      <c r="FT277" s="147"/>
      <c r="FU277" s="147"/>
      <c r="FV277" s="147"/>
      <c r="FW277" s="147"/>
      <c r="FX277" s="147"/>
      <c r="FY277" s="147"/>
      <c r="FZ277" s="147"/>
      <c r="GA277" s="147"/>
      <c r="GB277" s="147"/>
      <c r="GC277" s="147"/>
      <c r="GD277" s="147"/>
      <c r="GE277" s="147"/>
      <c r="GF277" s="147"/>
      <c r="GG277" s="147"/>
      <c r="GH277" s="147"/>
      <c r="GI277" s="147"/>
      <c r="GJ277" s="147"/>
      <c r="GK277" s="147"/>
      <c r="GL277" s="147"/>
      <c r="GM277" s="147"/>
      <c r="GN277" s="147"/>
      <c r="GO277" s="147"/>
      <c r="GP277" s="147"/>
      <c r="GQ277" s="147"/>
      <c r="GR277" s="147"/>
      <c r="GS277" s="147"/>
      <c r="GT277" s="147"/>
      <c r="GU277" s="147"/>
      <c r="GV277" s="147"/>
      <c r="GW277" s="147"/>
      <c r="GX277" s="147"/>
      <c r="GY277" s="147"/>
      <c r="GZ277" s="147"/>
      <c r="HA277" s="147"/>
      <c r="HB277" s="147"/>
      <c r="HC277" s="147"/>
      <c r="HD277" s="147"/>
      <c r="HE277" s="147"/>
      <c r="HF277" s="147"/>
      <c r="HG277" s="147"/>
      <c r="HH277" s="147"/>
      <c r="HI277" s="147"/>
      <c r="HJ277" s="147"/>
      <c r="HK277" s="147"/>
      <c r="HL277" s="147"/>
      <c r="HM277" s="147"/>
      <c r="HN277" s="147"/>
      <c r="HO277" s="147"/>
      <c r="HP277" s="147"/>
      <c r="HQ277" s="147"/>
      <c r="HR277" s="147"/>
      <c r="HS277" s="147"/>
      <c r="HT277" s="147"/>
      <c r="HU277" s="147"/>
      <c r="HV277" s="147"/>
      <c r="HW277" s="147"/>
      <c r="HX277" s="147"/>
      <c r="HY277" s="147"/>
      <c r="HZ277" s="147"/>
      <c r="IA277" s="147"/>
      <c r="IB277" s="147"/>
      <c r="IC277" s="147"/>
      <c r="ID277" s="147"/>
      <c r="IE277" s="147"/>
      <c r="IF277" s="147"/>
      <c r="IG277" s="147"/>
      <c r="IH277" s="147"/>
      <c r="II277" s="147"/>
    </row>
    <row r="278" spans="1:243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  <c r="AO278" s="147"/>
      <c r="AP278" s="147"/>
      <c r="AQ278" s="147"/>
      <c r="AR278" s="147"/>
      <c r="AS278" s="147"/>
      <c r="AT278" s="147"/>
      <c r="AU278" s="147"/>
      <c r="AV278" s="147"/>
      <c r="AW278" s="147"/>
      <c r="AX278" s="147"/>
      <c r="AY278" s="147"/>
      <c r="AZ278" s="147"/>
      <c r="BA278" s="147"/>
      <c r="BB278" s="147"/>
      <c r="BC278" s="147"/>
      <c r="BD278" s="147"/>
      <c r="BE278" s="147"/>
      <c r="BF278" s="147"/>
      <c r="BG278" s="147"/>
      <c r="BH278" s="147"/>
      <c r="BI278" s="147"/>
      <c r="BJ278" s="147"/>
      <c r="BK278" s="147"/>
      <c r="BL278" s="147"/>
      <c r="BM278" s="147"/>
      <c r="BN278" s="147"/>
      <c r="BO278" s="147"/>
      <c r="BP278" s="147"/>
      <c r="BQ278" s="147"/>
      <c r="BR278" s="147"/>
      <c r="BS278" s="147"/>
      <c r="BT278" s="147"/>
      <c r="BU278" s="147"/>
      <c r="BV278" s="147"/>
      <c r="BW278" s="147"/>
      <c r="BX278" s="147"/>
      <c r="BY278" s="147"/>
      <c r="BZ278" s="147"/>
      <c r="CA278" s="147"/>
      <c r="CB278" s="147"/>
      <c r="CC278" s="147"/>
      <c r="CD278" s="147"/>
      <c r="CE278" s="147"/>
      <c r="CF278" s="147"/>
      <c r="CG278" s="147"/>
      <c r="CH278" s="147"/>
      <c r="CI278" s="147"/>
      <c r="CJ278" s="147"/>
      <c r="CK278" s="147"/>
      <c r="CL278" s="147"/>
      <c r="CM278" s="147"/>
      <c r="CN278" s="147"/>
      <c r="CO278" s="147"/>
      <c r="CP278" s="147"/>
      <c r="CQ278" s="147"/>
      <c r="CR278" s="147"/>
      <c r="CS278" s="147"/>
      <c r="CT278" s="147"/>
      <c r="CU278" s="147"/>
      <c r="CV278" s="147"/>
      <c r="CW278" s="147"/>
      <c r="CX278" s="147"/>
      <c r="CY278" s="147"/>
      <c r="CZ278" s="147"/>
      <c r="DA278" s="147"/>
      <c r="DB278" s="147"/>
      <c r="DC278" s="147"/>
      <c r="DD278" s="147"/>
      <c r="DE278" s="147"/>
      <c r="DF278" s="147"/>
      <c r="DG278" s="147"/>
      <c r="DH278" s="147"/>
      <c r="DI278" s="147"/>
      <c r="DJ278" s="147"/>
      <c r="DK278" s="147"/>
      <c r="DL278" s="147"/>
      <c r="DM278" s="147"/>
      <c r="DN278" s="147"/>
      <c r="DO278" s="147"/>
      <c r="DP278" s="147"/>
      <c r="DQ278" s="147"/>
      <c r="DR278" s="147"/>
      <c r="DS278" s="147"/>
      <c r="DT278" s="147"/>
      <c r="DU278" s="147"/>
      <c r="DV278" s="147"/>
      <c r="DW278" s="147"/>
      <c r="DX278" s="147"/>
      <c r="DY278" s="147"/>
      <c r="DZ278" s="147"/>
      <c r="EA278" s="147"/>
      <c r="EB278" s="147"/>
      <c r="EC278" s="147"/>
      <c r="ED278" s="147"/>
      <c r="EE278" s="147"/>
      <c r="EF278" s="147"/>
      <c r="EG278" s="147"/>
      <c r="EH278" s="147"/>
      <c r="EI278" s="147"/>
      <c r="EJ278" s="147"/>
      <c r="EK278" s="147"/>
      <c r="EL278" s="147"/>
      <c r="EM278" s="147"/>
      <c r="EN278" s="147"/>
      <c r="EO278" s="147"/>
      <c r="EP278" s="147"/>
      <c r="EQ278" s="147"/>
      <c r="ER278" s="147"/>
      <c r="ES278" s="147"/>
      <c r="ET278" s="147"/>
      <c r="EU278" s="147"/>
      <c r="EV278" s="147"/>
      <c r="EW278" s="147"/>
      <c r="EX278" s="147"/>
      <c r="EY278" s="147"/>
      <c r="EZ278" s="147"/>
      <c r="FA278" s="147"/>
      <c r="FB278" s="147"/>
      <c r="FC278" s="147"/>
      <c r="FD278" s="147"/>
      <c r="FE278" s="147"/>
      <c r="FF278" s="147"/>
      <c r="FG278" s="147"/>
      <c r="FH278" s="147"/>
      <c r="FI278" s="147"/>
      <c r="FJ278" s="147"/>
      <c r="FK278" s="147"/>
      <c r="FL278" s="147"/>
      <c r="FM278" s="147"/>
      <c r="FN278" s="147"/>
      <c r="FO278" s="147"/>
      <c r="FP278" s="147"/>
      <c r="FQ278" s="147"/>
      <c r="FR278" s="147"/>
      <c r="FS278" s="147"/>
      <c r="FT278" s="147"/>
      <c r="FU278" s="147"/>
      <c r="FV278" s="147"/>
      <c r="FW278" s="147"/>
      <c r="FX278" s="147"/>
      <c r="FY278" s="147"/>
      <c r="FZ278" s="147"/>
      <c r="GA278" s="147"/>
      <c r="GB278" s="147"/>
      <c r="GC278" s="147"/>
      <c r="GD278" s="147"/>
      <c r="GE278" s="147"/>
      <c r="GF278" s="147"/>
      <c r="GG278" s="147"/>
      <c r="GH278" s="147"/>
      <c r="GI278" s="147"/>
      <c r="GJ278" s="147"/>
      <c r="GK278" s="147"/>
      <c r="GL278" s="147"/>
      <c r="GM278" s="147"/>
      <c r="GN278" s="147"/>
      <c r="GO278" s="147"/>
      <c r="GP278" s="147"/>
      <c r="GQ278" s="147"/>
      <c r="GR278" s="147"/>
      <c r="GS278" s="147"/>
      <c r="GT278" s="147"/>
      <c r="GU278" s="147"/>
      <c r="GV278" s="147"/>
      <c r="GW278" s="147"/>
      <c r="GX278" s="147"/>
      <c r="GY278" s="147"/>
      <c r="GZ278" s="147"/>
      <c r="HA278" s="147"/>
      <c r="HB278" s="147"/>
      <c r="HC278" s="147"/>
      <c r="HD278" s="147"/>
      <c r="HE278" s="147"/>
      <c r="HF278" s="147"/>
      <c r="HG278" s="147"/>
      <c r="HH278" s="147"/>
      <c r="HI278" s="147"/>
      <c r="HJ278" s="147"/>
      <c r="HK278" s="147"/>
      <c r="HL278" s="147"/>
      <c r="HM278" s="147"/>
      <c r="HN278" s="147"/>
      <c r="HO278" s="147"/>
      <c r="HP278" s="147"/>
      <c r="HQ278" s="147"/>
      <c r="HR278" s="147"/>
      <c r="HS278" s="147"/>
      <c r="HT278" s="147"/>
      <c r="HU278" s="147"/>
      <c r="HV278" s="147"/>
      <c r="HW278" s="147"/>
      <c r="HX278" s="147"/>
      <c r="HY278" s="147"/>
      <c r="HZ278" s="147"/>
      <c r="IA278" s="147"/>
      <c r="IB278" s="147"/>
      <c r="IC278" s="147"/>
      <c r="ID278" s="147"/>
      <c r="IE278" s="147"/>
      <c r="IF278" s="147"/>
      <c r="IG278" s="147"/>
      <c r="IH278" s="147"/>
      <c r="II278" s="147"/>
    </row>
    <row r="279" spans="1:243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  <c r="AO279" s="147"/>
      <c r="AP279" s="147"/>
      <c r="AQ279" s="147"/>
      <c r="AR279" s="147"/>
      <c r="AS279" s="147"/>
      <c r="AT279" s="147"/>
      <c r="AU279" s="147"/>
      <c r="AV279" s="147"/>
      <c r="AW279" s="147"/>
      <c r="AX279" s="147"/>
      <c r="AY279" s="147"/>
      <c r="AZ279" s="147"/>
      <c r="BA279" s="147"/>
      <c r="BB279" s="147"/>
      <c r="BC279" s="147"/>
      <c r="BD279" s="147"/>
      <c r="BE279" s="147"/>
      <c r="BF279" s="147"/>
      <c r="BG279" s="147"/>
      <c r="BH279" s="147"/>
      <c r="BI279" s="147"/>
      <c r="BJ279" s="147"/>
      <c r="BK279" s="147"/>
      <c r="BL279" s="147"/>
      <c r="BM279" s="147"/>
      <c r="BN279" s="147"/>
      <c r="BO279" s="147"/>
      <c r="BP279" s="147"/>
      <c r="BQ279" s="147"/>
      <c r="BR279" s="147"/>
      <c r="BS279" s="147"/>
      <c r="BT279" s="147"/>
      <c r="BU279" s="147"/>
      <c r="BV279" s="147"/>
      <c r="BW279" s="147"/>
      <c r="BX279" s="147"/>
      <c r="BY279" s="147"/>
      <c r="BZ279" s="147"/>
      <c r="CA279" s="147"/>
      <c r="CB279" s="147"/>
      <c r="CC279" s="147"/>
      <c r="CD279" s="147"/>
      <c r="CE279" s="147"/>
      <c r="CF279" s="147"/>
      <c r="CG279" s="147"/>
      <c r="CH279" s="147"/>
      <c r="CI279" s="147"/>
      <c r="CJ279" s="147"/>
      <c r="CK279" s="147"/>
      <c r="CL279" s="147"/>
      <c r="CM279" s="147"/>
      <c r="CN279" s="147"/>
      <c r="CO279" s="147"/>
      <c r="CP279" s="147"/>
      <c r="CQ279" s="147"/>
      <c r="CR279" s="147"/>
      <c r="CS279" s="147"/>
      <c r="CT279" s="147"/>
      <c r="CU279" s="147"/>
      <c r="CV279" s="147"/>
      <c r="CW279" s="147"/>
      <c r="CX279" s="147"/>
      <c r="CY279" s="147"/>
      <c r="CZ279" s="147"/>
      <c r="DA279" s="147"/>
      <c r="DB279" s="147"/>
      <c r="DC279" s="147"/>
      <c r="DD279" s="147"/>
      <c r="DE279" s="147"/>
      <c r="DF279" s="147"/>
      <c r="DG279" s="147"/>
      <c r="DH279" s="147"/>
      <c r="DI279" s="147"/>
      <c r="DJ279" s="147"/>
      <c r="DK279" s="147"/>
      <c r="DL279" s="147"/>
      <c r="DM279" s="147"/>
      <c r="DN279" s="147"/>
      <c r="DO279" s="147"/>
      <c r="DP279" s="147"/>
      <c r="DQ279" s="147"/>
      <c r="DR279" s="147"/>
      <c r="DS279" s="147"/>
      <c r="DT279" s="147"/>
      <c r="DU279" s="147"/>
      <c r="DV279" s="147"/>
      <c r="DW279" s="147"/>
      <c r="DX279" s="147"/>
      <c r="DY279" s="147"/>
      <c r="DZ279" s="147"/>
      <c r="EA279" s="147"/>
      <c r="EB279" s="147"/>
      <c r="EC279" s="147"/>
      <c r="ED279" s="147"/>
      <c r="EE279" s="147"/>
      <c r="EF279" s="147"/>
      <c r="EG279" s="147"/>
      <c r="EH279" s="147"/>
      <c r="EI279" s="147"/>
      <c r="EJ279" s="147"/>
      <c r="EK279" s="147"/>
      <c r="EL279" s="147"/>
      <c r="EM279" s="147"/>
      <c r="EN279" s="147"/>
      <c r="EO279" s="147"/>
      <c r="EP279" s="147"/>
      <c r="EQ279" s="147"/>
      <c r="ER279" s="147"/>
      <c r="ES279" s="147"/>
      <c r="ET279" s="147"/>
      <c r="EU279" s="147"/>
      <c r="EV279" s="147"/>
      <c r="EW279" s="147"/>
      <c r="EX279" s="147"/>
      <c r="EY279" s="147"/>
      <c r="EZ279" s="147"/>
      <c r="FA279" s="147"/>
      <c r="FB279" s="147"/>
      <c r="FC279" s="147"/>
      <c r="FD279" s="147"/>
      <c r="FE279" s="147"/>
      <c r="FF279" s="147"/>
      <c r="FG279" s="147"/>
      <c r="FH279" s="147"/>
      <c r="FI279" s="147"/>
      <c r="FJ279" s="147"/>
      <c r="FK279" s="147"/>
      <c r="FL279" s="147"/>
      <c r="FM279" s="147"/>
      <c r="FN279" s="147"/>
      <c r="FO279" s="147"/>
      <c r="FP279" s="147"/>
      <c r="FQ279" s="147"/>
      <c r="FR279" s="147"/>
      <c r="FS279" s="147"/>
      <c r="FT279" s="147"/>
      <c r="FU279" s="147"/>
      <c r="FV279" s="147"/>
      <c r="FW279" s="147"/>
      <c r="FX279" s="147"/>
      <c r="FY279" s="147"/>
      <c r="FZ279" s="147"/>
      <c r="GA279" s="147"/>
      <c r="GB279" s="147"/>
      <c r="GC279" s="147"/>
      <c r="GD279" s="147"/>
      <c r="GE279" s="147"/>
      <c r="GF279" s="147"/>
      <c r="GG279" s="147"/>
      <c r="GH279" s="147"/>
      <c r="GI279" s="147"/>
      <c r="GJ279" s="147"/>
      <c r="GK279" s="147"/>
      <c r="GL279" s="147"/>
      <c r="GM279" s="147"/>
      <c r="GN279" s="147"/>
      <c r="GO279" s="147"/>
      <c r="GP279" s="147"/>
      <c r="GQ279" s="147"/>
      <c r="GR279" s="147"/>
      <c r="GS279" s="147"/>
      <c r="GT279" s="147"/>
      <c r="GU279" s="147"/>
      <c r="GV279" s="147"/>
      <c r="GW279" s="147"/>
      <c r="GX279" s="147"/>
      <c r="GY279" s="147"/>
      <c r="GZ279" s="147"/>
      <c r="HA279" s="147"/>
      <c r="HB279" s="147"/>
      <c r="HC279" s="147"/>
      <c r="HD279" s="147"/>
      <c r="HE279" s="147"/>
      <c r="HF279" s="147"/>
      <c r="HG279" s="147"/>
      <c r="HH279" s="147"/>
      <c r="HI279" s="147"/>
      <c r="HJ279" s="147"/>
      <c r="HK279" s="147"/>
      <c r="HL279" s="147"/>
      <c r="HM279" s="147"/>
      <c r="HN279" s="147"/>
      <c r="HO279" s="147"/>
      <c r="HP279" s="147"/>
      <c r="HQ279" s="147"/>
      <c r="HR279" s="147"/>
      <c r="HS279" s="147"/>
      <c r="HT279" s="147"/>
      <c r="HU279" s="147"/>
      <c r="HV279" s="147"/>
      <c r="HW279" s="147"/>
      <c r="HX279" s="147"/>
      <c r="HY279" s="147"/>
      <c r="HZ279" s="147"/>
      <c r="IA279" s="147"/>
      <c r="IB279" s="147"/>
      <c r="IC279" s="147"/>
      <c r="ID279" s="147"/>
      <c r="IE279" s="147"/>
      <c r="IF279" s="147"/>
      <c r="IG279" s="147"/>
      <c r="IH279" s="147"/>
      <c r="II279" s="147"/>
    </row>
    <row r="280" spans="1:243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  <c r="AO280" s="147"/>
      <c r="AP280" s="147"/>
      <c r="AQ280" s="147"/>
      <c r="AR280" s="147"/>
      <c r="AS280" s="147"/>
      <c r="AT280" s="147"/>
      <c r="AU280" s="147"/>
      <c r="AV280" s="147"/>
      <c r="AW280" s="147"/>
      <c r="AX280" s="147"/>
      <c r="AY280" s="147"/>
      <c r="AZ280" s="147"/>
      <c r="BA280" s="147"/>
      <c r="BB280" s="147"/>
      <c r="BC280" s="147"/>
      <c r="BD280" s="147"/>
      <c r="BE280" s="147"/>
      <c r="BF280" s="147"/>
      <c r="BG280" s="147"/>
      <c r="BH280" s="147"/>
      <c r="BI280" s="147"/>
      <c r="BJ280" s="147"/>
      <c r="BK280" s="147"/>
      <c r="BL280" s="147"/>
      <c r="BM280" s="147"/>
      <c r="BN280" s="147"/>
      <c r="BO280" s="147"/>
      <c r="BP280" s="147"/>
      <c r="BQ280" s="147"/>
      <c r="BR280" s="147"/>
      <c r="BS280" s="147"/>
      <c r="BT280" s="147"/>
      <c r="BU280" s="147"/>
      <c r="BV280" s="147"/>
      <c r="BW280" s="147"/>
      <c r="BX280" s="147"/>
      <c r="BY280" s="147"/>
      <c r="BZ280" s="147"/>
      <c r="CA280" s="147"/>
      <c r="CB280" s="147"/>
      <c r="CC280" s="147"/>
      <c r="CD280" s="147"/>
      <c r="CE280" s="147"/>
      <c r="CF280" s="147"/>
      <c r="CG280" s="147"/>
      <c r="CH280" s="147"/>
      <c r="CI280" s="147"/>
      <c r="CJ280" s="147"/>
      <c r="CK280" s="147"/>
      <c r="CL280" s="147"/>
      <c r="CM280" s="147"/>
      <c r="CN280" s="147"/>
      <c r="CO280" s="147"/>
      <c r="CP280" s="147"/>
      <c r="CQ280" s="147"/>
      <c r="CR280" s="147"/>
      <c r="CS280" s="147"/>
      <c r="CT280" s="147"/>
      <c r="CU280" s="147"/>
      <c r="CV280" s="147"/>
      <c r="CW280" s="147"/>
      <c r="CX280" s="147"/>
      <c r="CY280" s="147"/>
      <c r="CZ280" s="147"/>
      <c r="DA280" s="147"/>
      <c r="DB280" s="147"/>
      <c r="DC280" s="147"/>
      <c r="DD280" s="147"/>
      <c r="DE280" s="147"/>
      <c r="DF280" s="147"/>
      <c r="DG280" s="147"/>
      <c r="DH280" s="147"/>
      <c r="DI280" s="147"/>
      <c r="DJ280" s="147"/>
      <c r="DK280" s="147"/>
      <c r="DL280" s="147"/>
      <c r="DM280" s="147"/>
      <c r="DN280" s="147"/>
      <c r="DO280" s="147"/>
      <c r="DP280" s="147"/>
      <c r="DQ280" s="147"/>
      <c r="DR280" s="147"/>
      <c r="DS280" s="147"/>
      <c r="DT280" s="147"/>
      <c r="DU280" s="147"/>
      <c r="DV280" s="147"/>
      <c r="DW280" s="147"/>
      <c r="DX280" s="147"/>
      <c r="DY280" s="147"/>
      <c r="DZ280" s="147"/>
      <c r="EA280" s="147"/>
      <c r="EB280" s="147"/>
      <c r="EC280" s="147"/>
      <c r="ED280" s="147"/>
      <c r="EE280" s="147"/>
      <c r="EF280" s="147"/>
      <c r="EG280" s="147"/>
      <c r="EH280" s="147"/>
      <c r="EI280" s="147"/>
      <c r="EJ280" s="147"/>
      <c r="EK280" s="147"/>
      <c r="EL280" s="147"/>
      <c r="EM280" s="147"/>
      <c r="EN280" s="147"/>
      <c r="EO280" s="147"/>
      <c r="EP280" s="147"/>
      <c r="EQ280" s="147"/>
      <c r="ER280" s="147"/>
      <c r="ES280" s="147"/>
      <c r="ET280" s="147"/>
      <c r="EU280" s="147"/>
      <c r="EV280" s="147"/>
      <c r="EW280" s="147"/>
      <c r="EX280" s="147"/>
      <c r="EY280" s="147"/>
      <c r="EZ280" s="147"/>
      <c r="FA280" s="147"/>
      <c r="FB280" s="147"/>
      <c r="FC280" s="147"/>
      <c r="FD280" s="147"/>
      <c r="FE280" s="147"/>
      <c r="FF280" s="147"/>
      <c r="FG280" s="147"/>
      <c r="FH280" s="147"/>
      <c r="FI280" s="147"/>
      <c r="FJ280" s="147"/>
      <c r="FK280" s="147"/>
      <c r="FL280" s="147"/>
      <c r="FM280" s="147"/>
      <c r="FN280" s="147"/>
      <c r="FO280" s="147"/>
      <c r="FP280" s="147"/>
      <c r="FQ280" s="147"/>
      <c r="FR280" s="147"/>
      <c r="FS280" s="147"/>
      <c r="FT280" s="147"/>
      <c r="FU280" s="147"/>
      <c r="FV280" s="147"/>
      <c r="FW280" s="147"/>
      <c r="FX280" s="147"/>
      <c r="FY280" s="147"/>
      <c r="FZ280" s="147"/>
      <c r="GA280" s="147"/>
      <c r="GB280" s="147"/>
      <c r="GC280" s="147"/>
      <c r="GD280" s="147"/>
      <c r="GE280" s="147"/>
      <c r="GF280" s="147"/>
      <c r="GG280" s="147"/>
      <c r="GH280" s="147"/>
      <c r="GI280" s="147"/>
      <c r="GJ280" s="147"/>
      <c r="GK280" s="147"/>
      <c r="GL280" s="147"/>
      <c r="GM280" s="147"/>
      <c r="GN280" s="147"/>
      <c r="GO280" s="147"/>
      <c r="GP280" s="147"/>
      <c r="GQ280" s="147"/>
      <c r="GR280" s="147"/>
      <c r="GS280" s="147"/>
      <c r="GT280" s="147"/>
      <c r="GU280" s="147"/>
      <c r="GV280" s="147"/>
      <c r="GW280" s="147"/>
      <c r="GX280" s="147"/>
      <c r="GY280" s="147"/>
      <c r="GZ280" s="147"/>
      <c r="HA280" s="147"/>
      <c r="HB280" s="147"/>
      <c r="HC280" s="147"/>
      <c r="HD280" s="147"/>
      <c r="HE280" s="147"/>
      <c r="HF280" s="147"/>
      <c r="HG280" s="147"/>
      <c r="HH280" s="147"/>
      <c r="HI280" s="147"/>
      <c r="HJ280" s="147"/>
      <c r="HK280" s="147"/>
      <c r="HL280" s="147"/>
      <c r="HM280" s="147"/>
      <c r="HN280" s="147"/>
      <c r="HO280" s="147"/>
      <c r="HP280" s="147"/>
      <c r="HQ280" s="147"/>
      <c r="HR280" s="147"/>
      <c r="HS280" s="147"/>
      <c r="HT280" s="147"/>
      <c r="HU280" s="147"/>
      <c r="HV280" s="147"/>
      <c r="HW280" s="147"/>
      <c r="HX280" s="147"/>
      <c r="HY280" s="147"/>
      <c r="HZ280" s="147"/>
      <c r="IA280" s="147"/>
      <c r="IB280" s="147"/>
      <c r="IC280" s="147"/>
      <c r="ID280" s="147"/>
      <c r="IE280" s="147"/>
      <c r="IF280" s="147"/>
      <c r="IG280" s="147"/>
      <c r="IH280" s="147"/>
      <c r="II280" s="147"/>
    </row>
    <row r="281" spans="1:243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  <c r="AO281" s="147"/>
      <c r="AP281" s="147"/>
      <c r="AQ281" s="147"/>
      <c r="AR281" s="147"/>
      <c r="AS281" s="147"/>
      <c r="AT281" s="147"/>
      <c r="AU281" s="147"/>
      <c r="AV281" s="147"/>
      <c r="AW281" s="147"/>
      <c r="AX281" s="147"/>
      <c r="AY281" s="147"/>
      <c r="AZ281" s="147"/>
      <c r="BA281" s="147"/>
      <c r="BB281" s="147"/>
      <c r="BC281" s="147"/>
      <c r="BD281" s="147"/>
      <c r="BE281" s="147"/>
      <c r="BF281" s="147"/>
      <c r="BG281" s="147"/>
      <c r="BH281" s="147"/>
      <c r="BI281" s="147"/>
      <c r="BJ281" s="147"/>
      <c r="BK281" s="147"/>
      <c r="BL281" s="147"/>
      <c r="BM281" s="147"/>
      <c r="BN281" s="147"/>
      <c r="BO281" s="147"/>
      <c r="BP281" s="147"/>
      <c r="BQ281" s="147"/>
      <c r="BR281" s="147"/>
      <c r="BS281" s="147"/>
      <c r="BT281" s="147"/>
      <c r="BU281" s="147"/>
      <c r="BV281" s="147"/>
      <c r="BW281" s="147"/>
      <c r="BX281" s="147"/>
      <c r="BY281" s="147"/>
      <c r="BZ281" s="147"/>
      <c r="CA281" s="147"/>
      <c r="CB281" s="147"/>
      <c r="CC281" s="147"/>
      <c r="CD281" s="147"/>
      <c r="CE281" s="147"/>
      <c r="CF281" s="147"/>
      <c r="CG281" s="147"/>
      <c r="CH281" s="147"/>
      <c r="CI281" s="147"/>
      <c r="CJ281" s="147"/>
      <c r="CK281" s="147"/>
      <c r="CL281" s="147"/>
      <c r="CM281" s="147"/>
      <c r="CN281" s="147"/>
      <c r="CO281" s="147"/>
      <c r="CP281" s="147"/>
      <c r="CQ281" s="147"/>
      <c r="CR281" s="147"/>
      <c r="CS281" s="147"/>
      <c r="CT281" s="147"/>
      <c r="CU281" s="147"/>
      <c r="CV281" s="147"/>
      <c r="CW281" s="147"/>
      <c r="CX281" s="147"/>
      <c r="CY281" s="147"/>
      <c r="CZ281" s="147"/>
      <c r="DA281" s="147"/>
      <c r="DB281" s="147"/>
      <c r="DC281" s="147"/>
      <c r="DD281" s="147"/>
      <c r="DE281" s="147"/>
      <c r="DF281" s="147"/>
      <c r="DG281" s="147"/>
      <c r="DH281" s="147"/>
      <c r="DI281" s="147"/>
      <c r="DJ281" s="147"/>
      <c r="DK281" s="147"/>
      <c r="DL281" s="147"/>
      <c r="DM281" s="147"/>
      <c r="DN281" s="147"/>
      <c r="DO281" s="147"/>
      <c r="DP281" s="147"/>
      <c r="DQ281" s="147"/>
      <c r="DR281" s="147"/>
      <c r="DS281" s="147"/>
      <c r="DT281" s="147"/>
      <c r="DU281" s="147"/>
      <c r="DV281" s="147"/>
      <c r="DW281" s="147"/>
      <c r="DX281" s="147"/>
      <c r="DY281" s="147"/>
      <c r="DZ281" s="147"/>
      <c r="EA281" s="147"/>
      <c r="EB281" s="147"/>
      <c r="EC281" s="147"/>
      <c r="ED281" s="147"/>
      <c r="EE281" s="147"/>
      <c r="EF281" s="147"/>
      <c r="EG281" s="147"/>
      <c r="EH281" s="147"/>
      <c r="EI281" s="147"/>
      <c r="EJ281" s="147"/>
      <c r="EK281" s="147"/>
      <c r="EL281" s="147"/>
      <c r="EM281" s="147"/>
      <c r="EN281" s="147"/>
      <c r="EO281" s="147"/>
      <c r="EP281" s="147"/>
      <c r="EQ281" s="147"/>
      <c r="ER281" s="147"/>
      <c r="ES281" s="147"/>
      <c r="ET281" s="147"/>
      <c r="EU281" s="147"/>
      <c r="EV281" s="147"/>
      <c r="EW281" s="147"/>
      <c r="EX281" s="147"/>
      <c r="EY281" s="147"/>
      <c r="EZ281" s="147"/>
      <c r="FA281" s="147"/>
      <c r="FB281" s="147"/>
      <c r="FC281" s="147"/>
      <c r="FD281" s="147"/>
      <c r="FE281" s="147"/>
      <c r="FF281" s="147"/>
      <c r="FG281" s="147"/>
      <c r="FH281" s="147"/>
      <c r="FI281" s="147"/>
      <c r="FJ281" s="147"/>
      <c r="FK281" s="147"/>
      <c r="FL281" s="147"/>
      <c r="FM281" s="147"/>
      <c r="FN281" s="147"/>
      <c r="FO281" s="147"/>
      <c r="FP281" s="147"/>
      <c r="FQ281" s="147"/>
      <c r="FR281" s="147"/>
      <c r="FS281" s="147"/>
      <c r="FT281" s="147"/>
      <c r="FU281" s="147"/>
      <c r="FV281" s="147"/>
      <c r="FW281" s="147"/>
      <c r="FX281" s="147"/>
      <c r="FY281" s="147"/>
      <c r="FZ281" s="147"/>
      <c r="GA281" s="147"/>
      <c r="GB281" s="147"/>
      <c r="GC281" s="147"/>
      <c r="GD281" s="147"/>
      <c r="GE281" s="147"/>
      <c r="GF281" s="147"/>
      <c r="GG281" s="147"/>
      <c r="GH281" s="147"/>
      <c r="GI281" s="147"/>
      <c r="GJ281" s="147"/>
      <c r="GK281" s="147"/>
      <c r="GL281" s="147"/>
      <c r="GM281" s="147"/>
      <c r="GN281" s="147"/>
      <c r="GO281" s="147"/>
      <c r="GP281" s="147"/>
      <c r="GQ281" s="147"/>
      <c r="GR281" s="147"/>
      <c r="GS281" s="147"/>
      <c r="GT281" s="147"/>
      <c r="GU281" s="147"/>
      <c r="GV281" s="147"/>
      <c r="GW281" s="147"/>
      <c r="GX281" s="147"/>
      <c r="GY281" s="147"/>
      <c r="GZ281" s="147"/>
      <c r="HA281" s="147"/>
      <c r="HB281" s="147"/>
      <c r="HC281" s="147"/>
      <c r="HD281" s="147"/>
      <c r="HE281" s="147"/>
      <c r="HF281" s="147"/>
      <c r="HG281" s="147"/>
      <c r="HH281" s="147"/>
      <c r="HI281" s="147"/>
      <c r="HJ281" s="147"/>
      <c r="HK281" s="147"/>
      <c r="HL281" s="147"/>
      <c r="HM281" s="147"/>
      <c r="HN281" s="147"/>
      <c r="HO281" s="147"/>
      <c r="HP281" s="147"/>
      <c r="HQ281" s="147"/>
      <c r="HR281" s="147"/>
      <c r="HS281" s="147"/>
      <c r="HT281" s="147"/>
      <c r="HU281" s="147"/>
      <c r="HV281" s="147"/>
      <c r="HW281" s="147"/>
      <c r="HX281" s="147"/>
      <c r="HY281" s="147"/>
      <c r="HZ281" s="147"/>
      <c r="IA281" s="147"/>
      <c r="IB281" s="147"/>
      <c r="IC281" s="147"/>
      <c r="ID281" s="147"/>
      <c r="IE281" s="147"/>
      <c r="IF281" s="147"/>
      <c r="IG281" s="147"/>
      <c r="IH281" s="147"/>
      <c r="II281" s="147"/>
    </row>
    <row r="282" spans="1:243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  <c r="AO282" s="147"/>
      <c r="AP282" s="147"/>
      <c r="AQ282" s="147"/>
      <c r="AR282" s="147"/>
      <c r="AS282" s="147"/>
      <c r="AT282" s="147"/>
      <c r="AU282" s="147"/>
      <c r="AV282" s="147"/>
      <c r="AW282" s="147"/>
      <c r="AX282" s="147"/>
      <c r="AY282" s="147"/>
      <c r="AZ282" s="147"/>
      <c r="BA282" s="147"/>
      <c r="BB282" s="147"/>
      <c r="BC282" s="147"/>
      <c r="BD282" s="147"/>
      <c r="BE282" s="147"/>
      <c r="BF282" s="147"/>
      <c r="BG282" s="147"/>
      <c r="BH282" s="147"/>
      <c r="BI282" s="147"/>
      <c r="BJ282" s="147"/>
      <c r="BK282" s="147"/>
      <c r="BL282" s="147"/>
      <c r="BM282" s="147"/>
      <c r="BN282" s="147"/>
      <c r="BO282" s="147"/>
      <c r="BP282" s="147"/>
      <c r="BQ282" s="147"/>
      <c r="BR282" s="147"/>
      <c r="BS282" s="147"/>
      <c r="BT282" s="147"/>
      <c r="BU282" s="147"/>
      <c r="BV282" s="147"/>
      <c r="BW282" s="147"/>
      <c r="BX282" s="147"/>
      <c r="BY282" s="147"/>
      <c r="BZ282" s="147"/>
      <c r="CA282" s="147"/>
      <c r="CB282" s="147"/>
      <c r="CC282" s="147"/>
      <c r="CD282" s="147"/>
      <c r="CE282" s="147"/>
      <c r="CF282" s="147"/>
      <c r="CG282" s="147"/>
      <c r="CH282" s="147"/>
      <c r="CI282" s="147"/>
      <c r="CJ282" s="147"/>
      <c r="CK282" s="147"/>
      <c r="CL282" s="147"/>
      <c r="CM282" s="147"/>
      <c r="CN282" s="147"/>
      <c r="CO282" s="147"/>
      <c r="CP282" s="147"/>
      <c r="CQ282" s="147"/>
      <c r="CR282" s="147"/>
      <c r="CS282" s="147"/>
      <c r="CT282" s="147"/>
      <c r="CU282" s="147"/>
      <c r="CV282" s="147"/>
      <c r="CW282" s="147"/>
      <c r="CX282" s="147"/>
      <c r="CY282" s="147"/>
      <c r="CZ282" s="147"/>
      <c r="DA282" s="147"/>
      <c r="DB282" s="147"/>
      <c r="DC282" s="147"/>
      <c r="DD282" s="147"/>
      <c r="DE282" s="147"/>
      <c r="DF282" s="147"/>
      <c r="DG282" s="147"/>
      <c r="DH282" s="147"/>
      <c r="DI282" s="147"/>
      <c r="DJ282" s="147"/>
      <c r="DK282" s="147"/>
      <c r="DL282" s="147"/>
      <c r="DM282" s="147"/>
      <c r="DN282" s="147"/>
      <c r="DO282" s="147"/>
      <c r="DP282" s="147"/>
      <c r="DQ282" s="147"/>
      <c r="DR282" s="147"/>
      <c r="DS282" s="147"/>
      <c r="DT282" s="147"/>
      <c r="DU282" s="147"/>
      <c r="DV282" s="147"/>
      <c r="DW282" s="147"/>
      <c r="DX282" s="147"/>
      <c r="DY282" s="147"/>
      <c r="DZ282" s="147"/>
      <c r="EA282" s="147"/>
      <c r="EB282" s="147"/>
      <c r="EC282" s="147"/>
      <c r="ED282" s="147"/>
      <c r="EE282" s="147"/>
      <c r="EF282" s="147"/>
      <c r="EG282" s="147"/>
      <c r="EH282" s="147"/>
      <c r="EI282" s="147"/>
      <c r="EJ282" s="147"/>
      <c r="EK282" s="147"/>
      <c r="EL282" s="147"/>
      <c r="EM282" s="147"/>
      <c r="EN282" s="147"/>
      <c r="EO282" s="147"/>
      <c r="EP282" s="147"/>
      <c r="EQ282" s="147"/>
      <c r="ER282" s="147"/>
      <c r="ES282" s="147"/>
      <c r="ET282" s="147"/>
      <c r="EU282" s="147"/>
      <c r="EV282" s="147"/>
      <c r="EW282" s="147"/>
      <c r="EX282" s="147"/>
      <c r="EY282" s="147"/>
      <c r="EZ282" s="147"/>
      <c r="FA282" s="147"/>
      <c r="FB282" s="147"/>
      <c r="FC282" s="147"/>
      <c r="FD282" s="147"/>
      <c r="FE282" s="147"/>
      <c r="FF282" s="147"/>
      <c r="FG282" s="147"/>
      <c r="FH282" s="147"/>
      <c r="FI282" s="147"/>
      <c r="FJ282" s="147"/>
      <c r="FK282" s="147"/>
      <c r="FL282" s="147"/>
      <c r="FM282" s="147"/>
      <c r="FN282" s="147"/>
      <c r="FO282" s="147"/>
      <c r="FP282" s="147"/>
      <c r="FQ282" s="147"/>
      <c r="FR282" s="147"/>
      <c r="FS282" s="147"/>
      <c r="FT282" s="147"/>
      <c r="FU282" s="147"/>
      <c r="FV282" s="147"/>
      <c r="FW282" s="147"/>
      <c r="FX282" s="147"/>
      <c r="FY282" s="147"/>
      <c r="FZ282" s="147"/>
      <c r="GA282" s="147"/>
      <c r="GB282" s="147"/>
      <c r="GC282" s="147"/>
      <c r="GD282" s="147"/>
      <c r="GE282" s="147"/>
      <c r="GF282" s="147"/>
      <c r="GG282" s="147"/>
      <c r="GH282" s="147"/>
      <c r="GI282" s="147"/>
      <c r="GJ282" s="147"/>
      <c r="GK282" s="147"/>
      <c r="GL282" s="147"/>
      <c r="GM282" s="147"/>
      <c r="GN282" s="147"/>
      <c r="GO282" s="147"/>
      <c r="GP282" s="147"/>
      <c r="GQ282" s="147"/>
      <c r="GR282" s="147"/>
      <c r="GS282" s="147"/>
      <c r="GT282" s="147"/>
      <c r="GU282" s="147"/>
      <c r="GV282" s="147"/>
      <c r="GW282" s="147"/>
      <c r="GX282" s="147"/>
      <c r="GY282" s="147"/>
      <c r="GZ282" s="147"/>
      <c r="HA282" s="147"/>
      <c r="HB282" s="147"/>
      <c r="HC282" s="147"/>
      <c r="HD282" s="147"/>
      <c r="HE282" s="147"/>
      <c r="HF282" s="147"/>
      <c r="HG282" s="147"/>
      <c r="HH282" s="147"/>
      <c r="HI282" s="147"/>
      <c r="HJ282" s="147"/>
      <c r="HK282" s="147"/>
      <c r="HL282" s="147"/>
      <c r="HM282" s="147"/>
      <c r="HN282" s="147"/>
      <c r="HO282" s="147"/>
      <c r="HP282" s="147"/>
      <c r="HQ282" s="147"/>
      <c r="HR282" s="147"/>
      <c r="HS282" s="147"/>
      <c r="HT282" s="147"/>
      <c r="HU282" s="147"/>
      <c r="HV282" s="147"/>
      <c r="HW282" s="147"/>
      <c r="HX282" s="147"/>
      <c r="HY282" s="147"/>
      <c r="HZ282" s="147"/>
      <c r="IA282" s="147"/>
      <c r="IB282" s="147"/>
      <c r="IC282" s="147"/>
      <c r="ID282" s="147"/>
      <c r="IE282" s="147"/>
      <c r="IF282" s="147"/>
      <c r="IG282" s="147"/>
      <c r="IH282" s="147"/>
      <c r="II282" s="147"/>
    </row>
    <row r="283" spans="1:243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  <c r="AO283" s="147"/>
      <c r="AP283" s="147"/>
      <c r="AQ283" s="147"/>
      <c r="AR283" s="147"/>
      <c r="AS283" s="147"/>
      <c r="AT283" s="147"/>
      <c r="AU283" s="147"/>
      <c r="AV283" s="147"/>
      <c r="AW283" s="147"/>
      <c r="AX283" s="147"/>
      <c r="AY283" s="147"/>
      <c r="AZ283" s="147"/>
      <c r="BA283" s="147"/>
      <c r="BB283" s="147"/>
      <c r="BC283" s="147"/>
      <c r="BD283" s="147"/>
      <c r="BE283" s="147"/>
      <c r="BF283" s="147"/>
      <c r="BG283" s="147"/>
      <c r="BH283" s="147"/>
      <c r="BI283" s="147"/>
      <c r="BJ283" s="147"/>
      <c r="BK283" s="147"/>
      <c r="BL283" s="147"/>
      <c r="BM283" s="147"/>
      <c r="BN283" s="147"/>
      <c r="BO283" s="147"/>
      <c r="BP283" s="147"/>
      <c r="BQ283" s="147"/>
      <c r="BR283" s="147"/>
      <c r="BS283" s="147"/>
      <c r="BT283" s="147"/>
      <c r="BU283" s="147"/>
      <c r="BV283" s="147"/>
      <c r="BW283" s="147"/>
      <c r="BX283" s="147"/>
      <c r="BY283" s="147"/>
      <c r="BZ283" s="147"/>
      <c r="CA283" s="147"/>
      <c r="CB283" s="147"/>
      <c r="CC283" s="147"/>
      <c r="CD283" s="147"/>
      <c r="CE283" s="147"/>
      <c r="CF283" s="147"/>
      <c r="CG283" s="147"/>
      <c r="CH283" s="147"/>
      <c r="CI283" s="147"/>
      <c r="CJ283" s="147"/>
      <c r="CK283" s="147"/>
      <c r="CL283" s="147"/>
      <c r="CM283" s="147"/>
      <c r="CN283" s="147"/>
      <c r="CO283" s="147"/>
      <c r="CP283" s="147"/>
      <c r="CQ283" s="147"/>
      <c r="CR283" s="147"/>
      <c r="CS283" s="147"/>
      <c r="CT283" s="147"/>
      <c r="CU283" s="147"/>
      <c r="CV283" s="147"/>
      <c r="CW283" s="147"/>
      <c r="CX283" s="147"/>
      <c r="CY283" s="147"/>
      <c r="CZ283" s="147"/>
      <c r="DA283" s="147"/>
      <c r="DB283" s="147"/>
      <c r="DC283" s="147"/>
      <c r="DD283" s="147"/>
      <c r="DE283" s="147"/>
      <c r="DF283" s="147"/>
      <c r="DG283" s="147"/>
      <c r="DH283" s="147"/>
      <c r="DI283" s="147"/>
      <c r="DJ283" s="147"/>
      <c r="DK283" s="147"/>
      <c r="DL283" s="147"/>
      <c r="DM283" s="147"/>
      <c r="DN283" s="147"/>
      <c r="DO283" s="147"/>
      <c r="DP283" s="147"/>
      <c r="DQ283" s="147"/>
      <c r="DR283" s="147"/>
      <c r="DS283" s="147"/>
      <c r="DT283" s="147"/>
      <c r="DU283" s="147"/>
      <c r="DV283" s="147"/>
      <c r="DW283" s="147"/>
      <c r="DX283" s="147"/>
      <c r="DY283" s="147"/>
      <c r="DZ283" s="147"/>
      <c r="EA283" s="147"/>
      <c r="EB283" s="147"/>
      <c r="EC283" s="147"/>
      <c r="ED283" s="147"/>
      <c r="EE283" s="147"/>
      <c r="EF283" s="147"/>
      <c r="EG283" s="147"/>
      <c r="EH283" s="147"/>
      <c r="EI283" s="147"/>
      <c r="EJ283" s="147"/>
      <c r="EK283" s="147"/>
      <c r="EL283" s="147"/>
      <c r="EM283" s="147"/>
      <c r="EN283" s="147"/>
      <c r="EO283" s="147"/>
      <c r="EP283" s="147"/>
      <c r="EQ283" s="147"/>
      <c r="ER283" s="147"/>
      <c r="ES283" s="147"/>
      <c r="ET283" s="147"/>
      <c r="EU283" s="147"/>
      <c r="EV283" s="147"/>
      <c r="EW283" s="147"/>
      <c r="EX283" s="147"/>
      <c r="EY283" s="147"/>
      <c r="EZ283" s="147"/>
      <c r="FA283" s="147"/>
      <c r="FB283" s="147"/>
      <c r="FC283" s="147"/>
      <c r="FD283" s="147"/>
      <c r="FE283" s="147"/>
      <c r="FF283" s="147"/>
      <c r="FG283" s="147"/>
      <c r="FH283" s="147"/>
      <c r="FI283" s="147"/>
      <c r="FJ283" s="147"/>
      <c r="FK283" s="147"/>
      <c r="FL283" s="147"/>
      <c r="FM283" s="147"/>
      <c r="FN283" s="147"/>
      <c r="FO283" s="147"/>
      <c r="FP283" s="147"/>
      <c r="FQ283" s="147"/>
      <c r="FR283" s="147"/>
      <c r="FS283" s="147"/>
      <c r="FT283" s="147"/>
      <c r="FU283" s="147"/>
      <c r="FV283" s="147"/>
      <c r="FW283" s="147"/>
      <c r="FX283" s="147"/>
      <c r="FY283" s="147"/>
      <c r="FZ283" s="147"/>
      <c r="GA283" s="147"/>
      <c r="GB283" s="147"/>
      <c r="GC283" s="147"/>
      <c r="GD283" s="147"/>
      <c r="GE283" s="147"/>
      <c r="GF283" s="147"/>
      <c r="GG283" s="147"/>
      <c r="GH283" s="147"/>
      <c r="GI283" s="147"/>
      <c r="GJ283" s="147"/>
      <c r="GK283" s="147"/>
      <c r="GL283" s="147"/>
      <c r="GM283" s="147"/>
      <c r="GN283" s="147"/>
      <c r="GO283" s="147"/>
      <c r="GP283" s="147"/>
      <c r="GQ283" s="147"/>
      <c r="GR283" s="147"/>
      <c r="GS283" s="147"/>
      <c r="GT283" s="147"/>
      <c r="GU283" s="147"/>
      <c r="GV283" s="147"/>
      <c r="GW283" s="147"/>
      <c r="GX283" s="147"/>
      <c r="GY283" s="147"/>
      <c r="GZ283" s="147"/>
      <c r="HA283" s="147"/>
      <c r="HB283" s="147"/>
      <c r="HC283" s="147"/>
      <c r="HD283" s="147"/>
      <c r="HE283" s="147"/>
      <c r="HF283" s="147"/>
      <c r="HG283" s="147"/>
      <c r="HH283" s="147"/>
      <c r="HI283" s="147"/>
      <c r="HJ283" s="147"/>
      <c r="HK283" s="147"/>
      <c r="HL283" s="147"/>
      <c r="HM283" s="147"/>
      <c r="HN283" s="147"/>
      <c r="HO283" s="147"/>
      <c r="HP283" s="147"/>
      <c r="HQ283" s="147"/>
      <c r="HR283" s="147"/>
      <c r="HS283" s="147"/>
      <c r="HT283" s="147"/>
      <c r="HU283" s="147"/>
      <c r="HV283" s="147"/>
      <c r="HW283" s="147"/>
      <c r="HX283" s="147"/>
      <c r="HY283" s="147"/>
      <c r="HZ283" s="147"/>
      <c r="IA283" s="147"/>
      <c r="IB283" s="147"/>
      <c r="IC283" s="147"/>
      <c r="ID283" s="147"/>
      <c r="IE283" s="147"/>
      <c r="IF283" s="147"/>
      <c r="IG283" s="147"/>
      <c r="IH283" s="147"/>
      <c r="II283" s="147"/>
    </row>
    <row r="284" spans="1:243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  <c r="AO284" s="147"/>
      <c r="AP284" s="147"/>
      <c r="AQ284" s="147"/>
      <c r="AR284" s="147"/>
      <c r="AS284" s="147"/>
      <c r="AT284" s="147"/>
      <c r="AU284" s="147"/>
      <c r="AV284" s="147"/>
      <c r="AW284" s="147"/>
      <c r="AX284" s="147"/>
      <c r="AY284" s="147"/>
      <c r="AZ284" s="147"/>
      <c r="BA284" s="147"/>
      <c r="BB284" s="147"/>
      <c r="BC284" s="147"/>
      <c r="BD284" s="147"/>
      <c r="BE284" s="147"/>
      <c r="BF284" s="147"/>
      <c r="BG284" s="147"/>
      <c r="BH284" s="147"/>
      <c r="BI284" s="147"/>
      <c r="BJ284" s="147"/>
      <c r="BK284" s="147"/>
      <c r="BL284" s="147"/>
      <c r="BM284" s="147"/>
      <c r="BN284" s="147"/>
      <c r="BO284" s="147"/>
      <c r="BP284" s="147"/>
      <c r="BQ284" s="147"/>
      <c r="BR284" s="147"/>
      <c r="BS284" s="147"/>
      <c r="BT284" s="147"/>
      <c r="BU284" s="147"/>
      <c r="BV284" s="147"/>
      <c r="BW284" s="147"/>
      <c r="BX284" s="147"/>
      <c r="BY284" s="147"/>
      <c r="BZ284" s="147"/>
      <c r="CA284" s="147"/>
      <c r="CB284" s="147"/>
      <c r="CC284" s="147"/>
      <c r="CD284" s="147"/>
      <c r="CE284" s="147"/>
      <c r="CF284" s="147"/>
      <c r="CG284" s="147"/>
      <c r="CH284" s="147"/>
      <c r="CI284" s="147"/>
      <c r="CJ284" s="147"/>
      <c r="CK284" s="147"/>
      <c r="CL284" s="147"/>
      <c r="CM284" s="147"/>
      <c r="CN284" s="147"/>
      <c r="CO284" s="147"/>
      <c r="CP284" s="147"/>
      <c r="CQ284" s="147"/>
      <c r="CR284" s="147"/>
      <c r="CS284" s="147"/>
      <c r="CT284" s="147"/>
      <c r="CU284" s="147"/>
      <c r="CV284" s="147"/>
      <c r="CW284" s="147"/>
      <c r="CX284" s="147"/>
      <c r="CY284" s="147"/>
      <c r="CZ284" s="147"/>
      <c r="DA284" s="147"/>
      <c r="DB284" s="147"/>
      <c r="DC284" s="147"/>
      <c r="DD284" s="147"/>
      <c r="DE284" s="147"/>
      <c r="DF284" s="147"/>
      <c r="DG284" s="147"/>
      <c r="DH284" s="147"/>
      <c r="DI284" s="147"/>
      <c r="DJ284" s="147"/>
      <c r="DK284" s="147"/>
      <c r="DL284" s="147"/>
      <c r="DM284" s="147"/>
      <c r="DN284" s="147"/>
      <c r="DO284" s="147"/>
      <c r="DP284" s="147"/>
      <c r="DQ284" s="147"/>
      <c r="DR284" s="147"/>
      <c r="DS284" s="147"/>
      <c r="DT284" s="147"/>
      <c r="DU284" s="147"/>
      <c r="DV284" s="147"/>
      <c r="DW284" s="147"/>
      <c r="DX284" s="147"/>
      <c r="DY284" s="147"/>
      <c r="DZ284" s="147"/>
      <c r="EA284" s="147"/>
      <c r="EB284" s="147"/>
      <c r="EC284" s="147"/>
      <c r="ED284" s="147"/>
      <c r="EE284" s="147"/>
      <c r="EF284" s="147"/>
      <c r="EG284" s="147"/>
      <c r="EH284" s="147"/>
      <c r="EI284" s="147"/>
      <c r="EJ284" s="147"/>
      <c r="EK284" s="147"/>
      <c r="EL284" s="147"/>
      <c r="EM284" s="147"/>
      <c r="EN284" s="147"/>
      <c r="EO284" s="147"/>
      <c r="EP284" s="147"/>
      <c r="EQ284" s="147"/>
      <c r="ER284" s="147"/>
      <c r="ES284" s="147"/>
      <c r="ET284" s="147"/>
      <c r="EU284" s="147"/>
      <c r="EV284" s="147"/>
      <c r="EW284" s="147"/>
      <c r="EX284" s="147"/>
      <c r="EY284" s="147"/>
      <c r="EZ284" s="147"/>
      <c r="FA284" s="147"/>
      <c r="FB284" s="147"/>
      <c r="FC284" s="147"/>
      <c r="FD284" s="147"/>
      <c r="FE284" s="147"/>
      <c r="FF284" s="147"/>
      <c r="FG284" s="147"/>
      <c r="FH284" s="147"/>
      <c r="FI284" s="147"/>
      <c r="FJ284" s="147"/>
      <c r="FK284" s="147"/>
      <c r="FL284" s="147"/>
      <c r="FM284" s="147"/>
      <c r="FN284" s="147"/>
      <c r="FO284" s="147"/>
      <c r="FP284" s="147"/>
      <c r="FQ284" s="147"/>
      <c r="FR284" s="147"/>
      <c r="FS284" s="147"/>
      <c r="FT284" s="147"/>
      <c r="FU284" s="147"/>
      <c r="FV284" s="147"/>
      <c r="FW284" s="147"/>
      <c r="FX284" s="147"/>
      <c r="FY284" s="147"/>
      <c r="FZ284" s="147"/>
      <c r="GA284" s="147"/>
      <c r="GB284" s="147"/>
      <c r="GC284" s="147"/>
      <c r="GD284" s="147"/>
      <c r="GE284" s="147"/>
      <c r="GF284" s="147"/>
      <c r="GG284" s="147"/>
      <c r="GH284" s="147"/>
      <c r="GI284" s="147"/>
      <c r="GJ284" s="147"/>
      <c r="GK284" s="147"/>
      <c r="GL284" s="147"/>
      <c r="GM284" s="147"/>
      <c r="GN284" s="147"/>
      <c r="GO284" s="147"/>
      <c r="GP284" s="147"/>
      <c r="GQ284" s="147"/>
      <c r="GR284" s="147"/>
      <c r="GS284" s="147"/>
      <c r="GT284" s="147"/>
      <c r="GU284" s="147"/>
      <c r="GV284" s="147"/>
      <c r="GW284" s="147"/>
      <c r="GX284" s="147"/>
      <c r="GY284" s="147"/>
      <c r="GZ284" s="147"/>
      <c r="HA284" s="147"/>
      <c r="HB284" s="147"/>
      <c r="HC284" s="147"/>
      <c r="HD284" s="147"/>
      <c r="HE284" s="147"/>
      <c r="HF284" s="147"/>
      <c r="HG284" s="147"/>
      <c r="HH284" s="147"/>
      <c r="HI284" s="147"/>
      <c r="HJ284" s="147"/>
      <c r="HK284" s="147"/>
      <c r="HL284" s="147"/>
      <c r="HM284" s="147"/>
      <c r="HN284" s="147"/>
      <c r="HO284" s="147"/>
      <c r="HP284" s="147"/>
      <c r="HQ284" s="147"/>
      <c r="HR284" s="147"/>
      <c r="HS284" s="147"/>
      <c r="HT284" s="147"/>
      <c r="HU284" s="147"/>
      <c r="HV284" s="147"/>
      <c r="HW284" s="147"/>
      <c r="HX284" s="147"/>
      <c r="HY284" s="147"/>
      <c r="HZ284" s="147"/>
      <c r="IA284" s="147"/>
      <c r="IB284" s="147"/>
      <c r="IC284" s="147"/>
      <c r="ID284" s="147"/>
      <c r="IE284" s="147"/>
      <c r="IF284" s="147"/>
      <c r="IG284" s="147"/>
      <c r="IH284" s="147"/>
      <c r="II284" s="147"/>
    </row>
    <row r="285" spans="1:243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  <c r="AO285" s="147"/>
      <c r="AP285" s="147"/>
      <c r="AQ285" s="147"/>
      <c r="AR285" s="147"/>
      <c r="AS285" s="147"/>
      <c r="AT285" s="147"/>
      <c r="AU285" s="147"/>
      <c r="AV285" s="147"/>
      <c r="AW285" s="147"/>
      <c r="AX285" s="147"/>
      <c r="AY285" s="147"/>
      <c r="AZ285" s="147"/>
      <c r="BA285" s="147"/>
      <c r="BB285" s="147"/>
      <c r="BC285" s="147"/>
      <c r="BD285" s="147"/>
      <c r="BE285" s="147"/>
      <c r="BF285" s="147"/>
      <c r="BG285" s="147"/>
      <c r="BH285" s="147"/>
      <c r="BI285" s="147"/>
      <c r="BJ285" s="147"/>
      <c r="BK285" s="147"/>
      <c r="BL285" s="147"/>
      <c r="BM285" s="147"/>
      <c r="BN285" s="147"/>
      <c r="BO285" s="147"/>
      <c r="BP285" s="147"/>
      <c r="BQ285" s="147"/>
      <c r="BR285" s="147"/>
      <c r="BS285" s="147"/>
      <c r="BT285" s="147"/>
      <c r="BU285" s="147"/>
      <c r="BV285" s="147"/>
      <c r="BW285" s="147"/>
      <c r="BX285" s="147"/>
      <c r="BY285" s="147"/>
      <c r="BZ285" s="147"/>
      <c r="CA285" s="147"/>
      <c r="CB285" s="147"/>
      <c r="CC285" s="147"/>
      <c r="CD285" s="147"/>
      <c r="CE285" s="147"/>
      <c r="CF285" s="147"/>
      <c r="CG285" s="147"/>
      <c r="CH285" s="147"/>
      <c r="CI285" s="147"/>
      <c r="CJ285" s="147"/>
      <c r="CK285" s="147"/>
      <c r="CL285" s="147"/>
      <c r="CM285" s="147"/>
      <c r="CN285" s="147"/>
      <c r="CO285" s="147"/>
      <c r="CP285" s="147"/>
      <c r="CQ285" s="147"/>
      <c r="CR285" s="147"/>
      <c r="CS285" s="147"/>
      <c r="CT285" s="147"/>
      <c r="CU285" s="147"/>
      <c r="CV285" s="147"/>
      <c r="CW285" s="147"/>
      <c r="CX285" s="147"/>
      <c r="CY285" s="147"/>
      <c r="CZ285" s="147"/>
      <c r="DA285" s="147"/>
      <c r="DB285" s="147"/>
      <c r="DC285" s="147"/>
      <c r="DD285" s="147"/>
      <c r="DE285" s="147"/>
      <c r="DF285" s="147"/>
      <c r="DG285" s="147"/>
      <c r="DH285" s="147"/>
      <c r="DI285" s="147"/>
      <c r="DJ285" s="147"/>
      <c r="DK285" s="147"/>
      <c r="DL285" s="147"/>
      <c r="DM285" s="147"/>
      <c r="DN285" s="147"/>
      <c r="DO285" s="147"/>
      <c r="DP285" s="147"/>
      <c r="DQ285" s="147"/>
      <c r="DR285" s="147"/>
      <c r="DS285" s="147"/>
      <c r="DT285" s="147"/>
      <c r="DU285" s="147"/>
      <c r="DV285" s="147"/>
      <c r="DW285" s="147"/>
      <c r="DX285" s="147"/>
      <c r="DY285" s="147"/>
      <c r="DZ285" s="147"/>
      <c r="EA285" s="147"/>
      <c r="EB285" s="147"/>
      <c r="EC285" s="147"/>
      <c r="ED285" s="147"/>
      <c r="EE285" s="147"/>
      <c r="EF285" s="147"/>
      <c r="EG285" s="147"/>
      <c r="EH285" s="147"/>
      <c r="EI285" s="147"/>
      <c r="EJ285" s="147"/>
      <c r="EK285" s="147"/>
      <c r="EL285" s="147"/>
      <c r="EM285" s="147"/>
      <c r="EN285" s="147"/>
      <c r="EO285" s="147"/>
      <c r="EP285" s="147"/>
      <c r="EQ285" s="147"/>
      <c r="ER285" s="147"/>
      <c r="ES285" s="147"/>
      <c r="ET285" s="147"/>
      <c r="EU285" s="147"/>
      <c r="EV285" s="147"/>
      <c r="EW285" s="147"/>
      <c r="EX285" s="147"/>
      <c r="EY285" s="147"/>
      <c r="EZ285" s="147"/>
      <c r="FA285" s="147"/>
      <c r="FB285" s="147"/>
      <c r="FC285" s="147"/>
      <c r="FD285" s="147"/>
      <c r="FE285" s="147"/>
      <c r="FF285" s="147"/>
      <c r="FG285" s="147"/>
      <c r="FH285" s="147"/>
      <c r="FI285" s="147"/>
      <c r="FJ285" s="147"/>
      <c r="FK285" s="147"/>
      <c r="FL285" s="147"/>
      <c r="FM285" s="147"/>
      <c r="FN285" s="147"/>
      <c r="FO285" s="147"/>
      <c r="FP285" s="147"/>
      <c r="FQ285" s="147"/>
      <c r="FR285" s="147"/>
      <c r="FS285" s="147"/>
      <c r="FT285" s="147"/>
      <c r="FU285" s="147"/>
      <c r="FV285" s="147"/>
      <c r="FW285" s="147"/>
      <c r="FX285" s="147"/>
      <c r="FY285" s="147"/>
      <c r="FZ285" s="147"/>
      <c r="GA285" s="147"/>
      <c r="GB285" s="147"/>
      <c r="GC285" s="147"/>
      <c r="GD285" s="147"/>
      <c r="GE285" s="147"/>
      <c r="GF285" s="147"/>
      <c r="GG285" s="147"/>
      <c r="GH285" s="147"/>
      <c r="GI285" s="147"/>
      <c r="GJ285" s="147"/>
      <c r="GK285" s="147"/>
      <c r="GL285" s="147"/>
      <c r="GM285" s="147"/>
      <c r="GN285" s="147"/>
      <c r="GO285" s="147"/>
      <c r="GP285" s="147"/>
      <c r="GQ285" s="147"/>
      <c r="GR285" s="147"/>
      <c r="GS285" s="147"/>
      <c r="GT285" s="147"/>
      <c r="GU285" s="147"/>
      <c r="GV285" s="147"/>
      <c r="GW285" s="147"/>
      <c r="GX285" s="147"/>
      <c r="GY285" s="147"/>
      <c r="GZ285" s="147"/>
      <c r="HA285" s="147"/>
      <c r="HB285" s="147"/>
      <c r="HC285" s="147"/>
      <c r="HD285" s="147"/>
      <c r="HE285" s="147"/>
      <c r="HF285" s="147"/>
      <c r="HG285" s="147"/>
      <c r="HH285" s="147"/>
      <c r="HI285" s="147"/>
      <c r="HJ285" s="147"/>
      <c r="HK285" s="147"/>
      <c r="HL285" s="147"/>
      <c r="HM285" s="147"/>
      <c r="HN285" s="147"/>
      <c r="HO285" s="147"/>
      <c r="HP285" s="147"/>
      <c r="HQ285" s="147"/>
      <c r="HR285" s="147"/>
      <c r="HS285" s="147"/>
      <c r="HT285" s="147"/>
      <c r="HU285" s="147"/>
      <c r="HV285" s="147"/>
      <c r="HW285" s="147"/>
      <c r="HX285" s="147"/>
      <c r="HY285" s="147"/>
      <c r="HZ285" s="147"/>
      <c r="IA285" s="147"/>
      <c r="IB285" s="147"/>
      <c r="IC285" s="147"/>
      <c r="ID285" s="147"/>
      <c r="IE285" s="147"/>
      <c r="IF285" s="147"/>
      <c r="IG285" s="147"/>
      <c r="IH285" s="147"/>
      <c r="II285" s="147"/>
    </row>
    <row r="286" spans="1:243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  <c r="AO286" s="147"/>
      <c r="AP286" s="147"/>
      <c r="AQ286" s="147"/>
      <c r="AR286" s="147"/>
      <c r="AS286" s="147"/>
      <c r="AT286" s="147"/>
      <c r="AU286" s="147"/>
      <c r="AV286" s="147"/>
      <c r="AW286" s="147"/>
      <c r="AX286" s="147"/>
      <c r="AY286" s="147"/>
      <c r="AZ286" s="147"/>
      <c r="BA286" s="147"/>
      <c r="BB286" s="147"/>
      <c r="BC286" s="147"/>
      <c r="BD286" s="147"/>
      <c r="BE286" s="147"/>
      <c r="BF286" s="147"/>
      <c r="BG286" s="147"/>
      <c r="BH286" s="147"/>
      <c r="BI286" s="147"/>
      <c r="BJ286" s="147"/>
      <c r="BK286" s="147"/>
      <c r="BL286" s="147"/>
      <c r="BM286" s="147"/>
      <c r="BN286" s="147"/>
      <c r="BO286" s="147"/>
      <c r="BP286" s="147"/>
      <c r="BQ286" s="147"/>
      <c r="BR286" s="147"/>
      <c r="BS286" s="147"/>
      <c r="BT286" s="147"/>
      <c r="BU286" s="147"/>
      <c r="BV286" s="147"/>
      <c r="BW286" s="147"/>
      <c r="BX286" s="147"/>
      <c r="BY286" s="147"/>
      <c r="BZ286" s="147"/>
      <c r="CA286" s="147"/>
      <c r="CB286" s="147"/>
      <c r="CC286" s="147"/>
      <c r="CD286" s="147"/>
      <c r="CE286" s="147"/>
      <c r="CF286" s="147"/>
      <c r="CG286" s="147"/>
      <c r="CH286" s="147"/>
      <c r="CI286" s="147"/>
      <c r="CJ286" s="147"/>
      <c r="CK286" s="147"/>
      <c r="CL286" s="147"/>
      <c r="CM286" s="147"/>
      <c r="CN286" s="147"/>
      <c r="CO286" s="147"/>
      <c r="CP286" s="147"/>
      <c r="CQ286" s="147"/>
      <c r="CR286" s="147"/>
      <c r="CS286" s="147"/>
      <c r="CT286" s="147"/>
      <c r="CU286" s="147"/>
      <c r="CV286" s="147"/>
      <c r="CW286" s="147"/>
      <c r="CX286" s="147"/>
      <c r="CY286" s="147"/>
      <c r="CZ286" s="147"/>
      <c r="DA286" s="147"/>
      <c r="DB286" s="147"/>
      <c r="DC286" s="147"/>
      <c r="DD286" s="147"/>
      <c r="DE286" s="147"/>
      <c r="DF286" s="147"/>
      <c r="DG286" s="147"/>
      <c r="DH286" s="147"/>
      <c r="DI286" s="147"/>
      <c r="DJ286" s="147"/>
      <c r="DK286" s="147"/>
      <c r="DL286" s="147"/>
      <c r="DM286" s="147"/>
      <c r="DN286" s="147"/>
      <c r="DO286" s="147"/>
      <c r="DP286" s="147"/>
      <c r="DQ286" s="147"/>
      <c r="DR286" s="147"/>
      <c r="DS286" s="147"/>
      <c r="DT286" s="147"/>
      <c r="DU286" s="147"/>
      <c r="DV286" s="147"/>
      <c r="DW286" s="147"/>
      <c r="DX286" s="147"/>
      <c r="DY286" s="147"/>
      <c r="DZ286" s="147"/>
      <c r="EA286" s="147"/>
      <c r="EB286" s="147"/>
      <c r="EC286" s="147"/>
      <c r="ED286" s="147"/>
      <c r="EE286" s="147"/>
      <c r="EF286" s="147"/>
      <c r="EG286" s="147"/>
      <c r="EH286" s="147"/>
      <c r="EI286" s="147"/>
      <c r="EJ286" s="147"/>
      <c r="EK286" s="147"/>
      <c r="EL286" s="147"/>
      <c r="EM286" s="147"/>
      <c r="EN286" s="147"/>
      <c r="EO286" s="147"/>
      <c r="EP286" s="147"/>
      <c r="EQ286" s="147"/>
      <c r="ER286" s="147"/>
      <c r="ES286" s="147"/>
      <c r="ET286" s="147"/>
      <c r="EU286" s="147"/>
      <c r="EV286" s="147"/>
      <c r="EW286" s="147"/>
      <c r="EX286" s="147"/>
      <c r="EY286" s="147"/>
      <c r="EZ286" s="147"/>
      <c r="FA286" s="147"/>
      <c r="FB286" s="147"/>
      <c r="FC286" s="147"/>
      <c r="FD286" s="147"/>
      <c r="FE286" s="147"/>
      <c r="FF286" s="147"/>
      <c r="FG286" s="147"/>
      <c r="FH286" s="147"/>
      <c r="FI286" s="147"/>
      <c r="FJ286" s="147"/>
      <c r="FK286" s="147"/>
      <c r="FL286" s="147"/>
      <c r="FM286" s="147"/>
      <c r="FN286" s="147"/>
      <c r="FO286" s="147"/>
      <c r="FP286" s="147"/>
      <c r="FQ286" s="147"/>
      <c r="FR286" s="147"/>
      <c r="FS286" s="147"/>
      <c r="FT286" s="147"/>
      <c r="FU286" s="147"/>
      <c r="FV286" s="147"/>
      <c r="FW286" s="147"/>
      <c r="FX286" s="147"/>
      <c r="FY286" s="147"/>
      <c r="FZ286" s="147"/>
      <c r="GA286" s="147"/>
      <c r="GB286" s="147"/>
      <c r="GC286" s="147"/>
      <c r="GD286" s="147"/>
      <c r="GE286" s="147"/>
      <c r="GF286" s="147"/>
      <c r="GG286" s="147"/>
      <c r="GH286" s="147"/>
      <c r="GI286" s="147"/>
      <c r="GJ286" s="147"/>
      <c r="GK286" s="147"/>
      <c r="GL286" s="147"/>
      <c r="GM286" s="147"/>
      <c r="GN286" s="147"/>
      <c r="GO286" s="147"/>
      <c r="GP286" s="147"/>
      <c r="GQ286" s="147"/>
      <c r="GR286" s="147"/>
      <c r="GS286" s="147"/>
      <c r="GT286" s="147"/>
      <c r="GU286" s="147"/>
      <c r="GV286" s="147"/>
      <c r="GW286" s="147"/>
      <c r="GX286" s="147"/>
      <c r="GY286" s="147"/>
      <c r="GZ286" s="147"/>
      <c r="HA286" s="147"/>
      <c r="HB286" s="147"/>
      <c r="HC286" s="147"/>
      <c r="HD286" s="147"/>
      <c r="HE286" s="147"/>
      <c r="HF286" s="147"/>
      <c r="HG286" s="147"/>
      <c r="HH286" s="147"/>
      <c r="HI286" s="147"/>
      <c r="HJ286" s="147"/>
      <c r="HK286" s="147"/>
      <c r="HL286" s="147"/>
      <c r="HM286" s="147"/>
      <c r="HN286" s="147"/>
      <c r="HO286" s="147"/>
      <c r="HP286" s="147"/>
      <c r="HQ286" s="147"/>
      <c r="HR286" s="147"/>
      <c r="HS286" s="147"/>
      <c r="HT286" s="147"/>
      <c r="HU286" s="147"/>
      <c r="HV286" s="147"/>
      <c r="HW286" s="147"/>
      <c r="HX286" s="147"/>
      <c r="HY286" s="147"/>
      <c r="HZ286" s="147"/>
      <c r="IA286" s="147"/>
      <c r="IB286" s="147"/>
      <c r="IC286" s="147"/>
      <c r="ID286" s="147"/>
      <c r="IE286" s="147"/>
      <c r="IF286" s="147"/>
      <c r="IG286" s="147"/>
      <c r="IH286" s="147"/>
      <c r="II286" s="147"/>
    </row>
    <row r="287" spans="1:243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  <c r="AO287" s="147"/>
      <c r="AP287" s="147"/>
      <c r="AQ287" s="147"/>
      <c r="AR287" s="147"/>
      <c r="AS287" s="147"/>
      <c r="AT287" s="147"/>
      <c r="AU287" s="147"/>
      <c r="AV287" s="147"/>
      <c r="AW287" s="147"/>
      <c r="AX287" s="147"/>
      <c r="AY287" s="147"/>
      <c r="AZ287" s="147"/>
      <c r="BA287" s="147"/>
      <c r="BB287" s="147"/>
      <c r="BC287" s="147"/>
      <c r="BD287" s="147"/>
      <c r="BE287" s="147"/>
      <c r="BF287" s="147"/>
      <c r="BG287" s="147"/>
      <c r="BH287" s="147"/>
      <c r="BI287" s="147"/>
      <c r="BJ287" s="147"/>
      <c r="BK287" s="147"/>
      <c r="BL287" s="147"/>
      <c r="BM287" s="147"/>
      <c r="BN287" s="147"/>
      <c r="BO287" s="147"/>
      <c r="BP287" s="147"/>
      <c r="BQ287" s="147"/>
      <c r="BR287" s="147"/>
      <c r="BS287" s="147"/>
      <c r="BT287" s="147"/>
      <c r="BU287" s="147"/>
      <c r="BV287" s="147"/>
      <c r="BW287" s="147"/>
      <c r="BX287" s="147"/>
      <c r="BY287" s="147"/>
      <c r="BZ287" s="147"/>
      <c r="CA287" s="147"/>
      <c r="CB287" s="147"/>
      <c r="CC287" s="147"/>
      <c r="CD287" s="147"/>
      <c r="CE287" s="147"/>
      <c r="CF287" s="147"/>
      <c r="CG287" s="147"/>
      <c r="CH287" s="147"/>
      <c r="CI287" s="147"/>
      <c r="CJ287" s="147"/>
      <c r="CK287" s="147"/>
      <c r="CL287" s="147"/>
      <c r="CM287" s="147"/>
      <c r="CN287" s="147"/>
      <c r="CO287" s="147"/>
      <c r="CP287" s="147"/>
      <c r="CQ287" s="147"/>
      <c r="CR287" s="147"/>
      <c r="CS287" s="147"/>
      <c r="CT287" s="147"/>
      <c r="CU287" s="147"/>
      <c r="CV287" s="147"/>
      <c r="CW287" s="147"/>
      <c r="CX287" s="147"/>
      <c r="CY287" s="147"/>
      <c r="CZ287" s="147"/>
      <c r="DA287" s="147"/>
      <c r="DB287" s="147"/>
      <c r="DC287" s="147"/>
      <c r="DD287" s="147"/>
      <c r="DE287" s="147"/>
      <c r="DF287" s="147"/>
      <c r="DG287" s="147"/>
      <c r="DH287" s="147"/>
      <c r="DI287" s="147"/>
      <c r="DJ287" s="147"/>
      <c r="DK287" s="147"/>
      <c r="DL287" s="147"/>
      <c r="DM287" s="147"/>
      <c r="DN287" s="147"/>
      <c r="DO287" s="147"/>
      <c r="DP287" s="147"/>
      <c r="DQ287" s="147"/>
      <c r="DR287" s="147"/>
      <c r="DS287" s="147"/>
      <c r="DT287" s="147"/>
      <c r="DU287" s="147"/>
      <c r="DV287" s="147"/>
      <c r="DW287" s="147"/>
      <c r="DX287" s="147"/>
      <c r="DY287" s="147"/>
      <c r="DZ287" s="147"/>
      <c r="EA287" s="147"/>
      <c r="EB287" s="147"/>
      <c r="EC287" s="147"/>
      <c r="ED287" s="147"/>
      <c r="EE287" s="147"/>
      <c r="EF287" s="147"/>
      <c r="EG287" s="147"/>
      <c r="EH287" s="147"/>
      <c r="EI287" s="147"/>
      <c r="EJ287" s="147"/>
      <c r="EK287" s="147"/>
      <c r="EL287" s="147"/>
      <c r="EM287" s="147"/>
      <c r="EN287" s="147"/>
      <c r="EO287" s="147"/>
      <c r="EP287" s="147"/>
      <c r="EQ287" s="147"/>
      <c r="ER287" s="147"/>
      <c r="ES287" s="147"/>
      <c r="ET287" s="147"/>
      <c r="EU287" s="147"/>
      <c r="EV287" s="147"/>
      <c r="EW287" s="147"/>
      <c r="EX287" s="147"/>
      <c r="EY287" s="147"/>
      <c r="EZ287" s="147"/>
      <c r="FA287" s="147"/>
      <c r="FB287" s="147"/>
      <c r="FC287" s="147"/>
      <c r="FD287" s="147"/>
      <c r="FE287" s="147"/>
      <c r="FF287" s="147"/>
      <c r="FG287" s="147"/>
      <c r="FH287" s="147"/>
      <c r="FI287" s="147"/>
      <c r="FJ287" s="147"/>
      <c r="FK287" s="147"/>
      <c r="FL287" s="147"/>
      <c r="FM287" s="147"/>
      <c r="FN287" s="147"/>
      <c r="FO287" s="147"/>
      <c r="FP287" s="147"/>
      <c r="FQ287" s="147"/>
      <c r="FR287" s="147"/>
      <c r="FS287" s="147"/>
      <c r="FT287" s="147"/>
      <c r="FU287" s="147"/>
      <c r="FV287" s="147"/>
      <c r="FW287" s="147"/>
      <c r="FX287" s="147"/>
      <c r="FY287" s="147"/>
      <c r="FZ287" s="147"/>
      <c r="GA287" s="147"/>
      <c r="GB287" s="147"/>
      <c r="GC287" s="147"/>
      <c r="GD287" s="147"/>
      <c r="GE287" s="147"/>
      <c r="GF287" s="147"/>
      <c r="GG287" s="147"/>
      <c r="GH287" s="147"/>
      <c r="GI287" s="147"/>
      <c r="GJ287" s="147"/>
      <c r="GK287" s="147"/>
      <c r="GL287" s="147"/>
      <c r="GM287" s="147"/>
      <c r="GN287" s="147"/>
      <c r="GO287" s="147"/>
      <c r="GP287" s="147"/>
      <c r="GQ287" s="147"/>
      <c r="GR287" s="147"/>
      <c r="GS287" s="147"/>
      <c r="GT287" s="147"/>
      <c r="GU287" s="147"/>
      <c r="GV287" s="147"/>
      <c r="GW287" s="147"/>
      <c r="GX287" s="147"/>
      <c r="GY287" s="147"/>
      <c r="GZ287" s="147"/>
      <c r="HA287" s="147"/>
      <c r="HB287" s="147"/>
      <c r="HC287" s="147"/>
      <c r="HD287" s="147"/>
      <c r="HE287" s="147"/>
      <c r="HF287" s="147"/>
      <c r="HG287" s="147"/>
      <c r="HH287" s="147"/>
      <c r="HI287" s="147"/>
      <c r="HJ287" s="147"/>
      <c r="HK287" s="147"/>
      <c r="HL287" s="147"/>
      <c r="HM287" s="147"/>
      <c r="HN287" s="147"/>
      <c r="HO287" s="147"/>
      <c r="HP287" s="147"/>
      <c r="HQ287" s="147"/>
      <c r="HR287" s="147"/>
      <c r="HS287" s="147"/>
      <c r="HT287" s="147"/>
      <c r="HU287" s="147"/>
      <c r="HV287" s="147"/>
      <c r="HW287" s="147"/>
      <c r="HX287" s="147"/>
      <c r="HY287" s="147"/>
      <c r="HZ287" s="147"/>
      <c r="IA287" s="147"/>
      <c r="IB287" s="147"/>
      <c r="IC287" s="147"/>
      <c r="ID287" s="147"/>
      <c r="IE287" s="147"/>
      <c r="IF287" s="147"/>
      <c r="IG287" s="147"/>
      <c r="IH287" s="147"/>
      <c r="II287" s="147"/>
    </row>
    <row r="288" spans="1:243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  <c r="AO288" s="147"/>
      <c r="AP288" s="147"/>
      <c r="AQ288" s="147"/>
      <c r="AR288" s="147"/>
      <c r="AS288" s="147"/>
      <c r="AT288" s="147"/>
      <c r="AU288" s="147"/>
      <c r="AV288" s="147"/>
      <c r="AW288" s="147"/>
      <c r="AX288" s="147"/>
      <c r="AY288" s="147"/>
      <c r="AZ288" s="147"/>
      <c r="BA288" s="147"/>
      <c r="BB288" s="147"/>
      <c r="BC288" s="147"/>
      <c r="BD288" s="147"/>
      <c r="BE288" s="147"/>
      <c r="BF288" s="147"/>
      <c r="BG288" s="147"/>
      <c r="BH288" s="147"/>
      <c r="BI288" s="147"/>
      <c r="BJ288" s="147"/>
      <c r="BK288" s="147"/>
      <c r="BL288" s="147"/>
      <c r="BM288" s="147"/>
      <c r="BN288" s="147"/>
      <c r="BO288" s="147"/>
      <c r="BP288" s="147"/>
      <c r="BQ288" s="147"/>
      <c r="BR288" s="147"/>
      <c r="BS288" s="147"/>
      <c r="BT288" s="147"/>
      <c r="BU288" s="147"/>
      <c r="BV288" s="147"/>
      <c r="BW288" s="147"/>
      <c r="BX288" s="147"/>
      <c r="BY288" s="147"/>
      <c r="BZ288" s="147"/>
      <c r="CA288" s="147"/>
      <c r="CB288" s="147"/>
      <c r="CC288" s="147"/>
      <c r="CD288" s="147"/>
      <c r="CE288" s="147"/>
      <c r="CF288" s="147"/>
      <c r="CG288" s="147"/>
      <c r="CH288" s="147"/>
      <c r="CI288" s="147"/>
      <c r="CJ288" s="147"/>
      <c r="CK288" s="147"/>
      <c r="CL288" s="147"/>
      <c r="CM288" s="147"/>
      <c r="CN288" s="147"/>
      <c r="CO288" s="147"/>
      <c r="CP288" s="147"/>
      <c r="CQ288" s="147"/>
      <c r="CR288" s="147"/>
      <c r="CS288" s="147"/>
      <c r="CT288" s="147"/>
      <c r="CU288" s="147"/>
      <c r="CV288" s="147"/>
      <c r="CW288" s="147"/>
      <c r="CX288" s="147"/>
      <c r="CY288" s="147"/>
      <c r="CZ288" s="147"/>
      <c r="DA288" s="147"/>
      <c r="DB288" s="147"/>
      <c r="DC288" s="147"/>
      <c r="DD288" s="147"/>
      <c r="DE288" s="147"/>
      <c r="DF288" s="147"/>
      <c r="DG288" s="147"/>
      <c r="DH288" s="147"/>
      <c r="DI288" s="147"/>
      <c r="DJ288" s="147"/>
      <c r="DK288" s="147"/>
      <c r="DL288" s="147"/>
      <c r="DM288" s="147"/>
      <c r="DN288" s="147"/>
      <c r="DO288" s="147"/>
      <c r="DP288" s="147"/>
      <c r="DQ288" s="147"/>
      <c r="DR288" s="147"/>
      <c r="DS288" s="147"/>
      <c r="DT288" s="147"/>
      <c r="DU288" s="147"/>
      <c r="DV288" s="147"/>
      <c r="DW288" s="147"/>
      <c r="DX288" s="147"/>
      <c r="DY288" s="147"/>
      <c r="DZ288" s="147"/>
      <c r="EA288" s="147"/>
      <c r="EB288" s="147"/>
      <c r="EC288" s="147"/>
      <c r="ED288" s="147"/>
      <c r="EE288" s="147"/>
      <c r="EF288" s="147"/>
      <c r="EG288" s="147"/>
      <c r="EH288" s="147"/>
      <c r="EI288" s="147"/>
      <c r="EJ288" s="147"/>
      <c r="EK288" s="147"/>
      <c r="EL288" s="147"/>
      <c r="EM288" s="147"/>
      <c r="EN288" s="147"/>
      <c r="EO288" s="147"/>
      <c r="EP288" s="147"/>
      <c r="EQ288" s="147"/>
      <c r="ER288" s="147"/>
      <c r="ES288" s="147"/>
      <c r="ET288" s="147"/>
      <c r="EU288" s="147"/>
      <c r="EV288" s="147"/>
      <c r="EW288" s="147"/>
      <c r="EX288" s="147"/>
      <c r="EY288" s="147"/>
      <c r="EZ288" s="147"/>
      <c r="FA288" s="147"/>
      <c r="FB288" s="147"/>
      <c r="FC288" s="147"/>
      <c r="FD288" s="147"/>
      <c r="FE288" s="147"/>
      <c r="FF288" s="147"/>
      <c r="FG288" s="147"/>
      <c r="FH288" s="147"/>
      <c r="FI288" s="147"/>
      <c r="FJ288" s="147"/>
      <c r="FK288" s="147"/>
      <c r="FL288" s="147"/>
      <c r="FM288" s="147"/>
      <c r="FN288" s="147"/>
      <c r="FO288" s="147"/>
      <c r="FP288" s="147"/>
      <c r="FQ288" s="147"/>
      <c r="FR288" s="147"/>
      <c r="FS288" s="147"/>
      <c r="FT288" s="147"/>
      <c r="FU288" s="147"/>
      <c r="FV288" s="147"/>
      <c r="FW288" s="147"/>
      <c r="FX288" s="147"/>
      <c r="FY288" s="147"/>
      <c r="FZ288" s="147"/>
      <c r="GA288" s="147"/>
      <c r="GB288" s="147"/>
      <c r="GC288" s="147"/>
      <c r="GD288" s="147"/>
      <c r="GE288" s="147"/>
      <c r="GF288" s="147"/>
      <c r="GG288" s="147"/>
      <c r="GH288" s="147"/>
      <c r="GI288" s="147"/>
      <c r="GJ288" s="147"/>
      <c r="GK288" s="147"/>
      <c r="GL288" s="147"/>
      <c r="GM288" s="147"/>
      <c r="GN288" s="147"/>
      <c r="GO288" s="147"/>
      <c r="GP288" s="147"/>
      <c r="GQ288" s="147"/>
      <c r="GR288" s="147"/>
      <c r="GS288" s="147"/>
      <c r="GT288" s="147"/>
      <c r="GU288" s="147"/>
      <c r="GV288" s="147"/>
      <c r="GW288" s="147"/>
      <c r="GX288" s="147"/>
      <c r="GY288" s="147"/>
      <c r="GZ288" s="147"/>
      <c r="HA288" s="147"/>
      <c r="HB288" s="147"/>
      <c r="HC288" s="147"/>
      <c r="HD288" s="147"/>
      <c r="HE288" s="147"/>
      <c r="HF288" s="147"/>
      <c r="HG288" s="147"/>
      <c r="HH288" s="147"/>
      <c r="HI288" s="147"/>
      <c r="HJ288" s="147"/>
      <c r="HK288" s="147"/>
      <c r="HL288" s="147"/>
      <c r="HM288" s="147"/>
      <c r="HN288" s="147"/>
      <c r="HO288" s="147"/>
      <c r="HP288" s="147"/>
      <c r="HQ288" s="147"/>
      <c r="HR288" s="147"/>
      <c r="HS288" s="147"/>
      <c r="HT288" s="147"/>
      <c r="HU288" s="147"/>
      <c r="HV288" s="147"/>
      <c r="HW288" s="147"/>
      <c r="HX288" s="147"/>
      <c r="HY288" s="147"/>
      <c r="HZ288" s="147"/>
      <c r="IA288" s="147"/>
      <c r="IB288" s="147"/>
      <c r="IC288" s="147"/>
      <c r="ID288" s="147"/>
      <c r="IE288" s="147"/>
      <c r="IF288" s="147"/>
      <c r="IG288" s="147"/>
      <c r="IH288" s="147"/>
      <c r="II288" s="147"/>
    </row>
    <row r="289" spans="1:243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  <c r="AO289" s="147"/>
      <c r="AP289" s="147"/>
      <c r="AQ289" s="147"/>
      <c r="AR289" s="147"/>
      <c r="AS289" s="147"/>
      <c r="AT289" s="147"/>
      <c r="AU289" s="147"/>
      <c r="AV289" s="147"/>
      <c r="AW289" s="147"/>
      <c r="AX289" s="147"/>
      <c r="AY289" s="147"/>
      <c r="AZ289" s="147"/>
      <c r="BA289" s="147"/>
      <c r="BB289" s="147"/>
      <c r="BC289" s="147"/>
      <c r="BD289" s="147"/>
      <c r="BE289" s="147"/>
      <c r="BF289" s="147"/>
      <c r="BG289" s="147"/>
      <c r="BH289" s="147"/>
      <c r="BI289" s="147"/>
      <c r="BJ289" s="147"/>
      <c r="BK289" s="147"/>
      <c r="BL289" s="147"/>
      <c r="BM289" s="147"/>
      <c r="BN289" s="147"/>
      <c r="BO289" s="147"/>
      <c r="BP289" s="147"/>
      <c r="BQ289" s="147"/>
      <c r="BR289" s="147"/>
      <c r="BS289" s="147"/>
      <c r="BT289" s="147"/>
      <c r="BU289" s="147"/>
      <c r="BV289" s="147"/>
      <c r="BW289" s="147"/>
      <c r="BX289" s="147"/>
      <c r="BY289" s="147"/>
      <c r="BZ289" s="147"/>
      <c r="CA289" s="147"/>
      <c r="CB289" s="147"/>
      <c r="CC289" s="147"/>
      <c r="CD289" s="147"/>
      <c r="CE289" s="147"/>
      <c r="CF289" s="147"/>
      <c r="CG289" s="147"/>
      <c r="CH289" s="147"/>
      <c r="CI289" s="147"/>
      <c r="CJ289" s="147"/>
      <c r="CK289" s="147"/>
      <c r="CL289" s="147"/>
      <c r="CM289" s="147"/>
      <c r="CN289" s="147"/>
      <c r="CO289" s="147"/>
      <c r="CP289" s="147"/>
      <c r="CQ289" s="147"/>
      <c r="CR289" s="147"/>
      <c r="CS289" s="147"/>
      <c r="CT289" s="147"/>
      <c r="CU289" s="147"/>
      <c r="CV289" s="147"/>
      <c r="CW289" s="147"/>
      <c r="CX289" s="147"/>
      <c r="CY289" s="147"/>
      <c r="CZ289" s="147"/>
      <c r="DA289" s="147"/>
      <c r="DB289" s="147"/>
      <c r="DC289" s="147"/>
      <c r="DD289" s="147"/>
      <c r="DE289" s="147"/>
      <c r="DF289" s="147"/>
      <c r="DG289" s="147"/>
      <c r="DH289" s="147"/>
      <c r="DI289" s="147"/>
      <c r="DJ289" s="147"/>
      <c r="DK289" s="147"/>
      <c r="DL289" s="147"/>
      <c r="DM289" s="147"/>
      <c r="DN289" s="147"/>
      <c r="DO289" s="147"/>
      <c r="DP289" s="147"/>
      <c r="DQ289" s="147"/>
      <c r="DR289" s="147"/>
      <c r="DS289" s="147"/>
      <c r="DT289" s="147"/>
      <c r="DU289" s="147"/>
      <c r="DV289" s="147"/>
      <c r="DW289" s="147"/>
      <c r="DX289" s="147"/>
      <c r="DY289" s="147"/>
      <c r="DZ289" s="147"/>
      <c r="EA289" s="147"/>
      <c r="EB289" s="147"/>
      <c r="EC289" s="147"/>
      <c r="ED289" s="147"/>
      <c r="EE289" s="147"/>
      <c r="EF289" s="147"/>
      <c r="EG289" s="147"/>
      <c r="EH289" s="147"/>
      <c r="EI289" s="147"/>
      <c r="EJ289" s="147"/>
      <c r="EK289" s="147"/>
      <c r="EL289" s="147"/>
      <c r="EM289" s="147"/>
      <c r="EN289" s="147"/>
      <c r="EO289" s="147"/>
      <c r="EP289" s="147"/>
      <c r="EQ289" s="147"/>
      <c r="ER289" s="147"/>
      <c r="ES289" s="147"/>
      <c r="ET289" s="147"/>
      <c r="EU289" s="147"/>
      <c r="EV289" s="147"/>
      <c r="EW289" s="147"/>
      <c r="EX289" s="147"/>
      <c r="EY289" s="147"/>
      <c r="EZ289" s="147"/>
      <c r="FA289" s="147"/>
      <c r="FB289" s="147"/>
      <c r="FC289" s="147"/>
      <c r="FD289" s="147"/>
      <c r="FE289" s="147"/>
      <c r="FF289" s="147"/>
      <c r="FG289" s="147"/>
      <c r="FH289" s="147"/>
      <c r="FI289" s="147"/>
      <c r="FJ289" s="147"/>
      <c r="FK289" s="147"/>
      <c r="FL289" s="147"/>
      <c r="FM289" s="147"/>
      <c r="FN289" s="147"/>
      <c r="FO289" s="147"/>
      <c r="FP289" s="147"/>
      <c r="FQ289" s="147"/>
      <c r="FR289" s="147"/>
      <c r="FS289" s="147"/>
      <c r="FT289" s="147"/>
      <c r="FU289" s="147"/>
      <c r="FV289" s="147"/>
      <c r="FW289" s="147"/>
      <c r="FX289" s="147"/>
      <c r="FY289" s="147"/>
      <c r="FZ289" s="147"/>
      <c r="GA289" s="147"/>
      <c r="GB289" s="147"/>
      <c r="GC289" s="147"/>
      <c r="GD289" s="147"/>
      <c r="GE289" s="147"/>
      <c r="GF289" s="147"/>
      <c r="GG289" s="147"/>
      <c r="GH289" s="147"/>
      <c r="GI289" s="147"/>
      <c r="GJ289" s="147"/>
      <c r="GK289" s="147"/>
      <c r="GL289" s="147"/>
      <c r="GM289" s="147"/>
      <c r="GN289" s="147"/>
      <c r="GO289" s="147"/>
      <c r="GP289" s="147"/>
      <c r="GQ289" s="147"/>
      <c r="GR289" s="147"/>
      <c r="GS289" s="147"/>
      <c r="GT289" s="147"/>
      <c r="GU289" s="147"/>
      <c r="GV289" s="147"/>
      <c r="GW289" s="147"/>
      <c r="GX289" s="147"/>
      <c r="GY289" s="147"/>
      <c r="GZ289" s="147"/>
      <c r="HA289" s="147"/>
      <c r="HB289" s="147"/>
      <c r="HC289" s="147"/>
      <c r="HD289" s="147"/>
      <c r="HE289" s="147"/>
      <c r="HF289" s="147"/>
      <c r="HG289" s="147"/>
      <c r="HH289" s="147"/>
      <c r="HI289" s="147"/>
      <c r="HJ289" s="147"/>
      <c r="HK289" s="147"/>
      <c r="HL289" s="147"/>
      <c r="HM289" s="147"/>
      <c r="HN289" s="147"/>
      <c r="HO289" s="147"/>
      <c r="HP289" s="147"/>
      <c r="HQ289" s="147"/>
      <c r="HR289" s="147"/>
      <c r="HS289" s="147"/>
      <c r="HT289" s="147"/>
      <c r="HU289" s="147"/>
      <c r="HV289" s="147"/>
      <c r="HW289" s="147"/>
      <c r="HX289" s="147"/>
      <c r="HY289" s="147"/>
      <c r="HZ289" s="147"/>
      <c r="IA289" s="147"/>
      <c r="IB289" s="147"/>
      <c r="IC289" s="147"/>
      <c r="ID289" s="147"/>
      <c r="IE289" s="147"/>
      <c r="IF289" s="147"/>
      <c r="IG289" s="147"/>
      <c r="IH289" s="147"/>
      <c r="II289" s="147"/>
    </row>
    <row r="290" spans="1:243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  <c r="AO290" s="147"/>
      <c r="AP290" s="147"/>
      <c r="AQ290" s="147"/>
      <c r="AR290" s="147"/>
      <c r="AS290" s="147"/>
      <c r="AT290" s="147"/>
      <c r="AU290" s="147"/>
      <c r="AV290" s="147"/>
      <c r="AW290" s="147"/>
      <c r="AX290" s="147"/>
      <c r="AY290" s="147"/>
      <c r="AZ290" s="147"/>
      <c r="BA290" s="147"/>
      <c r="BB290" s="147"/>
      <c r="BC290" s="147"/>
      <c r="BD290" s="147"/>
      <c r="BE290" s="147"/>
      <c r="BF290" s="147"/>
      <c r="BG290" s="147"/>
      <c r="BH290" s="147"/>
      <c r="BI290" s="147"/>
      <c r="BJ290" s="147"/>
      <c r="BK290" s="147"/>
      <c r="BL290" s="147"/>
      <c r="BM290" s="147"/>
      <c r="BN290" s="147"/>
      <c r="BO290" s="147"/>
      <c r="BP290" s="147"/>
      <c r="BQ290" s="147"/>
      <c r="BR290" s="147"/>
      <c r="BS290" s="147"/>
      <c r="BT290" s="147"/>
      <c r="BU290" s="147"/>
      <c r="BV290" s="147"/>
      <c r="BW290" s="147"/>
      <c r="BX290" s="147"/>
      <c r="BY290" s="147"/>
      <c r="BZ290" s="147"/>
      <c r="CA290" s="147"/>
      <c r="CB290" s="147"/>
      <c r="CC290" s="147"/>
      <c r="CD290" s="147"/>
      <c r="CE290" s="147"/>
      <c r="CF290" s="147"/>
      <c r="CG290" s="147"/>
      <c r="CH290" s="147"/>
      <c r="CI290" s="147"/>
      <c r="CJ290" s="147"/>
      <c r="CK290" s="147"/>
      <c r="CL290" s="147"/>
      <c r="CM290" s="147"/>
      <c r="CN290" s="147"/>
      <c r="CO290" s="147"/>
      <c r="CP290" s="147"/>
      <c r="CQ290" s="147"/>
      <c r="CR290" s="147"/>
      <c r="CS290" s="147"/>
      <c r="CT290" s="147"/>
      <c r="CU290" s="147"/>
      <c r="CV290" s="147"/>
      <c r="CW290" s="147"/>
      <c r="CX290" s="147"/>
      <c r="CY290" s="147"/>
      <c r="CZ290" s="147"/>
      <c r="DA290" s="147"/>
      <c r="DB290" s="147"/>
      <c r="DC290" s="147"/>
      <c r="DD290" s="147"/>
      <c r="DE290" s="147"/>
      <c r="DF290" s="147"/>
      <c r="DG290" s="147"/>
      <c r="DH290" s="147"/>
      <c r="DI290" s="147"/>
      <c r="DJ290" s="147"/>
      <c r="DK290" s="147"/>
      <c r="DL290" s="147"/>
      <c r="DM290" s="147"/>
      <c r="DN290" s="147"/>
      <c r="DO290" s="147"/>
      <c r="DP290" s="147"/>
      <c r="DQ290" s="147"/>
      <c r="DR290" s="147"/>
      <c r="DS290" s="147"/>
      <c r="DT290" s="147"/>
      <c r="DU290" s="147"/>
      <c r="DV290" s="147"/>
      <c r="DW290" s="147"/>
      <c r="DX290" s="147"/>
      <c r="DY290" s="147"/>
      <c r="DZ290" s="147"/>
      <c r="EA290" s="147"/>
      <c r="EB290" s="147"/>
      <c r="EC290" s="147"/>
      <c r="ED290" s="147"/>
      <c r="EE290" s="147"/>
      <c r="EF290" s="147"/>
      <c r="EG290" s="147"/>
      <c r="EH290" s="147"/>
      <c r="EI290" s="147"/>
      <c r="EJ290" s="147"/>
      <c r="EK290" s="147"/>
      <c r="EL290" s="147"/>
      <c r="EM290" s="147"/>
      <c r="EN290" s="147"/>
      <c r="EO290" s="147"/>
      <c r="EP290" s="147"/>
      <c r="EQ290" s="147"/>
      <c r="ER290" s="147"/>
      <c r="ES290" s="147"/>
      <c r="ET290" s="147"/>
      <c r="EU290" s="147"/>
      <c r="EV290" s="147"/>
      <c r="EW290" s="147"/>
      <c r="EX290" s="147"/>
      <c r="EY290" s="147"/>
      <c r="EZ290" s="147"/>
      <c r="FA290" s="147"/>
      <c r="FB290" s="147"/>
      <c r="FC290" s="147"/>
      <c r="FD290" s="147"/>
      <c r="FE290" s="147"/>
      <c r="FF290" s="147"/>
      <c r="FG290" s="147"/>
      <c r="FH290" s="147"/>
      <c r="FI290" s="147"/>
      <c r="FJ290" s="147"/>
      <c r="FK290" s="147"/>
      <c r="FL290" s="147"/>
      <c r="FM290" s="147"/>
      <c r="FN290" s="147"/>
      <c r="FO290" s="147"/>
      <c r="FP290" s="147"/>
      <c r="FQ290" s="147"/>
      <c r="FR290" s="147"/>
      <c r="FS290" s="147"/>
      <c r="FT290" s="147"/>
      <c r="FU290" s="147"/>
      <c r="FV290" s="147"/>
      <c r="FW290" s="147"/>
      <c r="FX290" s="147"/>
      <c r="FY290" s="147"/>
      <c r="FZ290" s="147"/>
      <c r="GA290" s="147"/>
      <c r="GB290" s="147"/>
      <c r="GC290" s="147"/>
      <c r="GD290" s="147"/>
      <c r="GE290" s="147"/>
      <c r="GF290" s="147"/>
      <c r="GG290" s="147"/>
      <c r="GH290" s="147"/>
      <c r="GI290" s="147"/>
      <c r="GJ290" s="147"/>
      <c r="GK290" s="147"/>
      <c r="GL290" s="147"/>
      <c r="GM290" s="147"/>
      <c r="GN290" s="147"/>
      <c r="GO290" s="147"/>
      <c r="GP290" s="147"/>
      <c r="GQ290" s="147"/>
      <c r="GR290" s="147"/>
      <c r="GS290" s="147"/>
      <c r="GT290" s="147"/>
      <c r="GU290" s="147"/>
      <c r="GV290" s="147"/>
      <c r="GW290" s="147"/>
      <c r="GX290" s="147"/>
      <c r="GY290" s="147"/>
      <c r="GZ290" s="147"/>
      <c r="HA290" s="147"/>
      <c r="HB290" s="147"/>
      <c r="HC290" s="147"/>
      <c r="HD290" s="147"/>
      <c r="HE290" s="147"/>
      <c r="HF290" s="147"/>
      <c r="HG290" s="147"/>
      <c r="HH290" s="147"/>
      <c r="HI290" s="147"/>
      <c r="HJ290" s="147"/>
      <c r="HK290" s="147"/>
      <c r="HL290" s="147"/>
      <c r="HM290" s="147"/>
      <c r="HN290" s="147"/>
      <c r="HO290" s="147"/>
      <c r="HP290" s="147"/>
      <c r="HQ290" s="147"/>
      <c r="HR290" s="147"/>
      <c r="HS290" s="147"/>
      <c r="HT290" s="147"/>
      <c r="HU290" s="147"/>
      <c r="HV290" s="147"/>
      <c r="HW290" s="147"/>
      <c r="HX290" s="147"/>
      <c r="HY290" s="147"/>
      <c r="HZ290" s="147"/>
      <c r="IA290" s="147"/>
      <c r="IB290" s="147"/>
      <c r="IC290" s="147"/>
      <c r="ID290" s="147"/>
      <c r="IE290" s="147"/>
      <c r="IF290" s="147"/>
      <c r="IG290" s="147"/>
      <c r="IH290" s="147"/>
      <c r="II290" s="147"/>
    </row>
    <row r="291" spans="1:243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  <c r="AO291" s="147"/>
      <c r="AP291" s="147"/>
      <c r="AQ291" s="147"/>
      <c r="AR291" s="147"/>
      <c r="AS291" s="147"/>
      <c r="AT291" s="147"/>
      <c r="AU291" s="147"/>
      <c r="AV291" s="147"/>
      <c r="AW291" s="147"/>
      <c r="AX291" s="147"/>
      <c r="AY291" s="147"/>
      <c r="AZ291" s="147"/>
      <c r="BA291" s="147"/>
      <c r="BB291" s="147"/>
      <c r="BC291" s="147"/>
      <c r="BD291" s="147"/>
      <c r="BE291" s="147"/>
      <c r="BF291" s="147"/>
      <c r="BG291" s="147"/>
      <c r="BH291" s="147"/>
      <c r="BI291" s="147"/>
      <c r="BJ291" s="147"/>
      <c r="BK291" s="147"/>
      <c r="BL291" s="147"/>
      <c r="BM291" s="147"/>
      <c r="BN291" s="147"/>
      <c r="BO291" s="147"/>
      <c r="BP291" s="147"/>
      <c r="BQ291" s="147"/>
      <c r="BR291" s="147"/>
      <c r="BS291" s="147"/>
      <c r="BT291" s="147"/>
      <c r="BU291" s="147"/>
      <c r="BV291" s="147"/>
      <c r="BW291" s="147"/>
      <c r="BX291" s="147"/>
      <c r="BY291" s="147"/>
      <c r="BZ291" s="147"/>
      <c r="CA291" s="147"/>
      <c r="CB291" s="147"/>
      <c r="CC291" s="147"/>
      <c r="CD291" s="147"/>
      <c r="CE291" s="147"/>
      <c r="CF291" s="147"/>
      <c r="CG291" s="147"/>
      <c r="CH291" s="147"/>
      <c r="CI291" s="147"/>
      <c r="CJ291" s="147"/>
      <c r="CK291" s="147"/>
      <c r="CL291" s="147"/>
      <c r="CM291" s="147"/>
      <c r="CN291" s="147"/>
      <c r="CO291" s="147"/>
      <c r="CP291" s="147"/>
      <c r="CQ291" s="147"/>
      <c r="CR291" s="147"/>
      <c r="CS291" s="147"/>
      <c r="CT291" s="147"/>
      <c r="CU291" s="147"/>
      <c r="CV291" s="147"/>
      <c r="CW291" s="147"/>
      <c r="CX291" s="147"/>
      <c r="CY291" s="147"/>
      <c r="CZ291" s="147"/>
      <c r="DA291" s="147"/>
      <c r="DB291" s="147"/>
      <c r="DC291" s="147"/>
      <c r="DD291" s="147"/>
      <c r="DE291" s="147"/>
      <c r="DF291" s="147"/>
      <c r="DG291" s="147"/>
      <c r="DH291" s="147"/>
      <c r="DI291" s="147"/>
      <c r="DJ291" s="147"/>
      <c r="DK291" s="147"/>
      <c r="DL291" s="147"/>
      <c r="DM291" s="147"/>
      <c r="DN291" s="147"/>
      <c r="DO291" s="147"/>
      <c r="DP291" s="147"/>
      <c r="DQ291" s="147"/>
      <c r="DR291" s="147"/>
      <c r="DS291" s="147"/>
      <c r="DT291" s="147"/>
      <c r="DU291" s="147"/>
      <c r="DV291" s="147"/>
      <c r="DW291" s="147"/>
      <c r="DX291" s="147"/>
      <c r="DY291" s="147"/>
      <c r="DZ291" s="147"/>
      <c r="EA291" s="147"/>
      <c r="EB291" s="147"/>
      <c r="EC291" s="147"/>
      <c r="ED291" s="147"/>
      <c r="EE291" s="147"/>
      <c r="EF291" s="147"/>
      <c r="EG291" s="147"/>
      <c r="EH291" s="147"/>
      <c r="EI291" s="147"/>
      <c r="EJ291" s="147"/>
      <c r="EK291" s="147"/>
      <c r="EL291" s="147"/>
      <c r="EM291" s="147"/>
      <c r="EN291" s="147"/>
      <c r="EO291" s="147"/>
      <c r="EP291" s="147"/>
      <c r="EQ291" s="147"/>
      <c r="ER291" s="147"/>
      <c r="ES291" s="147"/>
      <c r="ET291" s="147"/>
      <c r="EU291" s="147"/>
      <c r="EV291" s="147"/>
      <c r="EW291" s="147"/>
      <c r="EX291" s="147"/>
      <c r="EY291" s="147"/>
      <c r="EZ291" s="147"/>
      <c r="FA291" s="147"/>
      <c r="FB291" s="147"/>
      <c r="FC291" s="147"/>
      <c r="FD291" s="147"/>
      <c r="FE291" s="147"/>
      <c r="FF291" s="147"/>
      <c r="FG291" s="147"/>
      <c r="FH291" s="147"/>
      <c r="FI291" s="147"/>
      <c r="FJ291" s="147"/>
      <c r="FK291" s="147"/>
      <c r="FL291" s="147"/>
      <c r="FM291" s="147"/>
      <c r="FN291" s="147"/>
      <c r="FO291" s="147"/>
      <c r="FP291" s="147"/>
      <c r="FQ291" s="147"/>
      <c r="FR291" s="147"/>
      <c r="FS291" s="147"/>
      <c r="FT291" s="147"/>
      <c r="FU291" s="147"/>
      <c r="FV291" s="147"/>
      <c r="FW291" s="147"/>
      <c r="FX291" s="147"/>
      <c r="FY291" s="147"/>
      <c r="FZ291" s="147"/>
      <c r="GA291" s="147"/>
      <c r="GB291" s="147"/>
      <c r="GC291" s="147"/>
      <c r="GD291" s="147"/>
      <c r="GE291" s="147"/>
      <c r="GF291" s="147"/>
      <c r="GG291" s="147"/>
      <c r="GH291" s="147"/>
      <c r="GI291" s="147"/>
      <c r="GJ291" s="147"/>
      <c r="GK291" s="147"/>
      <c r="GL291" s="147"/>
      <c r="GM291" s="147"/>
      <c r="GN291" s="147"/>
      <c r="GO291" s="147"/>
      <c r="GP291" s="147"/>
      <c r="GQ291" s="147"/>
      <c r="GR291" s="147"/>
      <c r="GS291" s="147"/>
      <c r="GT291" s="147"/>
      <c r="GU291" s="147"/>
      <c r="GV291" s="147"/>
      <c r="GW291" s="147"/>
      <c r="GX291" s="147"/>
      <c r="GY291" s="147"/>
      <c r="GZ291" s="147"/>
      <c r="HA291" s="147"/>
      <c r="HB291" s="147"/>
      <c r="HC291" s="147"/>
      <c r="HD291" s="147"/>
      <c r="HE291" s="147"/>
      <c r="HF291" s="147"/>
      <c r="HG291" s="147"/>
      <c r="HH291" s="147"/>
      <c r="HI291" s="147"/>
      <c r="HJ291" s="147"/>
      <c r="HK291" s="147"/>
      <c r="HL291" s="147"/>
      <c r="HM291" s="147"/>
      <c r="HN291" s="147"/>
      <c r="HO291" s="147"/>
      <c r="HP291" s="147"/>
      <c r="HQ291" s="147"/>
      <c r="HR291" s="147"/>
      <c r="HS291" s="147"/>
      <c r="HT291" s="147"/>
      <c r="HU291" s="147"/>
      <c r="HV291" s="147"/>
      <c r="HW291" s="147"/>
      <c r="HX291" s="147"/>
      <c r="HY291" s="147"/>
      <c r="HZ291" s="147"/>
      <c r="IA291" s="147"/>
      <c r="IB291" s="147"/>
      <c r="IC291" s="147"/>
      <c r="ID291" s="147"/>
      <c r="IE291" s="147"/>
      <c r="IF291" s="147"/>
      <c r="IG291" s="147"/>
      <c r="IH291" s="147"/>
      <c r="II291" s="147"/>
    </row>
    <row r="292" spans="1:243" x14ac:dyDescent="0.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  <c r="AO292" s="147"/>
      <c r="AP292" s="147"/>
      <c r="AQ292" s="147"/>
      <c r="AR292" s="147"/>
      <c r="AS292" s="147"/>
      <c r="AT292" s="147"/>
      <c r="AU292" s="147"/>
      <c r="AV292" s="147"/>
      <c r="AW292" s="147"/>
      <c r="AX292" s="147"/>
      <c r="AY292" s="147"/>
      <c r="AZ292" s="147"/>
      <c r="BA292" s="147"/>
      <c r="BB292" s="147"/>
      <c r="BC292" s="147"/>
      <c r="BD292" s="147"/>
      <c r="BE292" s="147"/>
      <c r="BF292" s="147"/>
      <c r="BG292" s="147"/>
      <c r="BH292" s="147"/>
      <c r="BI292" s="147"/>
      <c r="BJ292" s="147"/>
      <c r="BK292" s="147"/>
      <c r="BL292" s="147"/>
      <c r="BM292" s="147"/>
      <c r="BN292" s="147"/>
      <c r="BO292" s="147"/>
      <c r="BP292" s="147"/>
      <c r="BQ292" s="147"/>
      <c r="BR292" s="147"/>
      <c r="BS292" s="147"/>
      <c r="BT292" s="147"/>
      <c r="BU292" s="147"/>
      <c r="BV292" s="147"/>
      <c r="BW292" s="147"/>
      <c r="BX292" s="147"/>
      <c r="BY292" s="147"/>
      <c r="BZ292" s="147"/>
      <c r="CA292" s="147"/>
      <c r="CB292" s="147"/>
      <c r="CC292" s="147"/>
      <c r="CD292" s="147"/>
      <c r="CE292" s="147"/>
      <c r="CF292" s="147"/>
      <c r="CG292" s="147"/>
      <c r="CH292" s="147"/>
      <c r="CI292" s="147"/>
      <c r="CJ292" s="147"/>
      <c r="CK292" s="147"/>
      <c r="CL292" s="147"/>
      <c r="CM292" s="147"/>
      <c r="CN292" s="147"/>
      <c r="CO292" s="147"/>
      <c r="CP292" s="147"/>
      <c r="CQ292" s="147"/>
      <c r="CR292" s="147"/>
      <c r="CS292" s="147"/>
      <c r="CT292" s="147"/>
      <c r="CU292" s="147"/>
      <c r="CV292" s="147"/>
      <c r="CW292" s="147"/>
      <c r="CX292" s="147"/>
      <c r="CY292" s="147"/>
      <c r="CZ292" s="147"/>
      <c r="DA292" s="147"/>
      <c r="DB292" s="147"/>
      <c r="DC292" s="147"/>
      <c r="DD292" s="147"/>
      <c r="DE292" s="147"/>
      <c r="DF292" s="147"/>
      <c r="DG292" s="147"/>
      <c r="DH292" s="147"/>
      <c r="DI292" s="147"/>
      <c r="DJ292" s="147"/>
      <c r="DK292" s="147"/>
      <c r="DL292" s="147"/>
      <c r="DM292" s="147"/>
      <c r="DN292" s="147"/>
      <c r="DO292" s="147"/>
      <c r="DP292" s="147"/>
      <c r="DQ292" s="147"/>
      <c r="DR292" s="147"/>
      <c r="DS292" s="147"/>
      <c r="DT292" s="147"/>
      <c r="DU292" s="147"/>
      <c r="DV292" s="147"/>
      <c r="DW292" s="147"/>
      <c r="DX292" s="147"/>
      <c r="DY292" s="147"/>
      <c r="DZ292" s="147"/>
      <c r="EA292" s="147"/>
      <c r="EB292" s="147"/>
      <c r="EC292" s="147"/>
      <c r="ED292" s="147"/>
      <c r="EE292" s="147"/>
      <c r="EF292" s="147"/>
      <c r="EG292" s="147"/>
      <c r="EH292" s="147"/>
      <c r="EI292" s="147"/>
      <c r="EJ292" s="147"/>
      <c r="EK292" s="147"/>
      <c r="EL292" s="147"/>
      <c r="EM292" s="147"/>
      <c r="EN292" s="147"/>
      <c r="EO292" s="147"/>
      <c r="EP292" s="147"/>
      <c r="EQ292" s="147"/>
      <c r="ER292" s="147"/>
      <c r="ES292" s="147"/>
      <c r="ET292" s="147"/>
      <c r="EU292" s="147"/>
      <c r="EV292" s="147"/>
      <c r="EW292" s="147"/>
      <c r="EX292" s="147"/>
      <c r="EY292" s="147"/>
      <c r="EZ292" s="147"/>
      <c r="FA292" s="147"/>
      <c r="FB292" s="147"/>
      <c r="FC292" s="147"/>
      <c r="FD292" s="147"/>
      <c r="FE292" s="147"/>
      <c r="FF292" s="147"/>
      <c r="FG292" s="147"/>
      <c r="FH292" s="147"/>
      <c r="FI292" s="147"/>
      <c r="FJ292" s="147"/>
      <c r="FK292" s="147"/>
      <c r="FL292" s="147"/>
      <c r="FM292" s="147"/>
      <c r="FN292" s="147"/>
      <c r="FO292" s="147"/>
      <c r="FP292" s="147"/>
      <c r="FQ292" s="147"/>
      <c r="FR292" s="147"/>
      <c r="FS292" s="147"/>
      <c r="FT292" s="147"/>
      <c r="FU292" s="147"/>
      <c r="FV292" s="147"/>
      <c r="FW292" s="147"/>
      <c r="FX292" s="147"/>
      <c r="FY292" s="147"/>
      <c r="FZ292" s="147"/>
      <c r="GA292" s="147"/>
      <c r="GB292" s="147"/>
      <c r="GC292" s="147"/>
      <c r="GD292" s="147"/>
      <c r="GE292" s="147"/>
      <c r="GF292" s="147"/>
      <c r="GG292" s="147"/>
      <c r="GH292" s="147"/>
      <c r="GI292" s="147"/>
      <c r="GJ292" s="147"/>
      <c r="GK292" s="147"/>
      <c r="GL292" s="147"/>
      <c r="GM292" s="147"/>
      <c r="GN292" s="147"/>
      <c r="GO292" s="147"/>
      <c r="GP292" s="147"/>
      <c r="GQ292" s="147"/>
      <c r="GR292" s="147"/>
      <c r="GS292" s="147"/>
      <c r="GT292" s="147"/>
      <c r="GU292" s="147"/>
      <c r="GV292" s="147"/>
      <c r="GW292" s="147"/>
      <c r="GX292" s="147"/>
      <c r="GY292" s="147"/>
      <c r="GZ292" s="147"/>
      <c r="HA292" s="147"/>
      <c r="HB292" s="147"/>
      <c r="HC292" s="147"/>
      <c r="HD292" s="147"/>
      <c r="HE292" s="147"/>
      <c r="HF292" s="147"/>
      <c r="HG292" s="147"/>
      <c r="HH292" s="147"/>
      <c r="HI292" s="147"/>
      <c r="HJ292" s="147"/>
      <c r="HK292" s="147"/>
      <c r="HL292" s="147"/>
      <c r="HM292" s="147"/>
      <c r="HN292" s="147"/>
      <c r="HO292" s="147"/>
      <c r="HP292" s="147"/>
      <c r="HQ292" s="147"/>
      <c r="HR292" s="147"/>
      <c r="HS292" s="147"/>
      <c r="HT292" s="147"/>
      <c r="HU292" s="147"/>
      <c r="HV292" s="147"/>
      <c r="HW292" s="147"/>
      <c r="HX292" s="147"/>
      <c r="HY292" s="147"/>
      <c r="HZ292" s="147"/>
      <c r="IA292" s="147"/>
      <c r="IB292" s="147"/>
      <c r="IC292" s="147"/>
      <c r="ID292" s="147"/>
      <c r="IE292" s="147"/>
      <c r="IF292" s="147"/>
      <c r="IG292" s="147"/>
      <c r="IH292" s="147"/>
      <c r="II292" s="147"/>
    </row>
    <row r="293" spans="1:243" x14ac:dyDescent="0.2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  <c r="AO293" s="147"/>
      <c r="AP293" s="147"/>
      <c r="AQ293" s="147"/>
      <c r="AR293" s="147"/>
      <c r="AS293" s="147"/>
      <c r="AT293" s="147"/>
      <c r="AU293" s="147"/>
      <c r="AV293" s="147"/>
      <c r="AW293" s="147"/>
      <c r="AX293" s="147"/>
      <c r="AY293" s="147"/>
      <c r="AZ293" s="147"/>
      <c r="BA293" s="147"/>
      <c r="BB293" s="147"/>
      <c r="BC293" s="147"/>
      <c r="BD293" s="147"/>
      <c r="BE293" s="147"/>
      <c r="BF293" s="147"/>
      <c r="BG293" s="147"/>
      <c r="BH293" s="147"/>
      <c r="BI293" s="147"/>
      <c r="BJ293" s="147"/>
      <c r="BK293" s="147"/>
      <c r="BL293" s="147"/>
      <c r="BM293" s="147"/>
      <c r="BN293" s="147"/>
      <c r="BO293" s="147"/>
      <c r="BP293" s="147"/>
      <c r="BQ293" s="147"/>
      <c r="BR293" s="147"/>
      <c r="BS293" s="147"/>
      <c r="BT293" s="147"/>
      <c r="BU293" s="147"/>
      <c r="BV293" s="147"/>
      <c r="BW293" s="147"/>
      <c r="BX293" s="147"/>
      <c r="BY293" s="147"/>
      <c r="BZ293" s="147"/>
      <c r="CA293" s="147"/>
      <c r="CB293" s="147"/>
      <c r="CC293" s="147"/>
      <c r="CD293" s="147"/>
      <c r="CE293" s="147"/>
      <c r="CF293" s="147"/>
      <c r="CG293" s="147"/>
      <c r="CH293" s="147"/>
      <c r="CI293" s="147"/>
      <c r="CJ293" s="147"/>
      <c r="CK293" s="147"/>
      <c r="CL293" s="147"/>
      <c r="CM293" s="147"/>
      <c r="CN293" s="147"/>
      <c r="CO293" s="147"/>
      <c r="CP293" s="147"/>
      <c r="CQ293" s="147"/>
      <c r="CR293" s="147"/>
      <c r="CS293" s="147"/>
      <c r="CT293" s="147"/>
      <c r="CU293" s="147"/>
      <c r="CV293" s="147"/>
      <c r="CW293" s="147"/>
      <c r="CX293" s="147"/>
      <c r="CY293" s="147"/>
      <c r="CZ293" s="147"/>
      <c r="DA293" s="147"/>
      <c r="DB293" s="147"/>
      <c r="DC293" s="147"/>
      <c r="DD293" s="147"/>
      <c r="DE293" s="147"/>
      <c r="DF293" s="147"/>
      <c r="DG293" s="147"/>
      <c r="DH293" s="147"/>
      <c r="DI293" s="147"/>
      <c r="DJ293" s="147"/>
      <c r="DK293" s="147"/>
      <c r="DL293" s="147"/>
      <c r="DM293" s="147"/>
      <c r="DN293" s="147"/>
      <c r="DO293" s="147"/>
      <c r="DP293" s="147"/>
      <c r="DQ293" s="147"/>
      <c r="DR293" s="147"/>
      <c r="DS293" s="147"/>
      <c r="DT293" s="147"/>
      <c r="DU293" s="147"/>
      <c r="DV293" s="147"/>
      <c r="DW293" s="147"/>
      <c r="DX293" s="147"/>
      <c r="DY293" s="147"/>
      <c r="DZ293" s="147"/>
      <c r="EA293" s="147"/>
      <c r="EB293" s="147"/>
      <c r="EC293" s="147"/>
      <c r="ED293" s="147"/>
      <c r="EE293" s="147"/>
      <c r="EF293" s="147"/>
      <c r="EG293" s="147"/>
      <c r="EH293" s="147"/>
      <c r="EI293" s="147"/>
      <c r="EJ293" s="147"/>
      <c r="EK293" s="147"/>
      <c r="EL293" s="147"/>
      <c r="EM293" s="147"/>
      <c r="EN293" s="147"/>
      <c r="EO293" s="147"/>
      <c r="EP293" s="147"/>
      <c r="EQ293" s="147"/>
      <c r="ER293" s="147"/>
      <c r="ES293" s="147"/>
      <c r="ET293" s="147"/>
      <c r="EU293" s="147"/>
      <c r="EV293" s="147"/>
      <c r="EW293" s="147"/>
      <c r="EX293" s="147"/>
      <c r="EY293" s="147"/>
      <c r="EZ293" s="147"/>
      <c r="FA293" s="147"/>
      <c r="FB293" s="147"/>
      <c r="FC293" s="147"/>
      <c r="FD293" s="147"/>
      <c r="FE293" s="147"/>
      <c r="FF293" s="147"/>
      <c r="FG293" s="147"/>
      <c r="FH293" s="147"/>
      <c r="FI293" s="147"/>
      <c r="FJ293" s="147"/>
      <c r="FK293" s="147"/>
      <c r="FL293" s="147"/>
      <c r="FM293" s="147"/>
      <c r="FN293" s="147"/>
      <c r="FO293" s="147"/>
      <c r="FP293" s="147"/>
      <c r="FQ293" s="147"/>
      <c r="FR293" s="147"/>
      <c r="FS293" s="147"/>
      <c r="FT293" s="147"/>
      <c r="FU293" s="147"/>
      <c r="FV293" s="147"/>
      <c r="FW293" s="147"/>
      <c r="FX293" s="147"/>
      <c r="FY293" s="147"/>
      <c r="FZ293" s="147"/>
      <c r="GA293" s="147"/>
      <c r="GB293" s="147"/>
      <c r="GC293" s="147"/>
      <c r="GD293" s="147"/>
      <c r="GE293" s="147"/>
      <c r="GF293" s="147"/>
      <c r="GG293" s="147"/>
      <c r="GH293" s="147"/>
      <c r="GI293" s="147"/>
      <c r="GJ293" s="147"/>
      <c r="GK293" s="147"/>
      <c r="GL293" s="147"/>
      <c r="GM293" s="147"/>
      <c r="GN293" s="147"/>
      <c r="GO293" s="147"/>
      <c r="GP293" s="147"/>
      <c r="GQ293" s="147"/>
      <c r="GR293" s="147"/>
      <c r="GS293" s="147"/>
      <c r="GT293" s="147"/>
      <c r="GU293" s="147"/>
      <c r="GV293" s="147"/>
      <c r="GW293" s="147"/>
      <c r="GX293" s="147"/>
      <c r="GY293" s="147"/>
      <c r="GZ293" s="147"/>
      <c r="HA293" s="147"/>
      <c r="HB293" s="147"/>
      <c r="HC293" s="147"/>
      <c r="HD293" s="147"/>
      <c r="HE293" s="147"/>
      <c r="HF293" s="147"/>
      <c r="HG293" s="147"/>
      <c r="HH293" s="147"/>
      <c r="HI293" s="147"/>
      <c r="HJ293" s="147"/>
      <c r="HK293" s="147"/>
      <c r="HL293" s="147"/>
      <c r="HM293" s="147"/>
      <c r="HN293" s="147"/>
      <c r="HO293" s="147"/>
      <c r="HP293" s="147"/>
      <c r="HQ293" s="147"/>
      <c r="HR293" s="147"/>
      <c r="HS293" s="147"/>
      <c r="HT293" s="147"/>
      <c r="HU293" s="147"/>
      <c r="HV293" s="147"/>
      <c r="HW293" s="147"/>
      <c r="HX293" s="147"/>
      <c r="HY293" s="147"/>
      <c r="HZ293" s="147"/>
      <c r="IA293" s="147"/>
      <c r="IB293" s="147"/>
      <c r="IC293" s="147"/>
      <c r="ID293" s="147"/>
      <c r="IE293" s="147"/>
      <c r="IF293" s="147"/>
      <c r="IG293" s="147"/>
      <c r="IH293" s="147"/>
      <c r="II293" s="147"/>
    </row>
    <row r="294" spans="1:243" x14ac:dyDescent="0.2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  <c r="AO294" s="147"/>
      <c r="AP294" s="147"/>
      <c r="AQ294" s="147"/>
      <c r="AR294" s="147"/>
      <c r="AS294" s="147"/>
      <c r="AT294" s="147"/>
      <c r="AU294" s="147"/>
      <c r="AV294" s="147"/>
      <c r="AW294" s="147"/>
      <c r="AX294" s="147"/>
      <c r="AY294" s="147"/>
      <c r="AZ294" s="147"/>
      <c r="BA294" s="147"/>
      <c r="BB294" s="147"/>
      <c r="BC294" s="147"/>
      <c r="BD294" s="147"/>
      <c r="BE294" s="147"/>
      <c r="BF294" s="147"/>
      <c r="BG294" s="147"/>
      <c r="BH294" s="147"/>
      <c r="BI294" s="147"/>
      <c r="BJ294" s="147"/>
      <c r="BK294" s="147"/>
      <c r="BL294" s="147"/>
      <c r="BM294" s="147"/>
      <c r="BN294" s="147"/>
      <c r="BO294" s="147"/>
      <c r="BP294" s="147"/>
      <c r="BQ294" s="147"/>
      <c r="BR294" s="147"/>
      <c r="BS294" s="147"/>
      <c r="BT294" s="147"/>
      <c r="BU294" s="147"/>
      <c r="BV294" s="147"/>
      <c r="BW294" s="147"/>
      <c r="BX294" s="147"/>
      <c r="BY294" s="147"/>
      <c r="BZ294" s="147"/>
      <c r="CA294" s="147"/>
      <c r="CB294" s="147"/>
      <c r="CC294" s="147"/>
      <c r="CD294" s="147"/>
      <c r="CE294" s="147"/>
      <c r="CF294" s="147"/>
      <c r="CG294" s="147"/>
      <c r="CH294" s="147"/>
      <c r="CI294" s="147"/>
      <c r="CJ294" s="147"/>
      <c r="CK294" s="147"/>
      <c r="CL294" s="147"/>
      <c r="CM294" s="147"/>
      <c r="CN294" s="147"/>
      <c r="CO294" s="147"/>
      <c r="CP294" s="147"/>
      <c r="CQ294" s="147"/>
      <c r="CR294" s="147"/>
      <c r="CS294" s="147"/>
      <c r="CT294" s="147"/>
      <c r="CU294" s="147"/>
      <c r="CV294" s="147"/>
      <c r="CW294" s="147"/>
      <c r="CX294" s="147"/>
      <c r="CY294" s="147"/>
      <c r="CZ294" s="147"/>
      <c r="DA294" s="147"/>
      <c r="DB294" s="147"/>
      <c r="DC294" s="147"/>
      <c r="DD294" s="147"/>
      <c r="DE294" s="147"/>
      <c r="DF294" s="147"/>
      <c r="DG294" s="147"/>
      <c r="DH294" s="147"/>
      <c r="DI294" s="147"/>
      <c r="DJ294" s="147"/>
      <c r="DK294" s="147"/>
      <c r="DL294" s="147"/>
      <c r="DM294" s="147"/>
      <c r="DN294" s="147"/>
      <c r="DO294" s="147"/>
      <c r="DP294" s="147"/>
      <c r="DQ294" s="147"/>
      <c r="DR294" s="147"/>
      <c r="DS294" s="147"/>
      <c r="DT294" s="147"/>
      <c r="DU294" s="147"/>
      <c r="DV294" s="147"/>
      <c r="DW294" s="147"/>
      <c r="DX294" s="147"/>
      <c r="DY294" s="147"/>
      <c r="DZ294" s="147"/>
      <c r="EA294" s="147"/>
      <c r="EB294" s="147"/>
      <c r="EC294" s="147"/>
      <c r="ED294" s="147"/>
      <c r="EE294" s="147"/>
      <c r="EF294" s="147"/>
      <c r="EG294" s="147"/>
      <c r="EH294" s="147"/>
      <c r="EI294" s="147"/>
      <c r="EJ294" s="147"/>
      <c r="EK294" s="147"/>
      <c r="EL294" s="147"/>
      <c r="EM294" s="147"/>
      <c r="EN294" s="147"/>
      <c r="EO294" s="147"/>
      <c r="EP294" s="147"/>
      <c r="EQ294" s="147"/>
      <c r="ER294" s="147"/>
      <c r="ES294" s="147"/>
      <c r="ET294" s="147"/>
      <c r="EU294" s="147"/>
      <c r="EV294" s="147"/>
      <c r="EW294" s="147"/>
      <c r="EX294" s="147"/>
      <c r="EY294" s="147"/>
      <c r="EZ294" s="147"/>
      <c r="FA294" s="147"/>
      <c r="FB294" s="147"/>
      <c r="FC294" s="147"/>
      <c r="FD294" s="147"/>
      <c r="FE294" s="147"/>
      <c r="FF294" s="147"/>
      <c r="FG294" s="147"/>
      <c r="FH294" s="147"/>
      <c r="FI294" s="147"/>
      <c r="FJ294" s="147"/>
      <c r="FK294" s="147"/>
      <c r="FL294" s="147"/>
      <c r="FM294" s="147"/>
      <c r="FN294" s="147"/>
      <c r="FO294" s="147"/>
      <c r="FP294" s="147"/>
      <c r="FQ294" s="147"/>
      <c r="FR294" s="147"/>
      <c r="FS294" s="147"/>
      <c r="FT294" s="147"/>
      <c r="FU294" s="147"/>
      <c r="FV294" s="147"/>
      <c r="FW294" s="147"/>
      <c r="FX294" s="147"/>
      <c r="FY294" s="147"/>
      <c r="FZ294" s="147"/>
      <c r="GA294" s="147"/>
      <c r="GB294" s="147"/>
      <c r="GC294" s="147"/>
      <c r="GD294" s="147"/>
      <c r="GE294" s="147"/>
      <c r="GF294" s="147"/>
      <c r="GG294" s="147"/>
      <c r="GH294" s="147"/>
      <c r="GI294" s="147"/>
      <c r="GJ294" s="147"/>
      <c r="GK294" s="147"/>
      <c r="GL294" s="147"/>
      <c r="GM294" s="147"/>
      <c r="GN294" s="147"/>
      <c r="GO294" s="147"/>
      <c r="GP294" s="147"/>
      <c r="GQ294" s="147"/>
      <c r="GR294" s="147"/>
      <c r="GS294" s="147"/>
      <c r="GT294" s="147"/>
      <c r="GU294" s="147"/>
      <c r="GV294" s="147"/>
      <c r="GW294" s="147"/>
      <c r="GX294" s="147"/>
      <c r="GY294" s="147"/>
      <c r="GZ294" s="147"/>
      <c r="HA294" s="147"/>
      <c r="HB294" s="147"/>
      <c r="HC294" s="147"/>
      <c r="HD294" s="147"/>
      <c r="HE294" s="147"/>
      <c r="HF294" s="147"/>
      <c r="HG294" s="147"/>
      <c r="HH294" s="147"/>
      <c r="HI294" s="147"/>
      <c r="HJ294" s="147"/>
      <c r="HK294" s="147"/>
      <c r="HL294" s="147"/>
      <c r="HM294" s="147"/>
      <c r="HN294" s="147"/>
      <c r="HO294" s="147"/>
      <c r="HP294" s="147"/>
      <c r="HQ294" s="147"/>
      <c r="HR294" s="147"/>
      <c r="HS294" s="147"/>
      <c r="HT294" s="147"/>
      <c r="HU294" s="147"/>
      <c r="HV294" s="147"/>
      <c r="HW294" s="147"/>
      <c r="HX294" s="147"/>
      <c r="HY294" s="147"/>
      <c r="HZ294" s="147"/>
      <c r="IA294" s="147"/>
      <c r="IB294" s="147"/>
      <c r="IC294" s="147"/>
      <c r="ID294" s="147"/>
      <c r="IE294" s="147"/>
      <c r="IF294" s="147"/>
      <c r="IG294" s="147"/>
      <c r="IH294" s="147"/>
      <c r="II294" s="147"/>
    </row>
    <row r="295" spans="1:243" x14ac:dyDescent="0.2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  <c r="AO295" s="147"/>
      <c r="AP295" s="147"/>
      <c r="AQ295" s="147"/>
      <c r="AR295" s="147"/>
      <c r="AS295" s="147"/>
      <c r="AT295" s="147"/>
      <c r="AU295" s="147"/>
      <c r="AV295" s="147"/>
      <c r="AW295" s="147"/>
      <c r="AX295" s="147"/>
      <c r="AY295" s="147"/>
      <c r="AZ295" s="147"/>
      <c r="BA295" s="147"/>
      <c r="BB295" s="147"/>
      <c r="BC295" s="147"/>
      <c r="BD295" s="147"/>
      <c r="BE295" s="147"/>
      <c r="BF295" s="147"/>
      <c r="BG295" s="147"/>
      <c r="BH295" s="147"/>
      <c r="BI295" s="147"/>
      <c r="BJ295" s="147"/>
      <c r="BK295" s="147"/>
      <c r="BL295" s="147"/>
      <c r="BM295" s="147"/>
      <c r="BN295" s="147"/>
      <c r="BO295" s="147"/>
      <c r="BP295" s="147"/>
      <c r="BQ295" s="147"/>
      <c r="BR295" s="147"/>
      <c r="BS295" s="147"/>
      <c r="BT295" s="147"/>
      <c r="BU295" s="147"/>
      <c r="BV295" s="147"/>
      <c r="BW295" s="147"/>
      <c r="BX295" s="147"/>
      <c r="BY295" s="147"/>
      <c r="BZ295" s="147"/>
      <c r="CA295" s="147"/>
      <c r="CB295" s="147"/>
      <c r="CC295" s="147"/>
      <c r="CD295" s="147"/>
      <c r="CE295" s="147"/>
      <c r="CF295" s="147"/>
      <c r="CG295" s="147"/>
      <c r="CH295" s="147"/>
      <c r="CI295" s="147"/>
      <c r="CJ295" s="147"/>
      <c r="CK295" s="147"/>
      <c r="CL295" s="147"/>
      <c r="CM295" s="147"/>
      <c r="CN295" s="147"/>
      <c r="CO295" s="147"/>
      <c r="CP295" s="147"/>
      <c r="CQ295" s="147"/>
      <c r="CR295" s="147"/>
      <c r="CS295" s="147"/>
      <c r="CT295" s="147"/>
      <c r="CU295" s="147"/>
      <c r="CV295" s="147"/>
      <c r="CW295" s="147"/>
      <c r="CX295" s="147"/>
      <c r="CY295" s="147"/>
      <c r="CZ295" s="147"/>
      <c r="DA295" s="147"/>
      <c r="DB295" s="147"/>
      <c r="DC295" s="147"/>
      <c r="DD295" s="147"/>
      <c r="DE295" s="147"/>
      <c r="DF295" s="147"/>
      <c r="DG295" s="147"/>
      <c r="DH295" s="147"/>
      <c r="DI295" s="147"/>
      <c r="DJ295" s="147"/>
      <c r="DK295" s="147"/>
      <c r="DL295" s="147"/>
      <c r="DM295" s="147"/>
      <c r="DN295" s="147"/>
      <c r="DO295" s="147"/>
      <c r="DP295" s="147"/>
      <c r="DQ295" s="147"/>
      <c r="DR295" s="147"/>
      <c r="DS295" s="147"/>
      <c r="DT295" s="147"/>
      <c r="DU295" s="147"/>
      <c r="DV295" s="147"/>
      <c r="DW295" s="147"/>
      <c r="DX295" s="147"/>
      <c r="DY295" s="147"/>
      <c r="DZ295" s="147"/>
      <c r="EA295" s="147"/>
      <c r="EB295" s="147"/>
      <c r="EC295" s="147"/>
      <c r="ED295" s="147"/>
      <c r="EE295" s="147"/>
      <c r="EF295" s="147"/>
      <c r="EG295" s="147"/>
      <c r="EH295" s="147"/>
      <c r="EI295" s="147"/>
      <c r="EJ295" s="147"/>
      <c r="EK295" s="147"/>
      <c r="EL295" s="147"/>
      <c r="EM295" s="147"/>
      <c r="EN295" s="147"/>
      <c r="EO295" s="147"/>
      <c r="EP295" s="147"/>
      <c r="EQ295" s="147"/>
      <c r="ER295" s="147"/>
      <c r="ES295" s="147"/>
      <c r="ET295" s="147"/>
      <c r="EU295" s="147"/>
      <c r="EV295" s="147"/>
      <c r="EW295" s="147"/>
      <c r="EX295" s="147"/>
      <c r="EY295" s="147"/>
      <c r="EZ295" s="147"/>
      <c r="FA295" s="147"/>
      <c r="FB295" s="147"/>
      <c r="FC295" s="147"/>
      <c r="FD295" s="147"/>
      <c r="FE295" s="147"/>
      <c r="FF295" s="147"/>
      <c r="FG295" s="147"/>
      <c r="FH295" s="147"/>
      <c r="FI295" s="147"/>
      <c r="FJ295" s="147"/>
      <c r="FK295" s="147"/>
      <c r="FL295" s="147"/>
      <c r="FM295" s="147"/>
      <c r="FN295" s="147"/>
      <c r="FO295" s="147"/>
      <c r="FP295" s="147"/>
      <c r="FQ295" s="147"/>
      <c r="FR295" s="147"/>
      <c r="FS295" s="147"/>
      <c r="FT295" s="147"/>
      <c r="FU295" s="147"/>
      <c r="FV295" s="147"/>
      <c r="FW295" s="147"/>
      <c r="FX295" s="147"/>
      <c r="FY295" s="147"/>
      <c r="FZ295" s="147"/>
      <c r="GA295" s="147"/>
      <c r="GB295" s="147"/>
      <c r="GC295" s="147"/>
      <c r="GD295" s="147"/>
      <c r="GE295" s="147"/>
      <c r="GF295" s="147"/>
      <c r="GG295" s="147"/>
      <c r="GH295" s="147"/>
      <c r="GI295" s="147"/>
      <c r="GJ295" s="147"/>
      <c r="GK295" s="147"/>
      <c r="GL295" s="147"/>
      <c r="GM295" s="147"/>
      <c r="GN295" s="147"/>
      <c r="GO295" s="147"/>
      <c r="GP295" s="147"/>
      <c r="GQ295" s="147"/>
      <c r="GR295" s="147"/>
      <c r="GS295" s="147"/>
      <c r="GT295" s="147"/>
      <c r="GU295" s="147"/>
      <c r="GV295" s="147"/>
      <c r="GW295" s="147"/>
      <c r="GX295" s="147"/>
      <c r="GY295" s="147"/>
      <c r="GZ295" s="147"/>
      <c r="HA295" s="147"/>
      <c r="HB295" s="147"/>
      <c r="HC295" s="147"/>
      <c r="HD295" s="147"/>
      <c r="HE295" s="147"/>
      <c r="HF295" s="147"/>
      <c r="HG295" s="147"/>
      <c r="HH295" s="147"/>
      <c r="HI295" s="147"/>
      <c r="HJ295" s="147"/>
      <c r="HK295" s="147"/>
      <c r="HL295" s="147"/>
      <c r="HM295" s="147"/>
      <c r="HN295" s="147"/>
      <c r="HO295" s="147"/>
      <c r="HP295" s="147"/>
      <c r="HQ295" s="147"/>
      <c r="HR295" s="147"/>
      <c r="HS295" s="147"/>
      <c r="HT295" s="147"/>
      <c r="HU295" s="147"/>
      <c r="HV295" s="147"/>
      <c r="HW295" s="147"/>
      <c r="HX295" s="147"/>
      <c r="HY295" s="147"/>
      <c r="HZ295" s="147"/>
      <c r="IA295" s="147"/>
      <c r="IB295" s="147"/>
      <c r="IC295" s="147"/>
      <c r="ID295" s="147"/>
      <c r="IE295" s="147"/>
      <c r="IF295" s="147"/>
      <c r="IG295" s="147"/>
      <c r="IH295" s="147"/>
      <c r="II295" s="147"/>
    </row>
    <row r="296" spans="1:243" x14ac:dyDescent="0.2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  <c r="AO296" s="147"/>
      <c r="AP296" s="147"/>
      <c r="AQ296" s="147"/>
      <c r="AR296" s="147"/>
      <c r="AS296" s="147"/>
      <c r="AT296" s="147"/>
      <c r="AU296" s="147"/>
      <c r="AV296" s="147"/>
      <c r="AW296" s="147"/>
      <c r="AX296" s="147"/>
      <c r="AY296" s="147"/>
      <c r="AZ296" s="147"/>
      <c r="BA296" s="147"/>
      <c r="BB296" s="147"/>
      <c r="BC296" s="147"/>
      <c r="BD296" s="147"/>
      <c r="BE296" s="147"/>
      <c r="BF296" s="147"/>
      <c r="BG296" s="147"/>
      <c r="BH296" s="147"/>
      <c r="BI296" s="147"/>
      <c r="BJ296" s="147"/>
      <c r="BK296" s="147"/>
      <c r="BL296" s="147"/>
      <c r="BM296" s="147"/>
      <c r="BN296" s="147"/>
      <c r="BO296" s="147"/>
      <c r="BP296" s="147"/>
      <c r="BQ296" s="147"/>
      <c r="BR296" s="147"/>
      <c r="BS296" s="147"/>
      <c r="BT296" s="147"/>
      <c r="BU296" s="147"/>
      <c r="BV296" s="147"/>
      <c r="BW296" s="147"/>
      <c r="BX296" s="147"/>
      <c r="BY296" s="147"/>
      <c r="BZ296" s="147"/>
      <c r="CA296" s="147"/>
      <c r="CB296" s="147"/>
      <c r="CC296" s="147"/>
      <c r="CD296" s="147"/>
      <c r="CE296" s="147"/>
      <c r="CF296" s="147"/>
      <c r="CG296" s="147"/>
      <c r="CH296" s="147"/>
      <c r="CI296" s="147"/>
      <c r="CJ296" s="147"/>
      <c r="CK296" s="147"/>
      <c r="CL296" s="147"/>
      <c r="CM296" s="147"/>
      <c r="CN296" s="147"/>
      <c r="CO296" s="147"/>
      <c r="CP296" s="147"/>
      <c r="CQ296" s="147"/>
      <c r="CR296" s="147"/>
      <c r="CS296" s="147"/>
      <c r="CT296" s="147"/>
      <c r="CU296" s="147"/>
      <c r="CV296" s="147"/>
      <c r="CW296" s="147"/>
      <c r="CX296" s="147"/>
      <c r="CY296" s="147"/>
      <c r="CZ296" s="147"/>
      <c r="DA296" s="147"/>
      <c r="DB296" s="147"/>
      <c r="DC296" s="147"/>
      <c r="DD296" s="147"/>
      <c r="DE296" s="147"/>
      <c r="DF296" s="147"/>
      <c r="DG296" s="147"/>
      <c r="DH296" s="147"/>
      <c r="DI296" s="147"/>
      <c r="DJ296" s="147"/>
      <c r="DK296" s="147"/>
      <c r="DL296" s="147"/>
      <c r="DM296" s="147"/>
      <c r="DN296" s="147"/>
      <c r="DO296" s="147"/>
      <c r="DP296" s="147"/>
      <c r="DQ296" s="147"/>
      <c r="DR296" s="147"/>
      <c r="DS296" s="147"/>
      <c r="DT296" s="147"/>
      <c r="DU296" s="147"/>
      <c r="DV296" s="147"/>
      <c r="DW296" s="147"/>
      <c r="DX296" s="147"/>
      <c r="DY296" s="147"/>
      <c r="DZ296" s="147"/>
      <c r="EA296" s="147"/>
      <c r="EB296" s="147"/>
      <c r="EC296" s="147"/>
      <c r="ED296" s="147"/>
      <c r="EE296" s="147"/>
      <c r="EF296" s="147"/>
      <c r="EG296" s="147"/>
      <c r="EH296" s="147"/>
      <c r="EI296" s="147"/>
      <c r="EJ296" s="147"/>
      <c r="EK296" s="147"/>
      <c r="EL296" s="147"/>
      <c r="EM296" s="147"/>
      <c r="EN296" s="147"/>
      <c r="EO296" s="147"/>
      <c r="EP296" s="147"/>
      <c r="EQ296" s="147"/>
      <c r="ER296" s="147"/>
      <c r="ES296" s="147"/>
      <c r="ET296" s="147"/>
      <c r="EU296" s="147"/>
      <c r="EV296" s="147"/>
      <c r="EW296" s="147"/>
      <c r="EX296" s="147"/>
      <c r="EY296" s="147"/>
      <c r="EZ296" s="147"/>
      <c r="FA296" s="147"/>
      <c r="FB296" s="147"/>
      <c r="FC296" s="147"/>
      <c r="FD296" s="147"/>
      <c r="FE296" s="147"/>
      <c r="FF296" s="147"/>
      <c r="FG296" s="147"/>
      <c r="FH296" s="147"/>
      <c r="FI296" s="147"/>
      <c r="FJ296" s="147"/>
      <c r="FK296" s="147"/>
      <c r="FL296" s="147"/>
      <c r="FM296" s="147"/>
      <c r="FN296" s="147"/>
      <c r="FO296" s="147"/>
      <c r="FP296" s="147"/>
      <c r="FQ296" s="147"/>
      <c r="FR296" s="147"/>
      <c r="FS296" s="147"/>
      <c r="FT296" s="147"/>
      <c r="FU296" s="147"/>
      <c r="FV296" s="147"/>
      <c r="FW296" s="147"/>
      <c r="FX296" s="147"/>
      <c r="FY296" s="147"/>
      <c r="FZ296" s="147"/>
      <c r="GA296" s="147"/>
      <c r="GB296" s="147"/>
      <c r="GC296" s="147"/>
      <c r="GD296" s="147"/>
      <c r="GE296" s="147"/>
      <c r="GF296" s="147"/>
      <c r="GG296" s="147"/>
      <c r="GH296" s="147"/>
      <c r="GI296" s="147"/>
      <c r="GJ296" s="147"/>
      <c r="GK296" s="147"/>
      <c r="GL296" s="147"/>
      <c r="GM296" s="147"/>
      <c r="GN296" s="147"/>
      <c r="GO296" s="147"/>
      <c r="GP296" s="147"/>
      <c r="GQ296" s="147"/>
      <c r="GR296" s="147"/>
      <c r="GS296" s="147"/>
      <c r="GT296" s="147"/>
      <c r="GU296" s="147"/>
      <c r="GV296" s="147"/>
      <c r="GW296" s="147"/>
      <c r="GX296" s="147"/>
      <c r="GY296" s="147"/>
      <c r="GZ296" s="147"/>
      <c r="HA296" s="147"/>
      <c r="HB296" s="147"/>
      <c r="HC296" s="147"/>
      <c r="HD296" s="147"/>
      <c r="HE296" s="147"/>
      <c r="HF296" s="147"/>
      <c r="HG296" s="147"/>
      <c r="HH296" s="147"/>
      <c r="HI296" s="147"/>
      <c r="HJ296" s="147"/>
      <c r="HK296" s="147"/>
      <c r="HL296" s="147"/>
      <c r="HM296" s="147"/>
      <c r="HN296" s="147"/>
      <c r="HO296" s="147"/>
      <c r="HP296" s="147"/>
      <c r="HQ296" s="147"/>
      <c r="HR296" s="147"/>
      <c r="HS296" s="147"/>
      <c r="HT296" s="147"/>
      <c r="HU296" s="147"/>
      <c r="HV296" s="147"/>
      <c r="HW296" s="147"/>
      <c r="HX296" s="147"/>
      <c r="HY296" s="147"/>
      <c r="HZ296" s="147"/>
      <c r="IA296" s="147"/>
      <c r="IB296" s="147"/>
      <c r="IC296" s="147"/>
      <c r="ID296" s="147"/>
      <c r="IE296" s="147"/>
      <c r="IF296" s="147"/>
      <c r="IG296" s="147"/>
      <c r="IH296" s="147"/>
      <c r="II296" s="147"/>
    </row>
    <row r="297" spans="1:243" x14ac:dyDescent="0.2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  <c r="AO297" s="147"/>
      <c r="AP297" s="147"/>
      <c r="AQ297" s="147"/>
      <c r="AR297" s="147"/>
      <c r="AS297" s="147"/>
      <c r="AT297" s="147"/>
      <c r="AU297" s="147"/>
      <c r="AV297" s="147"/>
      <c r="AW297" s="147"/>
      <c r="AX297" s="147"/>
      <c r="AY297" s="147"/>
      <c r="AZ297" s="147"/>
      <c r="BA297" s="147"/>
      <c r="BB297" s="147"/>
      <c r="BC297" s="147"/>
      <c r="BD297" s="147"/>
      <c r="BE297" s="147"/>
      <c r="BF297" s="147"/>
      <c r="BG297" s="147"/>
      <c r="BH297" s="147"/>
      <c r="BI297" s="147"/>
      <c r="BJ297" s="147"/>
      <c r="BK297" s="147"/>
      <c r="BL297" s="147"/>
      <c r="BM297" s="147"/>
      <c r="BN297" s="147"/>
      <c r="BO297" s="147"/>
      <c r="BP297" s="147"/>
      <c r="BQ297" s="147"/>
      <c r="BR297" s="147"/>
      <c r="BS297" s="147"/>
      <c r="BT297" s="147"/>
      <c r="BU297" s="147"/>
      <c r="BV297" s="147"/>
      <c r="BW297" s="147"/>
      <c r="BX297" s="147"/>
      <c r="BY297" s="147"/>
      <c r="BZ297" s="147"/>
      <c r="CA297" s="147"/>
      <c r="CB297" s="147"/>
      <c r="CC297" s="147"/>
      <c r="CD297" s="147"/>
      <c r="CE297" s="147"/>
      <c r="CF297" s="147"/>
      <c r="CG297" s="147"/>
      <c r="CH297" s="147"/>
      <c r="CI297" s="147"/>
      <c r="CJ297" s="147"/>
      <c r="CK297" s="147"/>
      <c r="CL297" s="147"/>
      <c r="CM297" s="147"/>
      <c r="CN297" s="147"/>
      <c r="CO297" s="147"/>
      <c r="CP297" s="147"/>
      <c r="CQ297" s="147"/>
      <c r="CR297" s="147"/>
      <c r="CS297" s="147"/>
      <c r="CT297" s="147"/>
      <c r="CU297" s="147"/>
      <c r="CV297" s="147"/>
      <c r="CW297" s="147"/>
      <c r="CX297" s="147"/>
      <c r="CY297" s="147"/>
      <c r="CZ297" s="147"/>
      <c r="DA297" s="147"/>
      <c r="DB297" s="147"/>
      <c r="DC297" s="147"/>
      <c r="DD297" s="147"/>
      <c r="DE297" s="147"/>
      <c r="DF297" s="147"/>
      <c r="DG297" s="147"/>
      <c r="DH297" s="147"/>
      <c r="DI297" s="147"/>
      <c r="DJ297" s="147"/>
      <c r="DK297" s="147"/>
      <c r="DL297" s="147"/>
      <c r="DM297" s="147"/>
      <c r="DN297" s="147"/>
      <c r="DO297" s="147"/>
      <c r="DP297" s="147"/>
      <c r="DQ297" s="147"/>
      <c r="DR297" s="147"/>
      <c r="DS297" s="147"/>
      <c r="DT297" s="147"/>
      <c r="DU297" s="147"/>
      <c r="DV297" s="147"/>
      <c r="DW297" s="147"/>
      <c r="DX297" s="147"/>
      <c r="DY297" s="147"/>
      <c r="DZ297" s="147"/>
      <c r="EA297" s="147"/>
      <c r="EB297" s="147"/>
      <c r="EC297" s="147"/>
      <c r="ED297" s="147"/>
      <c r="EE297" s="147"/>
      <c r="EF297" s="147"/>
      <c r="EG297" s="147"/>
      <c r="EH297" s="147"/>
      <c r="EI297" s="147"/>
      <c r="EJ297" s="147"/>
      <c r="EK297" s="147"/>
      <c r="EL297" s="147"/>
      <c r="EM297" s="147"/>
      <c r="EN297" s="147"/>
      <c r="EO297" s="147"/>
      <c r="EP297" s="147"/>
      <c r="EQ297" s="147"/>
      <c r="ER297" s="147"/>
      <c r="ES297" s="147"/>
      <c r="ET297" s="147"/>
      <c r="EU297" s="147"/>
      <c r="EV297" s="147"/>
      <c r="EW297" s="147"/>
      <c r="EX297" s="147"/>
      <c r="EY297" s="147"/>
      <c r="EZ297" s="147"/>
      <c r="FA297" s="147"/>
      <c r="FB297" s="147"/>
      <c r="FC297" s="147"/>
      <c r="FD297" s="147"/>
      <c r="FE297" s="147"/>
      <c r="FF297" s="147"/>
      <c r="FG297" s="147"/>
      <c r="FH297" s="147"/>
      <c r="FI297" s="147"/>
      <c r="FJ297" s="147"/>
      <c r="FK297" s="147"/>
      <c r="FL297" s="147"/>
      <c r="FM297" s="147"/>
      <c r="FN297" s="147"/>
      <c r="FO297" s="147"/>
      <c r="FP297" s="147"/>
      <c r="FQ297" s="147"/>
      <c r="FR297" s="147"/>
      <c r="FS297" s="147"/>
      <c r="FT297" s="147"/>
      <c r="FU297" s="147"/>
      <c r="FV297" s="147"/>
      <c r="FW297" s="147"/>
      <c r="FX297" s="147"/>
      <c r="FY297" s="147"/>
      <c r="FZ297" s="147"/>
      <c r="GA297" s="147"/>
      <c r="GB297" s="147"/>
      <c r="GC297" s="147"/>
      <c r="GD297" s="147"/>
      <c r="GE297" s="147"/>
      <c r="GF297" s="147"/>
      <c r="GG297" s="147"/>
      <c r="GH297" s="147"/>
      <c r="GI297" s="147"/>
      <c r="GJ297" s="147"/>
      <c r="GK297" s="147"/>
      <c r="GL297" s="147"/>
      <c r="GM297" s="147"/>
      <c r="GN297" s="147"/>
      <c r="GO297" s="147"/>
      <c r="GP297" s="147"/>
      <c r="GQ297" s="147"/>
      <c r="GR297" s="147"/>
      <c r="GS297" s="147"/>
      <c r="GT297" s="147"/>
      <c r="GU297" s="147"/>
      <c r="GV297" s="147"/>
      <c r="GW297" s="147"/>
      <c r="GX297" s="147"/>
      <c r="GY297" s="147"/>
      <c r="GZ297" s="147"/>
      <c r="HA297" s="147"/>
      <c r="HB297" s="147"/>
      <c r="HC297" s="147"/>
      <c r="HD297" s="147"/>
      <c r="HE297" s="147"/>
      <c r="HF297" s="147"/>
      <c r="HG297" s="147"/>
      <c r="HH297" s="147"/>
      <c r="HI297" s="147"/>
      <c r="HJ297" s="147"/>
      <c r="HK297" s="147"/>
      <c r="HL297" s="147"/>
      <c r="HM297" s="147"/>
      <c r="HN297" s="147"/>
      <c r="HO297" s="147"/>
      <c r="HP297" s="147"/>
      <c r="HQ297" s="147"/>
      <c r="HR297" s="147"/>
      <c r="HS297" s="147"/>
      <c r="HT297" s="147"/>
      <c r="HU297" s="147"/>
      <c r="HV297" s="147"/>
      <c r="HW297" s="147"/>
      <c r="HX297" s="147"/>
      <c r="HY297" s="147"/>
      <c r="HZ297" s="147"/>
      <c r="IA297" s="147"/>
      <c r="IB297" s="147"/>
      <c r="IC297" s="147"/>
      <c r="ID297" s="147"/>
      <c r="IE297" s="147"/>
      <c r="IF297" s="147"/>
      <c r="IG297" s="147"/>
      <c r="IH297" s="147"/>
      <c r="II297" s="147"/>
    </row>
    <row r="298" spans="1:243" x14ac:dyDescent="0.2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  <c r="AO298" s="147"/>
      <c r="AP298" s="147"/>
      <c r="AQ298" s="147"/>
      <c r="AR298" s="147"/>
      <c r="AS298" s="147"/>
      <c r="AT298" s="147"/>
      <c r="AU298" s="147"/>
      <c r="AV298" s="147"/>
      <c r="AW298" s="147"/>
      <c r="AX298" s="147"/>
      <c r="AY298" s="147"/>
      <c r="AZ298" s="147"/>
      <c r="BA298" s="147"/>
      <c r="BB298" s="147"/>
      <c r="BC298" s="147"/>
      <c r="BD298" s="147"/>
      <c r="BE298" s="147"/>
      <c r="BF298" s="147"/>
      <c r="BG298" s="147"/>
      <c r="BH298" s="147"/>
      <c r="BI298" s="147"/>
      <c r="BJ298" s="147"/>
      <c r="BK298" s="147"/>
      <c r="BL298" s="147"/>
      <c r="BM298" s="147"/>
      <c r="BN298" s="147"/>
      <c r="BO298" s="147"/>
      <c r="BP298" s="147"/>
      <c r="BQ298" s="147"/>
      <c r="BR298" s="147"/>
      <c r="BS298" s="147"/>
      <c r="BT298" s="147"/>
      <c r="BU298" s="147"/>
      <c r="BV298" s="147"/>
      <c r="BW298" s="147"/>
      <c r="BX298" s="147"/>
      <c r="BY298" s="147"/>
      <c r="BZ298" s="147"/>
      <c r="CA298" s="147"/>
      <c r="CB298" s="147"/>
      <c r="CC298" s="147"/>
      <c r="CD298" s="147"/>
      <c r="CE298" s="147"/>
      <c r="CF298" s="147"/>
      <c r="CG298" s="147"/>
      <c r="CH298" s="147"/>
      <c r="CI298" s="147"/>
      <c r="CJ298" s="147"/>
      <c r="CK298" s="147"/>
      <c r="CL298" s="147"/>
      <c r="CM298" s="147"/>
      <c r="CN298" s="147"/>
      <c r="CO298" s="147"/>
      <c r="CP298" s="147"/>
      <c r="CQ298" s="147"/>
      <c r="CR298" s="147"/>
      <c r="CS298" s="147"/>
      <c r="CT298" s="147"/>
      <c r="CU298" s="147"/>
      <c r="CV298" s="147"/>
      <c r="CW298" s="147"/>
      <c r="CX298" s="147"/>
      <c r="CY298" s="147"/>
      <c r="CZ298" s="147"/>
      <c r="DA298" s="147"/>
      <c r="DB298" s="147"/>
      <c r="DC298" s="147"/>
      <c r="DD298" s="147"/>
      <c r="DE298" s="147"/>
      <c r="DF298" s="147"/>
      <c r="DG298" s="147"/>
      <c r="DH298" s="147"/>
      <c r="DI298" s="147"/>
      <c r="DJ298" s="147"/>
      <c r="DK298" s="147"/>
      <c r="DL298" s="147"/>
      <c r="DM298" s="147"/>
      <c r="DN298" s="147"/>
      <c r="DO298" s="147"/>
      <c r="DP298" s="147"/>
      <c r="DQ298" s="147"/>
      <c r="DR298" s="147"/>
      <c r="DS298" s="147"/>
      <c r="DT298" s="147"/>
      <c r="DU298" s="147"/>
      <c r="DV298" s="147"/>
      <c r="DW298" s="147"/>
      <c r="DX298" s="147"/>
      <c r="DY298" s="147"/>
      <c r="DZ298" s="147"/>
      <c r="EA298" s="147"/>
      <c r="EB298" s="147"/>
      <c r="EC298" s="147"/>
      <c r="ED298" s="147"/>
      <c r="EE298" s="147"/>
      <c r="EF298" s="147"/>
      <c r="EG298" s="147"/>
      <c r="EH298" s="147"/>
      <c r="EI298" s="147"/>
      <c r="EJ298" s="147"/>
      <c r="EK298" s="147"/>
      <c r="EL298" s="147"/>
      <c r="EM298" s="147"/>
      <c r="EN298" s="147"/>
      <c r="EO298" s="147"/>
      <c r="EP298" s="147"/>
      <c r="EQ298" s="147"/>
      <c r="ER298" s="147"/>
      <c r="ES298" s="147"/>
      <c r="ET298" s="147"/>
      <c r="EU298" s="147"/>
      <c r="EV298" s="147"/>
      <c r="EW298" s="147"/>
      <c r="EX298" s="147"/>
      <c r="EY298" s="147"/>
      <c r="EZ298" s="147"/>
      <c r="FA298" s="147"/>
      <c r="FB298" s="147"/>
      <c r="FC298" s="147"/>
      <c r="FD298" s="147"/>
      <c r="FE298" s="147"/>
      <c r="FF298" s="147"/>
      <c r="FG298" s="147"/>
      <c r="FH298" s="147"/>
      <c r="FI298" s="147"/>
      <c r="FJ298" s="147"/>
      <c r="FK298" s="147"/>
      <c r="FL298" s="147"/>
      <c r="FM298" s="147"/>
      <c r="FN298" s="147"/>
      <c r="FO298" s="147"/>
      <c r="FP298" s="147"/>
      <c r="FQ298" s="147"/>
      <c r="FR298" s="147"/>
      <c r="FS298" s="147"/>
      <c r="FT298" s="147"/>
      <c r="FU298" s="147"/>
      <c r="FV298" s="147"/>
      <c r="FW298" s="147"/>
      <c r="FX298" s="147"/>
      <c r="FY298" s="147"/>
      <c r="FZ298" s="147"/>
      <c r="GA298" s="147"/>
      <c r="GB298" s="147"/>
      <c r="GC298" s="147"/>
      <c r="GD298" s="147"/>
      <c r="GE298" s="147"/>
      <c r="GF298" s="147"/>
      <c r="GG298" s="147"/>
      <c r="GH298" s="147"/>
      <c r="GI298" s="147"/>
      <c r="GJ298" s="147"/>
      <c r="GK298" s="147"/>
      <c r="GL298" s="147"/>
      <c r="GM298" s="147"/>
      <c r="GN298" s="147"/>
      <c r="GO298" s="147"/>
      <c r="GP298" s="147"/>
      <c r="GQ298" s="147"/>
      <c r="GR298" s="147"/>
      <c r="GS298" s="147"/>
      <c r="GT298" s="147"/>
      <c r="GU298" s="147"/>
      <c r="GV298" s="147"/>
      <c r="GW298" s="147"/>
      <c r="GX298" s="147"/>
      <c r="GY298" s="147"/>
      <c r="GZ298" s="147"/>
      <c r="HA298" s="147"/>
      <c r="HB298" s="147"/>
      <c r="HC298" s="147"/>
      <c r="HD298" s="147"/>
      <c r="HE298" s="147"/>
      <c r="HF298" s="147"/>
      <c r="HG298" s="147"/>
      <c r="HH298" s="147"/>
      <c r="HI298" s="147"/>
      <c r="HJ298" s="147"/>
      <c r="HK298" s="147"/>
      <c r="HL298" s="147"/>
      <c r="HM298" s="147"/>
      <c r="HN298" s="147"/>
      <c r="HO298" s="147"/>
      <c r="HP298" s="147"/>
      <c r="HQ298" s="147"/>
      <c r="HR298" s="147"/>
      <c r="HS298" s="147"/>
      <c r="HT298" s="147"/>
      <c r="HU298" s="147"/>
      <c r="HV298" s="147"/>
      <c r="HW298" s="147"/>
      <c r="HX298" s="147"/>
      <c r="HY298" s="147"/>
      <c r="HZ298" s="147"/>
      <c r="IA298" s="147"/>
      <c r="IB298" s="147"/>
      <c r="IC298" s="147"/>
      <c r="ID298" s="147"/>
      <c r="IE298" s="147"/>
      <c r="IF298" s="147"/>
      <c r="IG298" s="147"/>
      <c r="IH298" s="147"/>
      <c r="II298" s="147"/>
    </row>
    <row r="299" spans="1:243" x14ac:dyDescent="0.2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  <c r="AO299" s="147"/>
      <c r="AP299" s="147"/>
      <c r="AQ299" s="147"/>
      <c r="AR299" s="147"/>
      <c r="AS299" s="147"/>
      <c r="AT299" s="147"/>
      <c r="AU299" s="147"/>
      <c r="AV299" s="147"/>
      <c r="AW299" s="147"/>
      <c r="AX299" s="147"/>
      <c r="AY299" s="147"/>
      <c r="AZ299" s="147"/>
      <c r="BA299" s="147"/>
      <c r="BB299" s="147"/>
      <c r="BC299" s="147"/>
      <c r="BD299" s="147"/>
      <c r="BE299" s="147"/>
      <c r="BF299" s="147"/>
      <c r="BG299" s="147"/>
      <c r="BH299" s="147"/>
      <c r="BI299" s="147"/>
      <c r="BJ299" s="147"/>
      <c r="BK299" s="147"/>
      <c r="BL299" s="147"/>
      <c r="BM299" s="147"/>
      <c r="BN299" s="147"/>
      <c r="BO299" s="147"/>
      <c r="BP299" s="147"/>
      <c r="BQ299" s="147"/>
      <c r="BR299" s="147"/>
      <c r="BS299" s="147"/>
      <c r="BT299" s="147"/>
      <c r="BU299" s="147"/>
      <c r="BV299" s="147"/>
      <c r="BW299" s="147"/>
      <c r="BX299" s="147"/>
      <c r="BY299" s="147"/>
      <c r="BZ299" s="147"/>
      <c r="CA299" s="147"/>
      <c r="CB299" s="147"/>
      <c r="CC299" s="147"/>
      <c r="CD299" s="147"/>
      <c r="CE299" s="147"/>
      <c r="CF299" s="147"/>
      <c r="CG299" s="147"/>
      <c r="CH299" s="147"/>
      <c r="CI299" s="147"/>
      <c r="CJ299" s="147"/>
      <c r="CK299" s="147"/>
      <c r="CL299" s="147"/>
      <c r="CM299" s="147"/>
      <c r="CN299" s="147"/>
      <c r="CO299" s="147"/>
      <c r="CP299" s="147"/>
      <c r="CQ299" s="147"/>
      <c r="CR299" s="147"/>
      <c r="CS299" s="147"/>
      <c r="CT299" s="147"/>
      <c r="CU299" s="147"/>
      <c r="CV299" s="147"/>
      <c r="CW299" s="147"/>
      <c r="CX299" s="147"/>
      <c r="CY299" s="147"/>
      <c r="CZ299" s="147"/>
      <c r="DA299" s="147"/>
      <c r="DB299" s="147"/>
      <c r="DC299" s="147"/>
      <c r="DD299" s="147"/>
      <c r="DE299" s="147"/>
      <c r="DF299" s="147"/>
      <c r="DG299" s="147"/>
      <c r="DH299" s="147"/>
      <c r="DI299" s="147"/>
      <c r="DJ299" s="147"/>
      <c r="DK299" s="147"/>
      <c r="DL299" s="147"/>
      <c r="DM299" s="147"/>
      <c r="DN299" s="147"/>
      <c r="DO299" s="147"/>
      <c r="DP299" s="147"/>
      <c r="DQ299" s="147"/>
      <c r="DR299" s="147"/>
      <c r="DS299" s="147"/>
      <c r="DT299" s="147"/>
      <c r="DU299" s="147"/>
      <c r="DV299" s="147"/>
      <c r="DW299" s="147"/>
      <c r="DX299" s="147"/>
      <c r="DY299" s="147"/>
      <c r="DZ299" s="147"/>
      <c r="EA299" s="147"/>
      <c r="EB299" s="147"/>
      <c r="EC299" s="147"/>
      <c r="ED299" s="147"/>
      <c r="EE299" s="147"/>
      <c r="EF299" s="147"/>
      <c r="EG299" s="147"/>
      <c r="EH299" s="147"/>
      <c r="EI299" s="147"/>
      <c r="EJ299" s="147"/>
      <c r="EK299" s="147"/>
      <c r="EL299" s="147"/>
      <c r="EM299" s="147"/>
      <c r="EN299" s="147"/>
      <c r="EO299" s="147"/>
      <c r="EP299" s="147"/>
      <c r="EQ299" s="147"/>
      <c r="ER299" s="147"/>
      <c r="ES299" s="147"/>
      <c r="ET299" s="147"/>
      <c r="EU299" s="147"/>
      <c r="EV299" s="147"/>
      <c r="EW299" s="147"/>
      <c r="EX299" s="147"/>
      <c r="EY299" s="147"/>
      <c r="EZ299" s="147"/>
      <c r="FA299" s="147"/>
      <c r="FB299" s="147"/>
      <c r="FC299" s="147"/>
      <c r="FD299" s="147"/>
      <c r="FE299" s="147"/>
      <c r="FF299" s="147"/>
      <c r="FG299" s="147"/>
      <c r="FH299" s="147"/>
      <c r="FI299" s="147"/>
      <c r="FJ299" s="147"/>
      <c r="FK299" s="147"/>
      <c r="FL299" s="147"/>
      <c r="FM299" s="147"/>
      <c r="FN299" s="147"/>
      <c r="FO299" s="147"/>
      <c r="FP299" s="147"/>
      <c r="FQ299" s="147"/>
      <c r="FR299" s="147"/>
      <c r="FS299" s="147"/>
      <c r="FT299" s="147"/>
      <c r="FU299" s="147"/>
      <c r="FV299" s="147"/>
      <c r="FW299" s="147"/>
      <c r="FX299" s="147"/>
      <c r="FY299" s="147"/>
      <c r="FZ299" s="147"/>
      <c r="GA299" s="147"/>
      <c r="GB299" s="147"/>
      <c r="GC299" s="147"/>
      <c r="GD299" s="147"/>
      <c r="GE299" s="147"/>
      <c r="GF299" s="147"/>
      <c r="GG299" s="147"/>
      <c r="GH299" s="147"/>
      <c r="GI299" s="147"/>
      <c r="GJ299" s="147"/>
      <c r="GK299" s="147"/>
      <c r="GL299" s="147"/>
      <c r="GM299" s="147"/>
      <c r="GN299" s="147"/>
      <c r="GO299" s="147"/>
      <c r="GP299" s="147"/>
      <c r="GQ299" s="147"/>
      <c r="GR299" s="147"/>
      <c r="GS299" s="147"/>
      <c r="GT299" s="147"/>
      <c r="GU299" s="147"/>
      <c r="GV299" s="147"/>
      <c r="GW299" s="147"/>
      <c r="GX299" s="147"/>
      <c r="GY299" s="147"/>
      <c r="GZ299" s="147"/>
      <c r="HA299" s="147"/>
      <c r="HB299" s="147"/>
      <c r="HC299" s="147"/>
      <c r="HD299" s="147"/>
      <c r="HE299" s="147"/>
      <c r="HF299" s="147"/>
      <c r="HG299" s="147"/>
      <c r="HH299" s="147"/>
      <c r="HI299" s="147"/>
      <c r="HJ299" s="147"/>
      <c r="HK299" s="147"/>
      <c r="HL299" s="147"/>
      <c r="HM299" s="147"/>
      <c r="HN299" s="147"/>
      <c r="HO299" s="147"/>
      <c r="HP299" s="147"/>
      <c r="HQ299" s="147"/>
      <c r="HR299" s="147"/>
      <c r="HS299" s="147"/>
      <c r="HT299" s="147"/>
      <c r="HU299" s="147"/>
      <c r="HV299" s="147"/>
      <c r="HW299" s="147"/>
      <c r="HX299" s="147"/>
      <c r="HY299" s="147"/>
      <c r="HZ299" s="147"/>
      <c r="IA299" s="147"/>
      <c r="IB299" s="147"/>
      <c r="IC299" s="147"/>
      <c r="ID299" s="147"/>
      <c r="IE299" s="147"/>
      <c r="IF299" s="147"/>
      <c r="IG299" s="147"/>
      <c r="IH299" s="147"/>
      <c r="II299" s="147"/>
    </row>
    <row r="300" spans="1:243" x14ac:dyDescent="0.2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  <c r="AO300" s="147"/>
      <c r="AP300" s="147"/>
      <c r="AQ300" s="147"/>
      <c r="AR300" s="147"/>
      <c r="AS300" s="147"/>
      <c r="AT300" s="147"/>
      <c r="AU300" s="147"/>
      <c r="AV300" s="147"/>
      <c r="AW300" s="147"/>
      <c r="AX300" s="147"/>
      <c r="AY300" s="147"/>
      <c r="AZ300" s="147"/>
      <c r="BA300" s="147"/>
      <c r="BB300" s="147"/>
      <c r="BC300" s="147"/>
      <c r="BD300" s="147"/>
      <c r="BE300" s="147"/>
      <c r="BF300" s="147"/>
      <c r="BG300" s="147"/>
      <c r="BH300" s="147"/>
      <c r="BI300" s="147"/>
      <c r="BJ300" s="147"/>
      <c r="BK300" s="147"/>
      <c r="BL300" s="147"/>
      <c r="BM300" s="147"/>
      <c r="BN300" s="147"/>
      <c r="BO300" s="147"/>
      <c r="BP300" s="147"/>
      <c r="BQ300" s="147"/>
      <c r="BR300" s="147"/>
      <c r="BS300" s="147"/>
      <c r="BT300" s="147"/>
      <c r="BU300" s="147"/>
      <c r="BV300" s="147"/>
      <c r="BW300" s="147"/>
      <c r="BX300" s="147"/>
      <c r="BY300" s="147"/>
      <c r="BZ300" s="147"/>
      <c r="CA300" s="147"/>
      <c r="CB300" s="147"/>
      <c r="CC300" s="147"/>
      <c r="CD300" s="147"/>
      <c r="CE300" s="147"/>
      <c r="CF300" s="147"/>
      <c r="CG300" s="147"/>
      <c r="CH300" s="147"/>
      <c r="CI300" s="147"/>
      <c r="CJ300" s="147"/>
      <c r="CK300" s="147"/>
      <c r="CL300" s="147"/>
      <c r="CM300" s="147"/>
      <c r="CN300" s="147"/>
      <c r="CO300" s="147"/>
      <c r="CP300" s="147"/>
      <c r="CQ300" s="147"/>
      <c r="CR300" s="147"/>
      <c r="CS300" s="147"/>
      <c r="CT300" s="147"/>
      <c r="CU300" s="147"/>
      <c r="CV300" s="147"/>
      <c r="CW300" s="147"/>
      <c r="CX300" s="147"/>
      <c r="CY300" s="147"/>
      <c r="CZ300" s="147"/>
      <c r="DA300" s="147"/>
      <c r="DB300" s="147"/>
      <c r="DC300" s="147"/>
      <c r="DD300" s="147"/>
      <c r="DE300" s="147"/>
      <c r="DF300" s="147"/>
      <c r="DG300" s="147"/>
      <c r="DH300" s="147"/>
      <c r="DI300" s="147"/>
      <c r="DJ300" s="147"/>
      <c r="DK300" s="147"/>
      <c r="DL300" s="147"/>
      <c r="DM300" s="147"/>
      <c r="DN300" s="147"/>
      <c r="DO300" s="147"/>
      <c r="DP300" s="147"/>
      <c r="DQ300" s="147"/>
      <c r="DR300" s="147"/>
      <c r="DS300" s="147"/>
      <c r="DT300" s="147"/>
      <c r="DU300" s="147"/>
      <c r="DV300" s="147"/>
      <c r="DW300" s="147"/>
      <c r="DX300" s="147"/>
      <c r="DY300" s="147"/>
      <c r="DZ300" s="147"/>
      <c r="EA300" s="147"/>
      <c r="EB300" s="147"/>
      <c r="EC300" s="147"/>
      <c r="ED300" s="147"/>
      <c r="EE300" s="147"/>
      <c r="EF300" s="147"/>
      <c r="EG300" s="147"/>
      <c r="EH300" s="147"/>
      <c r="EI300" s="147"/>
      <c r="EJ300" s="147"/>
      <c r="EK300" s="147"/>
      <c r="EL300" s="147"/>
      <c r="EM300" s="147"/>
      <c r="EN300" s="147"/>
      <c r="EO300" s="147"/>
      <c r="EP300" s="147"/>
      <c r="EQ300" s="147"/>
      <c r="ER300" s="147"/>
      <c r="ES300" s="147"/>
      <c r="ET300" s="147"/>
      <c r="EU300" s="147"/>
      <c r="EV300" s="147"/>
      <c r="EW300" s="147"/>
      <c r="EX300" s="147"/>
      <c r="EY300" s="147"/>
      <c r="EZ300" s="147"/>
      <c r="FA300" s="147"/>
      <c r="FB300" s="147"/>
      <c r="FC300" s="147"/>
      <c r="FD300" s="147"/>
      <c r="FE300" s="147"/>
      <c r="FF300" s="147"/>
      <c r="FG300" s="147"/>
      <c r="FH300" s="147"/>
      <c r="FI300" s="147"/>
      <c r="FJ300" s="147"/>
      <c r="FK300" s="147"/>
      <c r="FL300" s="147"/>
      <c r="FM300" s="147"/>
      <c r="FN300" s="147"/>
      <c r="FO300" s="147"/>
      <c r="FP300" s="147"/>
      <c r="FQ300" s="147"/>
      <c r="FR300" s="147"/>
      <c r="FS300" s="147"/>
      <c r="FT300" s="147"/>
      <c r="FU300" s="147"/>
      <c r="FV300" s="147"/>
      <c r="FW300" s="147"/>
      <c r="FX300" s="147"/>
      <c r="FY300" s="147"/>
      <c r="FZ300" s="147"/>
      <c r="GA300" s="147"/>
      <c r="GB300" s="147"/>
      <c r="GC300" s="147"/>
      <c r="GD300" s="147"/>
      <c r="GE300" s="147"/>
      <c r="GF300" s="147"/>
      <c r="GG300" s="147"/>
      <c r="GH300" s="147"/>
      <c r="GI300" s="147"/>
      <c r="GJ300" s="147"/>
      <c r="GK300" s="147"/>
      <c r="GL300" s="147"/>
      <c r="GM300" s="147"/>
      <c r="GN300" s="147"/>
      <c r="GO300" s="147"/>
      <c r="GP300" s="147"/>
      <c r="GQ300" s="147"/>
      <c r="GR300" s="147"/>
      <c r="GS300" s="147"/>
      <c r="GT300" s="147"/>
      <c r="GU300" s="147"/>
      <c r="GV300" s="147"/>
      <c r="GW300" s="147"/>
      <c r="GX300" s="147"/>
      <c r="GY300" s="147"/>
      <c r="GZ300" s="147"/>
      <c r="HA300" s="147"/>
      <c r="HB300" s="147"/>
      <c r="HC300" s="147"/>
      <c r="HD300" s="147"/>
      <c r="HE300" s="147"/>
      <c r="HF300" s="147"/>
      <c r="HG300" s="147"/>
      <c r="HH300" s="147"/>
      <c r="HI300" s="147"/>
      <c r="HJ300" s="147"/>
      <c r="HK300" s="147"/>
      <c r="HL300" s="147"/>
      <c r="HM300" s="147"/>
      <c r="HN300" s="147"/>
      <c r="HO300" s="147"/>
      <c r="HP300" s="147"/>
      <c r="HQ300" s="147"/>
      <c r="HR300" s="147"/>
      <c r="HS300" s="147"/>
      <c r="HT300" s="147"/>
      <c r="HU300" s="147"/>
      <c r="HV300" s="147"/>
      <c r="HW300" s="147"/>
      <c r="HX300" s="147"/>
      <c r="HY300" s="147"/>
      <c r="HZ300" s="147"/>
      <c r="IA300" s="147"/>
      <c r="IB300" s="147"/>
      <c r="IC300" s="147"/>
      <c r="ID300" s="147"/>
      <c r="IE300" s="147"/>
      <c r="IF300" s="147"/>
      <c r="IG300" s="147"/>
      <c r="IH300" s="147"/>
      <c r="II300" s="147"/>
    </row>
    <row r="301" spans="1:243" x14ac:dyDescent="0.2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  <c r="AO301" s="147"/>
      <c r="AP301" s="147"/>
      <c r="AQ301" s="147"/>
      <c r="AR301" s="147"/>
      <c r="AS301" s="147"/>
      <c r="AT301" s="147"/>
      <c r="AU301" s="147"/>
      <c r="AV301" s="147"/>
      <c r="AW301" s="147"/>
      <c r="AX301" s="147"/>
      <c r="AY301" s="147"/>
      <c r="AZ301" s="147"/>
      <c r="BA301" s="147"/>
      <c r="BB301" s="147"/>
      <c r="BC301" s="147"/>
      <c r="BD301" s="147"/>
      <c r="BE301" s="147"/>
      <c r="BF301" s="147"/>
      <c r="BG301" s="147"/>
      <c r="BH301" s="147"/>
      <c r="BI301" s="147"/>
      <c r="BJ301" s="147"/>
      <c r="BK301" s="147"/>
      <c r="BL301" s="147"/>
      <c r="BM301" s="147"/>
      <c r="BN301" s="147"/>
      <c r="BO301" s="147"/>
      <c r="BP301" s="147"/>
      <c r="BQ301" s="147"/>
      <c r="BR301" s="147"/>
      <c r="BS301" s="147"/>
      <c r="BT301" s="147"/>
      <c r="BU301" s="147"/>
      <c r="BV301" s="147"/>
      <c r="BW301" s="147"/>
      <c r="BX301" s="147"/>
      <c r="BY301" s="147"/>
      <c r="BZ301" s="147"/>
      <c r="CA301" s="147"/>
      <c r="CB301" s="147"/>
      <c r="CC301" s="147"/>
      <c r="CD301" s="147"/>
      <c r="CE301" s="147"/>
      <c r="CF301" s="147"/>
      <c r="CG301" s="147"/>
      <c r="CH301" s="147"/>
      <c r="CI301" s="147"/>
      <c r="CJ301" s="147"/>
      <c r="CK301" s="147"/>
      <c r="CL301" s="147"/>
      <c r="CM301" s="147"/>
      <c r="CN301" s="147"/>
      <c r="CO301" s="147"/>
      <c r="CP301" s="147"/>
      <c r="CQ301" s="147"/>
      <c r="CR301" s="147"/>
      <c r="CS301" s="147"/>
      <c r="CT301" s="147"/>
      <c r="CU301" s="147"/>
      <c r="CV301" s="147"/>
      <c r="CW301" s="147"/>
      <c r="CX301" s="147"/>
      <c r="CY301" s="147"/>
      <c r="CZ301" s="147"/>
      <c r="DA301" s="147"/>
      <c r="DB301" s="147"/>
      <c r="DC301" s="147"/>
      <c r="DD301" s="147"/>
      <c r="DE301" s="147"/>
      <c r="DF301" s="147"/>
      <c r="DG301" s="147"/>
      <c r="DH301" s="147"/>
      <c r="DI301" s="147"/>
      <c r="DJ301" s="147"/>
      <c r="DK301" s="147"/>
      <c r="DL301" s="147"/>
      <c r="DM301" s="147"/>
      <c r="DN301" s="147"/>
      <c r="DO301" s="147"/>
      <c r="DP301" s="147"/>
      <c r="DQ301" s="147"/>
      <c r="DR301" s="147"/>
      <c r="DS301" s="147"/>
      <c r="DT301" s="147"/>
      <c r="DU301" s="147"/>
      <c r="DV301" s="147"/>
      <c r="DW301" s="147"/>
      <c r="DX301" s="147"/>
      <c r="DY301" s="147"/>
      <c r="DZ301" s="147"/>
      <c r="EA301" s="147"/>
      <c r="EB301" s="147"/>
      <c r="EC301" s="147"/>
      <c r="ED301" s="147"/>
      <c r="EE301" s="147"/>
      <c r="EF301" s="147"/>
      <c r="EG301" s="147"/>
      <c r="EH301" s="147"/>
      <c r="EI301" s="147"/>
      <c r="EJ301" s="147"/>
      <c r="EK301" s="147"/>
      <c r="EL301" s="147"/>
      <c r="EM301" s="147"/>
      <c r="EN301" s="147"/>
      <c r="EO301" s="147"/>
      <c r="EP301" s="147"/>
      <c r="EQ301" s="147"/>
      <c r="ER301" s="147"/>
      <c r="ES301" s="147"/>
      <c r="ET301" s="147"/>
      <c r="EU301" s="147"/>
      <c r="EV301" s="147"/>
      <c r="EW301" s="147"/>
      <c r="EX301" s="147"/>
      <c r="EY301" s="147"/>
      <c r="EZ301" s="147"/>
      <c r="FA301" s="147"/>
      <c r="FB301" s="147"/>
      <c r="FC301" s="147"/>
      <c r="FD301" s="147"/>
      <c r="FE301" s="147"/>
      <c r="FF301" s="147"/>
      <c r="FG301" s="147"/>
      <c r="FH301" s="147"/>
      <c r="FI301" s="147"/>
      <c r="FJ301" s="147"/>
      <c r="FK301" s="147"/>
      <c r="FL301" s="147"/>
      <c r="FM301" s="147"/>
      <c r="FN301" s="147"/>
      <c r="FO301" s="147"/>
      <c r="FP301" s="147"/>
      <c r="FQ301" s="147"/>
      <c r="FR301" s="147"/>
      <c r="FS301" s="147"/>
      <c r="FT301" s="147"/>
      <c r="FU301" s="147"/>
      <c r="FV301" s="147"/>
      <c r="FW301" s="147"/>
      <c r="FX301" s="147"/>
      <c r="FY301" s="147"/>
      <c r="FZ301" s="147"/>
      <c r="GA301" s="147"/>
      <c r="GB301" s="147"/>
      <c r="GC301" s="147"/>
      <c r="GD301" s="147"/>
      <c r="GE301" s="147"/>
      <c r="GF301" s="147"/>
      <c r="GG301" s="147"/>
      <c r="GH301" s="147"/>
      <c r="GI301" s="147"/>
      <c r="GJ301" s="147"/>
      <c r="GK301" s="147"/>
      <c r="GL301" s="147"/>
      <c r="GM301" s="147"/>
      <c r="GN301" s="147"/>
      <c r="GO301" s="147"/>
      <c r="GP301" s="147"/>
      <c r="GQ301" s="147"/>
      <c r="GR301" s="147"/>
      <c r="GS301" s="147"/>
      <c r="GT301" s="147"/>
      <c r="GU301" s="147"/>
      <c r="GV301" s="147"/>
      <c r="GW301" s="147"/>
      <c r="GX301" s="147"/>
      <c r="GY301" s="147"/>
      <c r="GZ301" s="147"/>
      <c r="HA301" s="147"/>
      <c r="HB301" s="147"/>
      <c r="HC301" s="147"/>
      <c r="HD301" s="147"/>
      <c r="HE301" s="147"/>
      <c r="HF301" s="147"/>
      <c r="HG301" s="147"/>
      <c r="HH301" s="147"/>
      <c r="HI301" s="147"/>
      <c r="HJ301" s="147"/>
      <c r="HK301" s="147"/>
      <c r="HL301" s="147"/>
      <c r="HM301" s="147"/>
      <c r="HN301" s="147"/>
      <c r="HO301" s="147"/>
      <c r="HP301" s="147"/>
      <c r="HQ301" s="147"/>
      <c r="HR301" s="147"/>
      <c r="HS301" s="147"/>
      <c r="HT301" s="147"/>
      <c r="HU301" s="147"/>
      <c r="HV301" s="147"/>
      <c r="HW301" s="147"/>
      <c r="HX301" s="147"/>
      <c r="HY301" s="147"/>
      <c r="HZ301" s="147"/>
      <c r="IA301" s="147"/>
      <c r="IB301" s="147"/>
      <c r="IC301" s="147"/>
      <c r="ID301" s="147"/>
      <c r="IE301" s="147"/>
      <c r="IF301" s="147"/>
      <c r="IG301" s="147"/>
      <c r="IH301" s="147"/>
      <c r="II301" s="147"/>
    </row>
    <row r="302" spans="1:243" x14ac:dyDescent="0.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  <c r="AO302" s="147"/>
      <c r="AP302" s="147"/>
      <c r="AQ302" s="147"/>
      <c r="AR302" s="147"/>
      <c r="AS302" s="147"/>
      <c r="AT302" s="147"/>
      <c r="AU302" s="147"/>
      <c r="AV302" s="147"/>
      <c r="AW302" s="147"/>
      <c r="AX302" s="147"/>
      <c r="AY302" s="147"/>
      <c r="AZ302" s="147"/>
      <c r="BA302" s="147"/>
      <c r="BB302" s="147"/>
      <c r="BC302" s="147"/>
      <c r="BD302" s="147"/>
      <c r="BE302" s="147"/>
      <c r="BF302" s="147"/>
      <c r="BG302" s="147"/>
      <c r="BH302" s="147"/>
      <c r="BI302" s="147"/>
      <c r="BJ302" s="147"/>
      <c r="BK302" s="147"/>
      <c r="BL302" s="147"/>
      <c r="BM302" s="147"/>
      <c r="BN302" s="147"/>
      <c r="BO302" s="147"/>
      <c r="BP302" s="147"/>
      <c r="BQ302" s="147"/>
      <c r="BR302" s="147"/>
      <c r="BS302" s="147"/>
      <c r="BT302" s="147"/>
      <c r="BU302" s="147"/>
      <c r="BV302" s="147"/>
      <c r="BW302" s="147"/>
      <c r="BX302" s="147"/>
      <c r="BY302" s="147"/>
      <c r="BZ302" s="147"/>
      <c r="CA302" s="147"/>
      <c r="CB302" s="147"/>
      <c r="CC302" s="147"/>
      <c r="CD302" s="147"/>
      <c r="CE302" s="147"/>
      <c r="CF302" s="147"/>
      <c r="CG302" s="147"/>
      <c r="CH302" s="147"/>
      <c r="CI302" s="147"/>
      <c r="CJ302" s="147"/>
      <c r="CK302" s="147"/>
      <c r="CL302" s="147"/>
      <c r="CM302" s="147"/>
      <c r="CN302" s="147"/>
      <c r="CO302" s="147"/>
      <c r="CP302" s="147"/>
      <c r="CQ302" s="147"/>
      <c r="CR302" s="147"/>
      <c r="CS302" s="147"/>
      <c r="CT302" s="147"/>
      <c r="CU302" s="147"/>
      <c r="CV302" s="147"/>
      <c r="CW302" s="147"/>
      <c r="CX302" s="147"/>
      <c r="CY302" s="147"/>
      <c r="CZ302" s="147"/>
      <c r="DA302" s="147"/>
      <c r="DB302" s="147"/>
      <c r="DC302" s="147"/>
      <c r="DD302" s="147"/>
      <c r="DE302" s="147"/>
      <c r="DF302" s="147"/>
      <c r="DG302" s="147"/>
      <c r="DH302" s="147"/>
      <c r="DI302" s="147"/>
      <c r="DJ302" s="147"/>
      <c r="DK302" s="147"/>
      <c r="DL302" s="147"/>
      <c r="DM302" s="147"/>
      <c r="DN302" s="147"/>
      <c r="DO302" s="147"/>
      <c r="DP302" s="147"/>
      <c r="DQ302" s="147"/>
      <c r="DR302" s="147"/>
      <c r="DS302" s="147"/>
      <c r="DT302" s="147"/>
      <c r="DU302" s="147"/>
      <c r="DV302" s="147"/>
      <c r="DW302" s="147"/>
      <c r="DX302" s="147"/>
      <c r="DY302" s="147"/>
      <c r="DZ302" s="147"/>
      <c r="EA302" s="147"/>
      <c r="EB302" s="147"/>
      <c r="EC302" s="147"/>
      <c r="ED302" s="147"/>
      <c r="EE302" s="147"/>
      <c r="EF302" s="147"/>
      <c r="EG302" s="147"/>
      <c r="EH302" s="147"/>
      <c r="EI302" s="147"/>
      <c r="EJ302" s="147"/>
      <c r="EK302" s="147"/>
      <c r="EL302" s="147"/>
      <c r="EM302" s="147"/>
      <c r="EN302" s="147"/>
      <c r="EO302" s="147"/>
      <c r="EP302" s="147"/>
      <c r="EQ302" s="147"/>
      <c r="ER302" s="147"/>
      <c r="ES302" s="147"/>
      <c r="ET302" s="147"/>
      <c r="EU302" s="147"/>
      <c r="EV302" s="147"/>
      <c r="EW302" s="147"/>
      <c r="EX302" s="147"/>
      <c r="EY302" s="147"/>
      <c r="EZ302" s="147"/>
      <c r="FA302" s="147"/>
      <c r="FB302" s="147"/>
      <c r="FC302" s="147"/>
      <c r="FD302" s="147"/>
      <c r="FE302" s="147"/>
      <c r="FF302" s="147"/>
      <c r="FG302" s="147"/>
      <c r="FH302" s="147"/>
      <c r="FI302" s="147"/>
      <c r="FJ302" s="147"/>
      <c r="FK302" s="147"/>
      <c r="FL302" s="147"/>
      <c r="FM302" s="147"/>
      <c r="FN302" s="147"/>
      <c r="FO302" s="147"/>
      <c r="FP302" s="147"/>
      <c r="FQ302" s="147"/>
      <c r="FR302" s="147"/>
      <c r="FS302" s="147"/>
      <c r="FT302" s="147"/>
      <c r="FU302" s="147"/>
      <c r="FV302" s="147"/>
      <c r="FW302" s="147"/>
      <c r="FX302" s="147"/>
      <c r="FY302" s="147"/>
      <c r="FZ302" s="147"/>
      <c r="GA302" s="147"/>
      <c r="GB302" s="147"/>
      <c r="GC302" s="147"/>
      <c r="GD302" s="147"/>
      <c r="GE302" s="147"/>
      <c r="GF302" s="147"/>
      <c r="GG302" s="147"/>
      <c r="GH302" s="147"/>
      <c r="GI302" s="147"/>
      <c r="GJ302" s="147"/>
      <c r="GK302" s="147"/>
      <c r="GL302" s="147"/>
      <c r="GM302" s="147"/>
      <c r="GN302" s="147"/>
      <c r="GO302" s="147"/>
      <c r="GP302" s="147"/>
      <c r="GQ302" s="147"/>
      <c r="GR302" s="147"/>
      <c r="GS302" s="147"/>
      <c r="GT302" s="147"/>
      <c r="GU302" s="147"/>
      <c r="GV302" s="147"/>
      <c r="GW302" s="147"/>
      <c r="GX302" s="147"/>
      <c r="GY302" s="147"/>
      <c r="GZ302" s="147"/>
      <c r="HA302" s="147"/>
      <c r="HB302" s="147"/>
      <c r="HC302" s="147"/>
      <c r="HD302" s="147"/>
      <c r="HE302" s="147"/>
      <c r="HF302" s="147"/>
      <c r="HG302" s="147"/>
      <c r="HH302" s="147"/>
      <c r="HI302" s="147"/>
      <c r="HJ302" s="147"/>
      <c r="HK302" s="147"/>
      <c r="HL302" s="147"/>
      <c r="HM302" s="147"/>
      <c r="HN302" s="147"/>
      <c r="HO302" s="147"/>
      <c r="HP302" s="147"/>
      <c r="HQ302" s="147"/>
      <c r="HR302" s="147"/>
      <c r="HS302" s="147"/>
      <c r="HT302" s="147"/>
      <c r="HU302" s="147"/>
      <c r="HV302" s="147"/>
      <c r="HW302" s="147"/>
      <c r="HX302" s="147"/>
      <c r="HY302" s="147"/>
      <c r="HZ302" s="147"/>
      <c r="IA302" s="147"/>
      <c r="IB302" s="147"/>
      <c r="IC302" s="147"/>
      <c r="ID302" s="147"/>
      <c r="IE302" s="147"/>
      <c r="IF302" s="147"/>
      <c r="IG302" s="147"/>
      <c r="IH302" s="147"/>
      <c r="II302" s="147"/>
    </row>
    <row r="303" spans="1:243" x14ac:dyDescent="0.2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  <c r="AO303" s="147"/>
      <c r="AP303" s="147"/>
      <c r="AQ303" s="147"/>
      <c r="AR303" s="147"/>
      <c r="AS303" s="147"/>
      <c r="AT303" s="147"/>
      <c r="AU303" s="147"/>
      <c r="AV303" s="147"/>
      <c r="AW303" s="147"/>
      <c r="AX303" s="147"/>
      <c r="AY303" s="147"/>
      <c r="AZ303" s="147"/>
      <c r="BA303" s="147"/>
      <c r="BB303" s="147"/>
      <c r="BC303" s="147"/>
      <c r="BD303" s="147"/>
      <c r="BE303" s="147"/>
      <c r="BF303" s="147"/>
      <c r="BG303" s="147"/>
      <c r="BH303" s="147"/>
      <c r="BI303" s="147"/>
      <c r="BJ303" s="147"/>
      <c r="BK303" s="147"/>
      <c r="BL303" s="147"/>
      <c r="BM303" s="147"/>
      <c r="BN303" s="147"/>
      <c r="BO303" s="147"/>
      <c r="BP303" s="147"/>
      <c r="BQ303" s="147"/>
      <c r="BR303" s="147"/>
      <c r="BS303" s="147"/>
      <c r="BT303" s="147"/>
      <c r="BU303" s="147"/>
      <c r="BV303" s="147"/>
      <c r="BW303" s="147"/>
      <c r="BX303" s="147"/>
      <c r="BY303" s="147"/>
      <c r="BZ303" s="147"/>
      <c r="CA303" s="147"/>
      <c r="CB303" s="147"/>
      <c r="CC303" s="147"/>
      <c r="CD303" s="147"/>
      <c r="CE303" s="147"/>
      <c r="CF303" s="147"/>
      <c r="CG303" s="147"/>
      <c r="CH303" s="147"/>
      <c r="CI303" s="147"/>
      <c r="CJ303" s="147"/>
      <c r="CK303" s="147"/>
      <c r="CL303" s="147"/>
      <c r="CM303" s="147"/>
      <c r="CN303" s="147"/>
      <c r="CO303" s="147"/>
      <c r="CP303" s="147"/>
      <c r="CQ303" s="147"/>
      <c r="CR303" s="147"/>
      <c r="CS303" s="147"/>
      <c r="CT303" s="147"/>
      <c r="CU303" s="147"/>
      <c r="CV303" s="147"/>
      <c r="CW303" s="147"/>
      <c r="CX303" s="147"/>
      <c r="CY303" s="147"/>
      <c r="CZ303" s="147"/>
      <c r="DA303" s="147"/>
      <c r="DB303" s="147"/>
      <c r="DC303" s="147"/>
      <c r="DD303" s="147"/>
      <c r="DE303" s="147"/>
      <c r="DF303" s="147"/>
      <c r="DG303" s="147"/>
      <c r="DH303" s="147"/>
      <c r="DI303" s="147"/>
      <c r="DJ303" s="147"/>
      <c r="DK303" s="147"/>
      <c r="DL303" s="147"/>
      <c r="DM303" s="147"/>
      <c r="DN303" s="147"/>
      <c r="DO303" s="147"/>
      <c r="DP303" s="147"/>
      <c r="DQ303" s="147"/>
      <c r="DR303" s="147"/>
      <c r="DS303" s="147"/>
      <c r="DT303" s="147"/>
      <c r="DU303" s="147"/>
      <c r="DV303" s="147"/>
      <c r="DW303" s="147"/>
      <c r="DX303" s="147"/>
      <c r="DY303" s="147"/>
      <c r="DZ303" s="147"/>
      <c r="EA303" s="147"/>
      <c r="EB303" s="147"/>
      <c r="EC303" s="147"/>
      <c r="ED303" s="147"/>
      <c r="EE303" s="147"/>
      <c r="EF303" s="147"/>
      <c r="EG303" s="147"/>
      <c r="EH303" s="147"/>
      <c r="EI303" s="147"/>
      <c r="EJ303" s="147"/>
      <c r="EK303" s="147"/>
      <c r="EL303" s="147"/>
      <c r="EM303" s="147"/>
      <c r="EN303" s="147"/>
      <c r="EO303" s="147"/>
      <c r="EP303" s="147"/>
      <c r="EQ303" s="147"/>
      <c r="ER303" s="147"/>
      <c r="ES303" s="147"/>
      <c r="ET303" s="147"/>
      <c r="EU303" s="147"/>
      <c r="EV303" s="147"/>
      <c r="EW303" s="147"/>
      <c r="EX303" s="147"/>
      <c r="EY303" s="147"/>
      <c r="EZ303" s="147"/>
      <c r="FA303" s="147"/>
      <c r="FB303" s="147"/>
      <c r="FC303" s="147"/>
      <c r="FD303" s="147"/>
      <c r="FE303" s="147"/>
      <c r="FF303" s="147"/>
      <c r="FG303" s="147"/>
      <c r="FH303" s="147"/>
      <c r="FI303" s="147"/>
      <c r="FJ303" s="147"/>
      <c r="FK303" s="147"/>
      <c r="FL303" s="147"/>
      <c r="FM303" s="147"/>
      <c r="FN303" s="147"/>
      <c r="FO303" s="147"/>
      <c r="FP303" s="147"/>
      <c r="FQ303" s="147"/>
      <c r="FR303" s="147"/>
      <c r="FS303" s="147"/>
      <c r="FT303" s="147"/>
      <c r="FU303" s="147"/>
      <c r="FV303" s="147"/>
      <c r="FW303" s="147"/>
      <c r="FX303" s="147"/>
      <c r="FY303" s="147"/>
      <c r="FZ303" s="147"/>
      <c r="GA303" s="147"/>
      <c r="GB303" s="147"/>
      <c r="GC303" s="147"/>
      <c r="GD303" s="147"/>
      <c r="GE303" s="147"/>
      <c r="GF303" s="147"/>
      <c r="GG303" s="147"/>
      <c r="GH303" s="147"/>
      <c r="GI303" s="147"/>
      <c r="GJ303" s="147"/>
      <c r="GK303" s="147"/>
      <c r="GL303" s="147"/>
      <c r="GM303" s="147"/>
      <c r="GN303" s="147"/>
      <c r="GO303" s="147"/>
      <c r="GP303" s="147"/>
      <c r="GQ303" s="147"/>
      <c r="GR303" s="147"/>
      <c r="GS303" s="147"/>
      <c r="GT303" s="147"/>
      <c r="GU303" s="147"/>
      <c r="GV303" s="147"/>
      <c r="GW303" s="147"/>
      <c r="GX303" s="147"/>
      <c r="GY303" s="147"/>
      <c r="GZ303" s="147"/>
      <c r="HA303" s="147"/>
      <c r="HB303" s="147"/>
      <c r="HC303" s="147"/>
      <c r="HD303" s="147"/>
      <c r="HE303" s="147"/>
      <c r="HF303" s="147"/>
      <c r="HG303" s="147"/>
      <c r="HH303" s="147"/>
      <c r="HI303" s="147"/>
      <c r="HJ303" s="147"/>
      <c r="HK303" s="147"/>
      <c r="HL303" s="147"/>
      <c r="HM303" s="147"/>
      <c r="HN303" s="147"/>
      <c r="HO303" s="147"/>
      <c r="HP303" s="147"/>
      <c r="HQ303" s="147"/>
      <c r="HR303" s="147"/>
      <c r="HS303" s="147"/>
      <c r="HT303" s="147"/>
      <c r="HU303" s="147"/>
      <c r="HV303" s="147"/>
      <c r="HW303" s="147"/>
      <c r="HX303" s="147"/>
      <c r="HY303" s="147"/>
      <c r="HZ303" s="147"/>
      <c r="IA303" s="147"/>
      <c r="IB303" s="147"/>
      <c r="IC303" s="147"/>
      <c r="ID303" s="147"/>
      <c r="IE303" s="147"/>
      <c r="IF303" s="147"/>
      <c r="IG303" s="147"/>
      <c r="IH303" s="147"/>
      <c r="II303" s="147"/>
    </row>
    <row r="304" spans="1:243" x14ac:dyDescent="0.2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  <c r="AO304" s="147"/>
      <c r="AP304" s="147"/>
      <c r="AQ304" s="147"/>
      <c r="AR304" s="147"/>
      <c r="AS304" s="147"/>
      <c r="AT304" s="147"/>
      <c r="AU304" s="147"/>
      <c r="AV304" s="147"/>
      <c r="AW304" s="147"/>
      <c r="AX304" s="147"/>
      <c r="AY304" s="147"/>
      <c r="AZ304" s="147"/>
      <c r="BA304" s="147"/>
      <c r="BB304" s="147"/>
      <c r="BC304" s="147"/>
      <c r="BD304" s="147"/>
      <c r="BE304" s="147"/>
      <c r="BF304" s="147"/>
      <c r="BG304" s="147"/>
      <c r="BH304" s="147"/>
      <c r="BI304" s="147"/>
      <c r="BJ304" s="147"/>
      <c r="BK304" s="147"/>
      <c r="BL304" s="147"/>
      <c r="BM304" s="147"/>
      <c r="BN304" s="147"/>
      <c r="BO304" s="147"/>
      <c r="BP304" s="147"/>
      <c r="BQ304" s="147"/>
      <c r="BR304" s="147"/>
      <c r="BS304" s="147"/>
      <c r="BT304" s="147"/>
      <c r="BU304" s="147"/>
      <c r="BV304" s="147"/>
      <c r="BW304" s="147"/>
      <c r="BX304" s="147"/>
      <c r="BY304" s="147"/>
      <c r="BZ304" s="147"/>
      <c r="CA304" s="147"/>
      <c r="CB304" s="147"/>
      <c r="CC304" s="147"/>
      <c r="CD304" s="147"/>
      <c r="CE304" s="147"/>
      <c r="CF304" s="147"/>
      <c r="CG304" s="147"/>
      <c r="CH304" s="147"/>
      <c r="CI304" s="147"/>
      <c r="CJ304" s="147"/>
      <c r="CK304" s="147"/>
      <c r="CL304" s="147"/>
      <c r="CM304" s="147"/>
      <c r="CN304" s="147"/>
      <c r="CO304" s="147"/>
      <c r="CP304" s="147"/>
      <c r="CQ304" s="147"/>
      <c r="CR304" s="147"/>
      <c r="CS304" s="147"/>
      <c r="CT304" s="147"/>
      <c r="CU304" s="147"/>
      <c r="CV304" s="147"/>
      <c r="CW304" s="147"/>
      <c r="CX304" s="147"/>
      <c r="CY304" s="147"/>
      <c r="CZ304" s="147"/>
      <c r="DA304" s="147"/>
      <c r="DB304" s="147"/>
      <c r="DC304" s="147"/>
      <c r="DD304" s="147"/>
      <c r="DE304" s="147"/>
      <c r="DF304" s="147"/>
      <c r="DG304" s="147"/>
      <c r="DH304" s="147"/>
      <c r="DI304" s="147"/>
      <c r="DJ304" s="147"/>
      <c r="DK304" s="147"/>
      <c r="DL304" s="147"/>
      <c r="DM304" s="147"/>
      <c r="DN304" s="147"/>
      <c r="DO304" s="147"/>
      <c r="DP304" s="147"/>
      <c r="DQ304" s="147"/>
      <c r="DR304" s="147"/>
      <c r="DS304" s="147"/>
      <c r="DT304" s="147"/>
      <c r="DU304" s="147"/>
      <c r="DV304" s="147"/>
      <c r="DW304" s="147"/>
      <c r="DX304" s="147"/>
      <c r="DY304" s="147"/>
      <c r="DZ304" s="147"/>
      <c r="EA304" s="147"/>
      <c r="EB304" s="147"/>
      <c r="EC304" s="147"/>
      <c r="ED304" s="147"/>
      <c r="EE304" s="147"/>
      <c r="EF304" s="147"/>
      <c r="EG304" s="147"/>
      <c r="EH304" s="147"/>
      <c r="EI304" s="147"/>
      <c r="EJ304" s="147"/>
      <c r="EK304" s="147"/>
      <c r="EL304" s="147"/>
      <c r="EM304" s="147"/>
      <c r="EN304" s="147"/>
      <c r="EO304" s="147"/>
      <c r="EP304" s="147"/>
      <c r="EQ304" s="147"/>
      <c r="ER304" s="147"/>
      <c r="ES304" s="147"/>
      <c r="ET304" s="147"/>
      <c r="EU304" s="147"/>
      <c r="EV304" s="147"/>
      <c r="EW304" s="147"/>
      <c r="EX304" s="147"/>
      <c r="EY304" s="147"/>
      <c r="EZ304" s="147"/>
      <c r="FA304" s="147"/>
      <c r="FB304" s="147"/>
      <c r="FC304" s="147"/>
      <c r="FD304" s="147"/>
      <c r="FE304" s="147"/>
      <c r="FF304" s="147"/>
      <c r="FG304" s="147"/>
      <c r="FH304" s="147"/>
      <c r="FI304" s="147"/>
      <c r="FJ304" s="147"/>
      <c r="FK304" s="147"/>
      <c r="FL304" s="147"/>
      <c r="FM304" s="147"/>
      <c r="FN304" s="147"/>
      <c r="FO304" s="147"/>
      <c r="FP304" s="147"/>
      <c r="FQ304" s="147"/>
      <c r="FR304" s="147"/>
      <c r="FS304" s="147"/>
      <c r="FT304" s="147"/>
      <c r="FU304" s="147"/>
      <c r="FV304" s="147"/>
      <c r="FW304" s="147"/>
      <c r="FX304" s="147"/>
      <c r="FY304" s="147"/>
      <c r="FZ304" s="147"/>
      <c r="GA304" s="147"/>
      <c r="GB304" s="147"/>
      <c r="GC304" s="147"/>
      <c r="GD304" s="147"/>
      <c r="GE304" s="147"/>
      <c r="GF304" s="147"/>
      <c r="GG304" s="147"/>
      <c r="GH304" s="147"/>
      <c r="GI304" s="147"/>
      <c r="GJ304" s="147"/>
      <c r="GK304" s="147"/>
      <c r="GL304" s="147"/>
      <c r="GM304" s="147"/>
      <c r="GN304" s="147"/>
      <c r="GO304" s="147"/>
      <c r="GP304" s="147"/>
      <c r="GQ304" s="147"/>
      <c r="GR304" s="147"/>
      <c r="GS304" s="147"/>
      <c r="GT304" s="147"/>
      <c r="GU304" s="147"/>
      <c r="GV304" s="147"/>
      <c r="GW304" s="147"/>
      <c r="GX304" s="147"/>
      <c r="GY304" s="147"/>
      <c r="GZ304" s="147"/>
      <c r="HA304" s="147"/>
      <c r="HB304" s="147"/>
      <c r="HC304" s="147"/>
      <c r="HD304" s="147"/>
      <c r="HE304" s="147"/>
      <c r="HF304" s="147"/>
      <c r="HG304" s="147"/>
      <c r="HH304" s="147"/>
      <c r="HI304" s="147"/>
      <c r="HJ304" s="147"/>
      <c r="HK304" s="147"/>
      <c r="HL304" s="147"/>
      <c r="HM304" s="147"/>
      <c r="HN304" s="147"/>
      <c r="HO304" s="147"/>
      <c r="HP304" s="147"/>
      <c r="HQ304" s="147"/>
      <c r="HR304" s="147"/>
      <c r="HS304" s="147"/>
      <c r="HT304" s="147"/>
      <c r="HU304" s="147"/>
      <c r="HV304" s="147"/>
      <c r="HW304" s="147"/>
      <c r="HX304" s="147"/>
      <c r="HY304" s="147"/>
      <c r="HZ304" s="147"/>
      <c r="IA304" s="147"/>
      <c r="IB304" s="147"/>
      <c r="IC304" s="147"/>
      <c r="ID304" s="147"/>
      <c r="IE304" s="147"/>
      <c r="IF304" s="147"/>
      <c r="IG304" s="147"/>
      <c r="IH304" s="147"/>
      <c r="II304" s="147"/>
    </row>
    <row r="305" spans="1:243" x14ac:dyDescent="0.2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  <c r="AO305" s="147"/>
      <c r="AP305" s="147"/>
      <c r="AQ305" s="147"/>
      <c r="AR305" s="147"/>
      <c r="AS305" s="147"/>
      <c r="AT305" s="147"/>
      <c r="AU305" s="147"/>
      <c r="AV305" s="147"/>
      <c r="AW305" s="147"/>
      <c r="AX305" s="147"/>
      <c r="AY305" s="147"/>
      <c r="AZ305" s="147"/>
      <c r="BA305" s="147"/>
      <c r="BB305" s="147"/>
      <c r="BC305" s="147"/>
      <c r="BD305" s="147"/>
      <c r="BE305" s="147"/>
      <c r="BF305" s="147"/>
      <c r="BG305" s="147"/>
      <c r="BH305" s="147"/>
      <c r="BI305" s="147"/>
      <c r="BJ305" s="147"/>
      <c r="BK305" s="147"/>
      <c r="BL305" s="147"/>
      <c r="BM305" s="147"/>
      <c r="BN305" s="147"/>
      <c r="BO305" s="147"/>
      <c r="BP305" s="147"/>
      <c r="BQ305" s="147"/>
      <c r="BR305" s="147"/>
      <c r="BS305" s="147"/>
      <c r="BT305" s="147"/>
      <c r="BU305" s="147"/>
      <c r="BV305" s="147"/>
      <c r="BW305" s="147"/>
      <c r="BX305" s="147"/>
      <c r="BY305" s="147"/>
      <c r="BZ305" s="147"/>
      <c r="CA305" s="147"/>
      <c r="CB305" s="147"/>
      <c r="CC305" s="147"/>
      <c r="CD305" s="147"/>
      <c r="CE305" s="147"/>
      <c r="CF305" s="147"/>
      <c r="CG305" s="147"/>
      <c r="CH305" s="147"/>
      <c r="CI305" s="147"/>
      <c r="CJ305" s="147"/>
      <c r="CK305" s="147"/>
      <c r="CL305" s="147"/>
      <c r="CM305" s="147"/>
      <c r="CN305" s="147"/>
      <c r="CO305" s="147"/>
      <c r="CP305" s="147"/>
      <c r="CQ305" s="147"/>
      <c r="CR305" s="147"/>
      <c r="CS305" s="147"/>
      <c r="CT305" s="147"/>
      <c r="CU305" s="147"/>
      <c r="CV305" s="147"/>
      <c r="CW305" s="147"/>
      <c r="CX305" s="147"/>
      <c r="CY305" s="147"/>
      <c r="CZ305" s="147"/>
      <c r="DA305" s="147"/>
      <c r="DB305" s="147"/>
      <c r="DC305" s="147"/>
      <c r="DD305" s="147"/>
      <c r="DE305" s="147"/>
      <c r="DF305" s="147"/>
      <c r="DG305" s="147"/>
      <c r="DH305" s="147"/>
      <c r="DI305" s="147"/>
      <c r="DJ305" s="147"/>
      <c r="DK305" s="147"/>
      <c r="DL305" s="147"/>
      <c r="DM305" s="147"/>
      <c r="DN305" s="147"/>
      <c r="DO305" s="147"/>
      <c r="DP305" s="147"/>
      <c r="DQ305" s="147"/>
      <c r="DR305" s="147"/>
      <c r="DS305" s="147"/>
      <c r="DT305" s="147"/>
      <c r="DU305" s="147"/>
      <c r="DV305" s="147"/>
      <c r="DW305" s="147"/>
      <c r="DX305" s="147"/>
      <c r="DY305" s="147"/>
      <c r="DZ305" s="147"/>
      <c r="EA305" s="147"/>
      <c r="EB305" s="147"/>
      <c r="EC305" s="147"/>
      <c r="ED305" s="147"/>
      <c r="EE305" s="147"/>
      <c r="EF305" s="147"/>
      <c r="EG305" s="147"/>
      <c r="EH305" s="147"/>
      <c r="EI305" s="147"/>
      <c r="EJ305" s="147"/>
      <c r="EK305" s="147"/>
      <c r="EL305" s="147"/>
      <c r="EM305" s="147"/>
      <c r="EN305" s="147"/>
      <c r="EO305" s="147"/>
      <c r="EP305" s="147"/>
      <c r="EQ305" s="147"/>
      <c r="ER305" s="147"/>
      <c r="ES305" s="147"/>
      <c r="ET305" s="147"/>
      <c r="EU305" s="147"/>
      <c r="EV305" s="147"/>
      <c r="EW305" s="147"/>
      <c r="EX305" s="147"/>
      <c r="EY305" s="147"/>
      <c r="EZ305" s="147"/>
      <c r="FA305" s="147"/>
      <c r="FB305" s="147"/>
      <c r="FC305" s="147"/>
      <c r="FD305" s="147"/>
      <c r="FE305" s="147"/>
      <c r="FF305" s="147"/>
      <c r="FG305" s="147"/>
      <c r="FH305" s="147"/>
      <c r="FI305" s="147"/>
      <c r="FJ305" s="147"/>
      <c r="FK305" s="147"/>
      <c r="FL305" s="147"/>
      <c r="FM305" s="147"/>
      <c r="FN305" s="147"/>
      <c r="FO305" s="147"/>
      <c r="FP305" s="147"/>
      <c r="FQ305" s="147"/>
      <c r="FR305" s="147"/>
      <c r="FS305" s="147"/>
      <c r="FT305" s="147"/>
      <c r="FU305" s="147"/>
      <c r="FV305" s="147"/>
      <c r="FW305" s="147"/>
      <c r="FX305" s="147"/>
      <c r="FY305" s="147"/>
      <c r="FZ305" s="147"/>
      <c r="GA305" s="147"/>
      <c r="GB305" s="147"/>
      <c r="GC305" s="147"/>
      <c r="GD305" s="147"/>
      <c r="GE305" s="147"/>
      <c r="GF305" s="147"/>
      <c r="GG305" s="147"/>
      <c r="GH305" s="147"/>
      <c r="GI305" s="147"/>
      <c r="GJ305" s="147"/>
      <c r="GK305" s="147"/>
      <c r="GL305" s="147"/>
      <c r="GM305" s="147"/>
      <c r="GN305" s="147"/>
      <c r="GO305" s="147"/>
      <c r="GP305" s="147"/>
      <c r="GQ305" s="147"/>
      <c r="GR305" s="147"/>
      <c r="GS305" s="147"/>
      <c r="GT305" s="147"/>
      <c r="GU305" s="147"/>
      <c r="GV305" s="147"/>
      <c r="GW305" s="147"/>
      <c r="GX305" s="147"/>
      <c r="GY305" s="147"/>
      <c r="GZ305" s="147"/>
      <c r="HA305" s="147"/>
      <c r="HB305" s="147"/>
      <c r="HC305" s="147"/>
      <c r="HD305" s="147"/>
      <c r="HE305" s="147"/>
      <c r="HF305" s="147"/>
      <c r="HG305" s="147"/>
      <c r="HH305" s="147"/>
      <c r="HI305" s="147"/>
      <c r="HJ305" s="147"/>
      <c r="HK305" s="147"/>
      <c r="HL305" s="147"/>
      <c r="HM305" s="147"/>
      <c r="HN305" s="147"/>
      <c r="HO305" s="147"/>
      <c r="HP305" s="147"/>
      <c r="HQ305" s="147"/>
      <c r="HR305" s="147"/>
      <c r="HS305" s="147"/>
      <c r="HT305" s="147"/>
      <c r="HU305" s="147"/>
      <c r="HV305" s="147"/>
      <c r="HW305" s="147"/>
      <c r="HX305" s="147"/>
      <c r="HY305" s="147"/>
      <c r="HZ305" s="147"/>
      <c r="IA305" s="147"/>
      <c r="IB305" s="147"/>
      <c r="IC305" s="147"/>
      <c r="ID305" s="147"/>
      <c r="IE305" s="147"/>
      <c r="IF305" s="147"/>
      <c r="IG305" s="147"/>
      <c r="IH305" s="147"/>
      <c r="II305" s="147"/>
    </row>
    <row r="306" spans="1:243" x14ac:dyDescent="0.2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  <c r="AO306" s="147"/>
      <c r="AP306" s="147"/>
      <c r="AQ306" s="147"/>
      <c r="AR306" s="147"/>
      <c r="AS306" s="147"/>
      <c r="AT306" s="147"/>
      <c r="AU306" s="147"/>
      <c r="AV306" s="147"/>
      <c r="AW306" s="147"/>
      <c r="AX306" s="147"/>
      <c r="AY306" s="147"/>
      <c r="AZ306" s="147"/>
      <c r="BA306" s="147"/>
      <c r="BB306" s="147"/>
      <c r="BC306" s="147"/>
      <c r="BD306" s="147"/>
      <c r="BE306" s="147"/>
      <c r="BF306" s="147"/>
      <c r="BG306" s="147"/>
      <c r="BH306" s="147"/>
      <c r="BI306" s="147"/>
      <c r="BJ306" s="147"/>
      <c r="BK306" s="147"/>
      <c r="BL306" s="147"/>
      <c r="BM306" s="147"/>
      <c r="BN306" s="147"/>
      <c r="BO306" s="147"/>
      <c r="BP306" s="147"/>
      <c r="BQ306" s="147"/>
      <c r="BR306" s="147"/>
      <c r="BS306" s="147"/>
      <c r="BT306" s="147"/>
      <c r="BU306" s="147"/>
      <c r="BV306" s="147"/>
      <c r="BW306" s="147"/>
      <c r="BX306" s="147"/>
      <c r="BY306" s="147"/>
      <c r="BZ306" s="147"/>
      <c r="CA306" s="147"/>
      <c r="CB306" s="147"/>
      <c r="CC306" s="147"/>
      <c r="CD306" s="147"/>
      <c r="CE306" s="147"/>
      <c r="CF306" s="147"/>
      <c r="CG306" s="147"/>
      <c r="CH306" s="147"/>
      <c r="CI306" s="147"/>
      <c r="CJ306" s="147"/>
      <c r="CK306" s="147"/>
      <c r="CL306" s="147"/>
      <c r="CM306" s="147"/>
      <c r="CN306" s="147"/>
      <c r="CO306" s="147"/>
      <c r="CP306" s="147"/>
      <c r="CQ306" s="147"/>
      <c r="CR306" s="147"/>
      <c r="CS306" s="147"/>
      <c r="CT306" s="147"/>
      <c r="CU306" s="147"/>
      <c r="CV306" s="147"/>
      <c r="CW306" s="147"/>
      <c r="CX306" s="147"/>
      <c r="CY306" s="147"/>
      <c r="CZ306" s="147"/>
      <c r="DA306" s="147"/>
      <c r="DB306" s="147"/>
      <c r="DC306" s="147"/>
      <c r="DD306" s="147"/>
      <c r="DE306" s="147"/>
      <c r="DF306" s="147"/>
      <c r="DG306" s="147"/>
      <c r="DH306" s="147"/>
      <c r="DI306" s="147"/>
      <c r="DJ306" s="147"/>
      <c r="DK306" s="147"/>
      <c r="DL306" s="147"/>
      <c r="DM306" s="147"/>
      <c r="DN306" s="147"/>
      <c r="DO306" s="147"/>
      <c r="DP306" s="147"/>
      <c r="DQ306" s="147"/>
      <c r="DR306" s="147"/>
      <c r="DS306" s="147"/>
      <c r="DT306" s="147"/>
      <c r="DU306" s="147"/>
      <c r="DV306" s="147"/>
      <c r="DW306" s="147"/>
      <c r="DX306" s="147"/>
      <c r="DY306" s="147"/>
      <c r="DZ306" s="147"/>
      <c r="EA306" s="147"/>
      <c r="EB306" s="147"/>
      <c r="EC306" s="147"/>
      <c r="ED306" s="147"/>
      <c r="EE306" s="147"/>
      <c r="EF306" s="147"/>
      <c r="EG306" s="147"/>
      <c r="EH306" s="147"/>
      <c r="EI306" s="147"/>
      <c r="EJ306" s="147"/>
      <c r="EK306" s="147"/>
      <c r="EL306" s="147"/>
      <c r="EM306" s="147"/>
      <c r="EN306" s="147"/>
      <c r="EO306" s="147"/>
      <c r="EP306" s="147"/>
      <c r="EQ306" s="147"/>
      <c r="ER306" s="147"/>
      <c r="ES306" s="147"/>
      <c r="ET306" s="147"/>
      <c r="EU306" s="147"/>
      <c r="EV306" s="147"/>
      <c r="EW306" s="147"/>
      <c r="EX306" s="147"/>
      <c r="EY306" s="147"/>
      <c r="EZ306" s="147"/>
      <c r="FA306" s="147"/>
      <c r="FB306" s="147"/>
      <c r="FC306" s="147"/>
      <c r="FD306" s="147"/>
      <c r="FE306" s="147"/>
      <c r="FF306" s="147"/>
      <c r="FG306" s="147"/>
      <c r="FH306" s="147"/>
      <c r="FI306" s="147"/>
      <c r="FJ306" s="147"/>
      <c r="FK306" s="147"/>
      <c r="FL306" s="147"/>
      <c r="FM306" s="147"/>
      <c r="FN306" s="147"/>
      <c r="FO306" s="147"/>
      <c r="FP306" s="147"/>
      <c r="FQ306" s="147"/>
      <c r="FR306" s="147"/>
      <c r="FS306" s="147"/>
      <c r="FT306" s="147"/>
      <c r="FU306" s="147"/>
      <c r="FV306" s="147"/>
      <c r="FW306" s="147"/>
      <c r="FX306" s="147"/>
      <c r="FY306" s="147"/>
      <c r="FZ306" s="147"/>
      <c r="GA306" s="147"/>
      <c r="GB306" s="147"/>
      <c r="GC306" s="147"/>
      <c r="GD306" s="147"/>
      <c r="GE306" s="147"/>
      <c r="GF306" s="147"/>
      <c r="GG306" s="147"/>
      <c r="GH306" s="147"/>
      <c r="GI306" s="147"/>
      <c r="GJ306" s="147"/>
      <c r="GK306" s="147"/>
      <c r="GL306" s="147"/>
      <c r="GM306" s="147"/>
      <c r="GN306" s="147"/>
      <c r="GO306" s="147"/>
      <c r="GP306" s="147"/>
      <c r="GQ306" s="147"/>
      <c r="GR306" s="147"/>
      <c r="GS306" s="147"/>
      <c r="GT306" s="147"/>
      <c r="GU306" s="147"/>
      <c r="GV306" s="147"/>
      <c r="GW306" s="147"/>
      <c r="GX306" s="147"/>
      <c r="GY306" s="147"/>
      <c r="GZ306" s="147"/>
      <c r="HA306" s="147"/>
      <c r="HB306" s="147"/>
      <c r="HC306" s="147"/>
      <c r="HD306" s="147"/>
      <c r="HE306" s="147"/>
      <c r="HF306" s="147"/>
      <c r="HG306" s="147"/>
      <c r="HH306" s="147"/>
      <c r="HI306" s="147"/>
      <c r="HJ306" s="147"/>
      <c r="HK306" s="147"/>
      <c r="HL306" s="147"/>
      <c r="HM306" s="147"/>
      <c r="HN306" s="147"/>
      <c r="HO306" s="147"/>
      <c r="HP306" s="147"/>
      <c r="HQ306" s="147"/>
      <c r="HR306" s="147"/>
      <c r="HS306" s="147"/>
      <c r="HT306" s="147"/>
      <c r="HU306" s="147"/>
      <c r="HV306" s="147"/>
      <c r="HW306" s="147"/>
      <c r="HX306" s="147"/>
      <c r="HY306" s="147"/>
      <c r="HZ306" s="147"/>
      <c r="IA306" s="147"/>
      <c r="IB306" s="147"/>
      <c r="IC306" s="147"/>
      <c r="ID306" s="147"/>
      <c r="IE306" s="147"/>
      <c r="IF306" s="147"/>
      <c r="IG306" s="147"/>
      <c r="IH306" s="147"/>
      <c r="II306" s="147"/>
    </row>
    <row r="307" spans="1:243" x14ac:dyDescent="0.2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  <c r="AO307" s="147"/>
      <c r="AP307" s="147"/>
      <c r="AQ307" s="147"/>
      <c r="AR307" s="147"/>
      <c r="AS307" s="147"/>
      <c r="AT307" s="147"/>
      <c r="AU307" s="147"/>
      <c r="AV307" s="147"/>
      <c r="AW307" s="147"/>
      <c r="AX307" s="147"/>
      <c r="AY307" s="147"/>
      <c r="AZ307" s="147"/>
      <c r="BA307" s="147"/>
      <c r="BB307" s="147"/>
      <c r="BC307" s="147"/>
      <c r="BD307" s="147"/>
      <c r="BE307" s="147"/>
      <c r="BF307" s="147"/>
      <c r="BG307" s="147"/>
      <c r="BH307" s="147"/>
      <c r="BI307" s="147"/>
      <c r="BJ307" s="147"/>
      <c r="BK307" s="147"/>
      <c r="BL307" s="147"/>
      <c r="BM307" s="147"/>
      <c r="BN307" s="147"/>
      <c r="BO307" s="147"/>
      <c r="BP307" s="147"/>
      <c r="BQ307" s="147"/>
      <c r="BR307" s="147"/>
      <c r="BS307" s="147"/>
      <c r="BT307" s="147"/>
      <c r="BU307" s="147"/>
      <c r="BV307" s="147"/>
      <c r="BW307" s="147"/>
      <c r="BX307" s="147"/>
      <c r="BY307" s="147"/>
      <c r="BZ307" s="147"/>
      <c r="CA307" s="147"/>
      <c r="CB307" s="147"/>
      <c r="CC307" s="147"/>
      <c r="CD307" s="147"/>
      <c r="CE307" s="147"/>
      <c r="CF307" s="147"/>
      <c r="CG307" s="147"/>
      <c r="CH307" s="147"/>
      <c r="CI307" s="147"/>
      <c r="CJ307" s="147"/>
      <c r="CK307" s="147"/>
      <c r="CL307" s="147"/>
      <c r="CM307" s="147"/>
      <c r="CN307" s="147"/>
      <c r="CO307" s="147"/>
      <c r="CP307" s="147"/>
      <c r="CQ307" s="147"/>
      <c r="CR307" s="147"/>
      <c r="CS307" s="147"/>
      <c r="CT307" s="147"/>
      <c r="CU307" s="147"/>
      <c r="CV307" s="147"/>
      <c r="CW307" s="147"/>
      <c r="CX307" s="147"/>
      <c r="CY307" s="147"/>
      <c r="CZ307" s="147"/>
      <c r="DA307" s="147"/>
      <c r="DB307" s="147"/>
      <c r="DC307" s="147"/>
      <c r="DD307" s="147"/>
      <c r="DE307" s="147"/>
      <c r="DF307" s="147"/>
      <c r="DG307" s="147"/>
      <c r="DH307" s="147"/>
      <c r="DI307" s="147"/>
      <c r="DJ307" s="147"/>
      <c r="DK307" s="147"/>
      <c r="DL307" s="147"/>
      <c r="DM307" s="147"/>
      <c r="DN307" s="147"/>
      <c r="DO307" s="147"/>
      <c r="DP307" s="147"/>
      <c r="DQ307" s="147"/>
      <c r="DR307" s="147"/>
      <c r="DS307" s="147"/>
      <c r="DT307" s="147"/>
      <c r="DU307" s="147"/>
      <c r="DV307" s="147"/>
      <c r="DW307" s="147"/>
      <c r="DX307" s="147"/>
      <c r="DY307" s="147"/>
      <c r="DZ307" s="147"/>
      <c r="EA307" s="147"/>
      <c r="EB307" s="147"/>
      <c r="EC307" s="147"/>
      <c r="ED307" s="147"/>
      <c r="EE307" s="147"/>
      <c r="EF307" s="147"/>
      <c r="EG307" s="147"/>
      <c r="EH307" s="147"/>
      <c r="EI307" s="147"/>
      <c r="EJ307" s="147"/>
      <c r="EK307" s="147"/>
      <c r="EL307" s="147"/>
      <c r="EM307" s="147"/>
      <c r="EN307" s="147"/>
      <c r="EO307" s="147"/>
      <c r="EP307" s="147"/>
      <c r="EQ307" s="147"/>
      <c r="ER307" s="147"/>
      <c r="ES307" s="147"/>
      <c r="ET307" s="147"/>
      <c r="EU307" s="147"/>
      <c r="EV307" s="147"/>
      <c r="EW307" s="147"/>
      <c r="EX307" s="147"/>
      <c r="EY307" s="147"/>
      <c r="EZ307" s="147"/>
      <c r="FA307" s="147"/>
      <c r="FB307" s="147"/>
      <c r="FC307" s="147"/>
      <c r="FD307" s="147"/>
      <c r="FE307" s="147"/>
      <c r="FF307" s="147"/>
      <c r="FG307" s="147"/>
      <c r="FH307" s="147"/>
      <c r="FI307" s="147"/>
      <c r="FJ307" s="147"/>
      <c r="FK307" s="147"/>
      <c r="FL307" s="147"/>
      <c r="FM307" s="147"/>
      <c r="FN307" s="147"/>
      <c r="FO307" s="147"/>
      <c r="FP307" s="147"/>
      <c r="FQ307" s="147"/>
      <c r="FR307" s="147"/>
      <c r="FS307" s="147"/>
      <c r="FT307" s="147"/>
      <c r="FU307" s="147"/>
      <c r="FV307" s="147"/>
      <c r="FW307" s="147"/>
      <c r="FX307" s="147"/>
      <c r="FY307" s="147"/>
      <c r="FZ307" s="147"/>
      <c r="GA307" s="147"/>
      <c r="GB307" s="147"/>
      <c r="GC307" s="147"/>
      <c r="GD307" s="147"/>
      <c r="GE307" s="147"/>
      <c r="GF307" s="147"/>
      <c r="GG307" s="147"/>
      <c r="GH307" s="147"/>
      <c r="GI307" s="147"/>
      <c r="GJ307" s="147"/>
      <c r="GK307" s="147"/>
      <c r="GL307" s="147"/>
      <c r="GM307" s="147"/>
      <c r="GN307" s="147"/>
      <c r="GO307" s="147"/>
      <c r="GP307" s="147"/>
      <c r="GQ307" s="147"/>
      <c r="GR307" s="147"/>
      <c r="GS307" s="147"/>
      <c r="GT307" s="147"/>
      <c r="GU307" s="147"/>
      <c r="GV307" s="147"/>
      <c r="GW307" s="147"/>
      <c r="GX307" s="147"/>
      <c r="GY307" s="147"/>
      <c r="GZ307" s="147"/>
      <c r="HA307" s="147"/>
      <c r="HB307" s="147"/>
      <c r="HC307" s="147"/>
      <c r="HD307" s="147"/>
      <c r="HE307" s="147"/>
      <c r="HF307" s="147"/>
      <c r="HG307" s="147"/>
      <c r="HH307" s="147"/>
      <c r="HI307" s="147"/>
      <c r="HJ307" s="147"/>
      <c r="HK307" s="147"/>
      <c r="HL307" s="147"/>
      <c r="HM307" s="147"/>
      <c r="HN307" s="147"/>
      <c r="HO307" s="147"/>
      <c r="HP307" s="147"/>
      <c r="HQ307" s="147"/>
      <c r="HR307" s="147"/>
      <c r="HS307" s="147"/>
      <c r="HT307" s="147"/>
      <c r="HU307" s="147"/>
      <c r="HV307" s="147"/>
      <c r="HW307" s="147"/>
      <c r="HX307" s="147"/>
      <c r="HY307" s="147"/>
      <c r="HZ307" s="147"/>
      <c r="IA307" s="147"/>
      <c r="IB307" s="147"/>
      <c r="IC307" s="147"/>
      <c r="ID307" s="147"/>
      <c r="IE307" s="147"/>
      <c r="IF307" s="147"/>
      <c r="IG307" s="147"/>
      <c r="IH307" s="147"/>
      <c r="II307" s="147"/>
    </row>
    <row r="308" spans="1:243" x14ac:dyDescent="0.2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  <c r="AO308" s="147"/>
      <c r="AP308" s="147"/>
      <c r="AQ308" s="147"/>
      <c r="AR308" s="147"/>
      <c r="AS308" s="147"/>
      <c r="AT308" s="147"/>
      <c r="AU308" s="147"/>
      <c r="AV308" s="147"/>
      <c r="AW308" s="147"/>
      <c r="AX308" s="147"/>
      <c r="AY308" s="147"/>
      <c r="AZ308" s="147"/>
      <c r="BA308" s="147"/>
      <c r="BB308" s="147"/>
      <c r="BC308" s="147"/>
      <c r="BD308" s="147"/>
      <c r="BE308" s="147"/>
      <c r="BF308" s="147"/>
      <c r="BG308" s="147"/>
      <c r="BH308" s="147"/>
      <c r="BI308" s="147"/>
      <c r="BJ308" s="147"/>
      <c r="BK308" s="147"/>
      <c r="BL308" s="147"/>
      <c r="BM308" s="147"/>
      <c r="BN308" s="147"/>
      <c r="BO308" s="147"/>
      <c r="BP308" s="147"/>
      <c r="BQ308" s="147"/>
      <c r="BR308" s="147"/>
      <c r="BS308" s="147"/>
      <c r="BT308" s="147"/>
      <c r="BU308" s="147"/>
      <c r="BV308" s="147"/>
      <c r="BW308" s="147"/>
      <c r="BX308" s="147"/>
      <c r="BY308" s="147"/>
      <c r="BZ308" s="147"/>
      <c r="CA308" s="147"/>
      <c r="CB308" s="147"/>
      <c r="CC308" s="147"/>
      <c r="CD308" s="147"/>
      <c r="CE308" s="147"/>
      <c r="CF308" s="147"/>
      <c r="CG308" s="147"/>
      <c r="CH308" s="147"/>
      <c r="CI308" s="147"/>
      <c r="CJ308" s="147"/>
      <c r="CK308" s="147"/>
      <c r="CL308" s="147"/>
      <c r="CM308" s="147"/>
      <c r="CN308" s="147"/>
      <c r="CO308" s="147"/>
      <c r="CP308" s="147"/>
      <c r="CQ308" s="147"/>
      <c r="CR308" s="147"/>
      <c r="CS308" s="147"/>
      <c r="CT308" s="147"/>
      <c r="CU308" s="147"/>
      <c r="CV308" s="147"/>
      <c r="CW308" s="147"/>
      <c r="CX308" s="147"/>
      <c r="CY308" s="147"/>
      <c r="CZ308" s="147"/>
      <c r="DA308" s="147"/>
      <c r="DB308" s="147"/>
      <c r="DC308" s="147"/>
      <c r="DD308" s="147"/>
      <c r="DE308" s="147"/>
      <c r="DF308" s="147"/>
      <c r="DG308" s="147"/>
      <c r="DH308" s="147"/>
      <c r="DI308" s="147"/>
      <c r="DJ308" s="147"/>
      <c r="DK308" s="147"/>
      <c r="DL308" s="147"/>
      <c r="DM308" s="147"/>
      <c r="DN308" s="147"/>
      <c r="DO308" s="147"/>
      <c r="DP308" s="147"/>
      <c r="DQ308" s="147"/>
      <c r="DR308" s="147"/>
      <c r="DS308" s="147"/>
      <c r="DT308" s="147"/>
      <c r="DU308" s="147"/>
      <c r="DV308" s="147"/>
      <c r="DW308" s="147"/>
      <c r="DX308" s="147"/>
      <c r="DY308" s="147"/>
      <c r="DZ308" s="147"/>
      <c r="EA308" s="147"/>
      <c r="EB308" s="147"/>
      <c r="EC308" s="147"/>
      <c r="ED308" s="147"/>
      <c r="EE308" s="147"/>
      <c r="EF308" s="147"/>
      <c r="EG308" s="147"/>
      <c r="EH308" s="147"/>
      <c r="EI308" s="147"/>
      <c r="EJ308" s="147"/>
      <c r="EK308" s="147"/>
      <c r="EL308" s="147"/>
      <c r="EM308" s="147"/>
      <c r="EN308" s="147"/>
      <c r="EO308" s="147"/>
      <c r="EP308" s="147"/>
      <c r="EQ308" s="147"/>
      <c r="ER308" s="147"/>
      <c r="ES308" s="147"/>
      <c r="ET308" s="147"/>
      <c r="EU308" s="147"/>
      <c r="EV308" s="147"/>
      <c r="EW308" s="147"/>
      <c r="EX308" s="147"/>
      <c r="EY308" s="147"/>
      <c r="EZ308" s="147"/>
      <c r="FA308" s="147"/>
      <c r="FB308" s="147"/>
      <c r="FC308" s="147"/>
      <c r="FD308" s="147"/>
      <c r="FE308" s="147"/>
      <c r="FF308" s="147"/>
      <c r="FG308" s="147"/>
      <c r="FH308" s="147"/>
      <c r="FI308" s="147"/>
      <c r="FJ308" s="147"/>
      <c r="FK308" s="147"/>
      <c r="FL308" s="147"/>
      <c r="FM308" s="147"/>
      <c r="FN308" s="147"/>
      <c r="FO308" s="147"/>
      <c r="FP308" s="147"/>
      <c r="FQ308" s="147"/>
      <c r="FR308" s="147"/>
      <c r="FS308" s="147"/>
      <c r="FT308" s="147"/>
      <c r="FU308" s="147"/>
      <c r="FV308" s="147"/>
      <c r="FW308" s="147"/>
      <c r="FX308" s="147"/>
      <c r="FY308" s="147"/>
      <c r="FZ308" s="147"/>
      <c r="GA308" s="147"/>
      <c r="GB308" s="147"/>
      <c r="GC308" s="147"/>
      <c r="GD308" s="147"/>
      <c r="GE308" s="147"/>
      <c r="GF308" s="147"/>
      <c r="GG308" s="147"/>
      <c r="GH308" s="147"/>
      <c r="GI308" s="147"/>
      <c r="GJ308" s="147"/>
      <c r="GK308" s="147"/>
      <c r="GL308" s="147"/>
      <c r="GM308" s="147"/>
      <c r="GN308" s="147"/>
      <c r="GO308" s="147"/>
      <c r="GP308" s="147"/>
      <c r="GQ308" s="147"/>
      <c r="GR308" s="147"/>
      <c r="GS308" s="147"/>
      <c r="GT308" s="147"/>
      <c r="GU308" s="147"/>
      <c r="GV308" s="147"/>
      <c r="GW308" s="147"/>
      <c r="GX308" s="147"/>
      <c r="GY308" s="147"/>
      <c r="GZ308" s="147"/>
      <c r="HA308" s="147"/>
      <c r="HB308" s="147"/>
      <c r="HC308" s="147"/>
      <c r="HD308" s="147"/>
      <c r="HE308" s="147"/>
      <c r="HF308" s="147"/>
      <c r="HG308" s="147"/>
      <c r="HH308" s="147"/>
      <c r="HI308" s="147"/>
      <c r="HJ308" s="147"/>
      <c r="HK308" s="147"/>
      <c r="HL308" s="147"/>
      <c r="HM308" s="147"/>
      <c r="HN308" s="147"/>
      <c r="HO308" s="147"/>
      <c r="HP308" s="147"/>
      <c r="HQ308" s="147"/>
      <c r="HR308" s="147"/>
      <c r="HS308" s="147"/>
      <c r="HT308" s="147"/>
      <c r="HU308" s="147"/>
      <c r="HV308" s="147"/>
      <c r="HW308" s="147"/>
      <c r="HX308" s="147"/>
      <c r="HY308" s="147"/>
      <c r="HZ308" s="147"/>
      <c r="IA308" s="147"/>
      <c r="IB308" s="147"/>
      <c r="IC308" s="147"/>
      <c r="ID308" s="147"/>
      <c r="IE308" s="147"/>
      <c r="IF308" s="147"/>
      <c r="IG308" s="147"/>
      <c r="IH308" s="147"/>
      <c r="II308" s="147"/>
    </row>
    <row r="309" spans="1:243" x14ac:dyDescent="0.2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  <c r="AO309" s="147"/>
      <c r="AP309" s="147"/>
      <c r="AQ309" s="147"/>
      <c r="AR309" s="147"/>
      <c r="AS309" s="147"/>
      <c r="AT309" s="147"/>
      <c r="AU309" s="147"/>
      <c r="AV309" s="147"/>
      <c r="AW309" s="147"/>
      <c r="AX309" s="147"/>
      <c r="AY309" s="147"/>
      <c r="AZ309" s="147"/>
      <c r="BA309" s="147"/>
      <c r="BB309" s="147"/>
      <c r="BC309" s="147"/>
      <c r="BD309" s="147"/>
      <c r="BE309" s="147"/>
      <c r="BF309" s="147"/>
      <c r="BG309" s="147"/>
      <c r="BH309" s="147"/>
      <c r="BI309" s="147"/>
      <c r="BJ309" s="147"/>
      <c r="BK309" s="147"/>
      <c r="BL309" s="147"/>
      <c r="BM309" s="147"/>
      <c r="BN309" s="147"/>
      <c r="BO309" s="147"/>
      <c r="BP309" s="147"/>
      <c r="BQ309" s="147"/>
      <c r="BR309" s="147"/>
      <c r="BS309" s="147"/>
      <c r="BT309" s="147"/>
      <c r="BU309" s="147"/>
      <c r="BV309" s="147"/>
      <c r="BW309" s="147"/>
      <c r="BX309" s="147"/>
      <c r="BY309" s="147"/>
      <c r="BZ309" s="147"/>
      <c r="CA309" s="147"/>
      <c r="CB309" s="147"/>
      <c r="CC309" s="147"/>
      <c r="CD309" s="147"/>
      <c r="CE309" s="147"/>
      <c r="CF309" s="147"/>
      <c r="CG309" s="147"/>
      <c r="CH309" s="147"/>
      <c r="CI309" s="147"/>
      <c r="CJ309" s="147"/>
      <c r="CK309" s="147"/>
      <c r="CL309" s="147"/>
      <c r="CM309" s="147"/>
      <c r="CN309" s="147"/>
      <c r="CO309" s="147"/>
      <c r="CP309" s="147"/>
      <c r="CQ309" s="147"/>
      <c r="CR309" s="147"/>
      <c r="CS309" s="147"/>
      <c r="CT309" s="147"/>
      <c r="CU309" s="147"/>
      <c r="CV309" s="147"/>
      <c r="CW309" s="147"/>
      <c r="CX309" s="147"/>
      <c r="CY309" s="147"/>
      <c r="CZ309" s="147"/>
      <c r="DA309" s="147"/>
      <c r="DB309" s="147"/>
      <c r="DC309" s="147"/>
      <c r="DD309" s="147"/>
      <c r="DE309" s="147"/>
      <c r="DF309" s="147"/>
      <c r="DG309" s="147"/>
      <c r="DH309" s="147"/>
      <c r="DI309" s="147"/>
      <c r="DJ309" s="147"/>
      <c r="DK309" s="147"/>
      <c r="DL309" s="147"/>
      <c r="DM309" s="147"/>
      <c r="DN309" s="147"/>
      <c r="DO309" s="147"/>
      <c r="DP309" s="147"/>
      <c r="DQ309" s="147"/>
      <c r="DR309" s="147"/>
      <c r="DS309" s="147"/>
      <c r="DT309" s="147"/>
      <c r="DU309" s="147"/>
      <c r="DV309" s="147"/>
      <c r="DW309" s="147"/>
      <c r="DX309" s="147"/>
      <c r="DY309" s="147"/>
      <c r="DZ309" s="147"/>
      <c r="EA309" s="147"/>
      <c r="EB309" s="147"/>
      <c r="EC309" s="147"/>
      <c r="ED309" s="147"/>
      <c r="EE309" s="147"/>
      <c r="EF309" s="147"/>
      <c r="EG309" s="147"/>
      <c r="EH309" s="147"/>
      <c r="EI309" s="147"/>
      <c r="EJ309" s="147"/>
      <c r="EK309" s="147"/>
      <c r="EL309" s="147"/>
      <c r="EM309" s="147"/>
      <c r="EN309" s="147"/>
      <c r="EO309" s="147"/>
      <c r="EP309" s="147"/>
      <c r="EQ309" s="147"/>
      <c r="ER309" s="147"/>
      <c r="ES309" s="147"/>
      <c r="ET309" s="147"/>
      <c r="EU309" s="147"/>
      <c r="EV309" s="147"/>
      <c r="EW309" s="147"/>
      <c r="EX309" s="147"/>
      <c r="EY309" s="147"/>
      <c r="EZ309" s="147"/>
      <c r="FA309" s="147"/>
      <c r="FB309" s="147"/>
      <c r="FC309" s="147"/>
      <c r="FD309" s="147"/>
      <c r="FE309" s="147"/>
      <c r="FF309" s="147"/>
      <c r="FG309" s="147"/>
      <c r="FH309" s="147"/>
      <c r="FI309" s="147"/>
      <c r="FJ309" s="147"/>
      <c r="FK309" s="147"/>
      <c r="FL309" s="147"/>
      <c r="FM309" s="147"/>
      <c r="FN309" s="147"/>
      <c r="FO309" s="147"/>
      <c r="FP309" s="147"/>
      <c r="FQ309" s="147"/>
      <c r="FR309" s="147"/>
      <c r="FS309" s="147"/>
      <c r="FT309" s="147"/>
      <c r="FU309" s="147"/>
      <c r="FV309" s="147"/>
      <c r="FW309" s="147"/>
      <c r="FX309" s="147"/>
      <c r="FY309" s="147"/>
      <c r="FZ309" s="147"/>
      <c r="GA309" s="147"/>
      <c r="GB309" s="147"/>
      <c r="GC309" s="147"/>
      <c r="GD309" s="147"/>
      <c r="GE309" s="147"/>
      <c r="GF309" s="147"/>
      <c r="GG309" s="147"/>
      <c r="GH309" s="147"/>
      <c r="GI309" s="147"/>
      <c r="GJ309" s="147"/>
      <c r="GK309" s="147"/>
      <c r="GL309" s="147"/>
      <c r="GM309" s="147"/>
      <c r="GN309" s="147"/>
      <c r="GO309" s="147"/>
      <c r="GP309" s="147"/>
      <c r="GQ309" s="147"/>
      <c r="GR309" s="147"/>
      <c r="GS309" s="147"/>
      <c r="GT309" s="147"/>
      <c r="GU309" s="147"/>
      <c r="GV309" s="147"/>
      <c r="GW309" s="147"/>
      <c r="GX309" s="147"/>
      <c r="GY309" s="147"/>
      <c r="GZ309" s="147"/>
      <c r="HA309" s="147"/>
      <c r="HB309" s="147"/>
      <c r="HC309" s="147"/>
      <c r="HD309" s="147"/>
      <c r="HE309" s="147"/>
      <c r="HF309" s="147"/>
      <c r="HG309" s="147"/>
      <c r="HH309" s="147"/>
      <c r="HI309" s="147"/>
      <c r="HJ309" s="147"/>
      <c r="HK309" s="147"/>
      <c r="HL309" s="147"/>
      <c r="HM309" s="147"/>
      <c r="HN309" s="147"/>
      <c r="HO309" s="147"/>
      <c r="HP309" s="147"/>
      <c r="HQ309" s="147"/>
      <c r="HR309" s="147"/>
      <c r="HS309" s="147"/>
      <c r="HT309" s="147"/>
      <c r="HU309" s="147"/>
      <c r="HV309" s="147"/>
      <c r="HW309" s="147"/>
      <c r="HX309" s="147"/>
      <c r="HY309" s="147"/>
      <c r="HZ309" s="147"/>
      <c r="IA309" s="147"/>
      <c r="IB309" s="147"/>
      <c r="IC309" s="147"/>
      <c r="ID309" s="147"/>
      <c r="IE309" s="147"/>
      <c r="IF309" s="147"/>
      <c r="IG309" s="147"/>
      <c r="IH309" s="147"/>
      <c r="II309" s="147"/>
    </row>
    <row r="310" spans="1:243" x14ac:dyDescent="0.2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  <c r="AO310" s="147"/>
      <c r="AP310" s="147"/>
      <c r="AQ310" s="147"/>
      <c r="AR310" s="147"/>
      <c r="AS310" s="147"/>
      <c r="AT310" s="147"/>
      <c r="AU310" s="147"/>
      <c r="AV310" s="147"/>
      <c r="AW310" s="147"/>
      <c r="AX310" s="147"/>
      <c r="AY310" s="147"/>
      <c r="AZ310" s="147"/>
      <c r="BA310" s="147"/>
      <c r="BB310" s="147"/>
      <c r="BC310" s="147"/>
      <c r="BD310" s="147"/>
      <c r="BE310" s="147"/>
      <c r="BF310" s="147"/>
      <c r="BG310" s="147"/>
      <c r="BH310" s="147"/>
      <c r="BI310" s="147"/>
      <c r="BJ310" s="147"/>
      <c r="BK310" s="147"/>
      <c r="BL310" s="147"/>
      <c r="BM310" s="147"/>
      <c r="BN310" s="147"/>
      <c r="BO310" s="147"/>
      <c r="BP310" s="147"/>
      <c r="BQ310" s="147"/>
      <c r="BR310" s="147"/>
      <c r="BS310" s="147"/>
      <c r="BT310" s="147"/>
      <c r="BU310" s="147"/>
      <c r="BV310" s="147"/>
      <c r="BW310" s="147"/>
      <c r="BX310" s="147"/>
      <c r="BY310" s="147"/>
      <c r="BZ310" s="147"/>
      <c r="CA310" s="147"/>
      <c r="CB310" s="147"/>
      <c r="CC310" s="147"/>
      <c r="CD310" s="147"/>
      <c r="CE310" s="147"/>
      <c r="CF310" s="147"/>
      <c r="CG310" s="147"/>
      <c r="CH310" s="147"/>
      <c r="CI310" s="147"/>
      <c r="CJ310" s="147"/>
      <c r="CK310" s="147"/>
      <c r="CL310" s="147"/>
      <c r="CM310" s="147"/>
      <c r="CN310" s="147"/>
      <c r="CO310" s="147"/>
      <c r="CP310" s="147"/>
      <c r="CQ310" s="147"/>
      <c r="CR310" s="147"/>
      <c r="CS310" s="147"/>
      <c r="CT310" s="147"/>
      <c r="CU310" s="147"/>
      <c r="CV310" s="147"/>
      <c r="CW310" s="147"/>
      <c r="CX310" s="147"/>
      <c r="CY310" s="147"/>
      <c r="CZ310" s="147"/>
      <c r="DA310" s="147"/>
      <c r="DB310" s="147"/>
      <c r="DC310" s="147"/>
      <c r="DD310" s="147"/>
      <c r="DE310" s="147"/>
      <c r="DF310" s="147"/>
      <c r="DG310" s="147"/>
      <c r="DH310" s="147"/>
      <c r="DI310" s="147"/>
      <c r="DJ310" s="147"/>
      <c r="DK310" s="147"/>
      <c r="DL310" s="147"/>
      <c r="DM310" s="147"/>
      <c r="DN310" s="147"/>
      <c r="DO310" s="147"/>
      <c r="DP310" s="147"/>
      <c r="DQ310" s="147"/>
      <c r="DR310" s="147"/>
      <c r="DS310" s="147"/>
      <c r="DT310" s="147"/>
      <c r="DU310" s="147"/>
      <c r="DV310" s="147"/>
      <c r="DW310" s="147"/>
      <c r="DX310" s="147"/>
      <c r="DY310" s="147"/>
      <c r="DZ310" s="147"/>
      <c r="EA310" s="147"/>
      <c r="EB310" s="147"/>
      <c r="EC310" s="147"/>
      <c r="ED310" s="147"/>
      <c r="EE310" s="147"/>
      <c r="EF310" s="147"/>
      <c r="EG310" s="147"/>
      <c r="EH310" s="147"/>
      <c r="EI310" s="147"/>
      <c r="EJ310" s="147"/>
      <c r="EK310" s="147"/>
      <c r="EL310" s="147"/>
      <c r="EM310" s="147"/>
      <c r="EN310" s="147"/>
      <c r="EO310" s="147"/>
      <c r="EP310" s="147"/>
      <c r="EQ310" s="147"/>
      <c r="ER310" s="147"/>
      <c r="ES310" s="147"/>
      <c r="ET310" s="147"/>
      <c r="EU310" s="147"/>
      <c r="EV310" s="147"/>
      <c r="EW310" s="147"/>
      <c r="EX310" s="147"/>
      <c r="EY310" s="147"/>
      <c r="EZ310" s="147"/>
      <c r="FA310" s="147"/>
      <c r="FB310" s="147"/>
      <c r="FC310" s="147"/>
      <c r="FD310" s="147"/>
      <c r="FE310" s="147"/>
      <c r="FF310" s="147"/>
      <c r="FG310" s="147"/>
      <c r="FH310" s="147"/>
      <c r="FI310" s="147"/>
      <c r="FJ310" s="147"/>
      <c r="FK310" s="147"/>
      <c r="FL310" s="147"/>
      <c r="FM310" s="147"/>
      <c r="FN310" s="147"/>
      <c r="FO310" s="147"/>
      <c r="FP310" s="147"/>
      <c r="FQ310" s="147"/>
      <c r="FR310" s="147"/>
      <c r="FS310" s="147"/>
      <c r="FT310" s="147"/>
      <c r="FU310" s="147"/>
      <c r="FV310" s="147"/>
      <c r="FW310" s="147"/>
      <c r="FX310" s="147"/>
      <c r="FY310" s="147"/>
      <c r="FZ310" s="147"/>
      <c r="GA310" s="147"/>
      <c r="GB310" s="147"/>
      <c r="GC310" s="147"/>
      <c r="GD310" s="147"/>
      <c r="GE310" s="147"/>
      <c r="GF310" s="147"/>
      <c r="GG310" s="147"/>
      <c r="GH310" s="147"/>
      <c r="GI310" s="147"/>
      <c r="GJ310" s="147"/>
      <c r="GK310" s="147"/>
      <c r="GL310" s="147"/>
      <c r="GM310" s="147"/>
      <c r="GN310" s="147"/>
      <c r="GO310" s="147"/>
      <c r="GP310" s="147"/>
      <c r="GQ310" s="147"/>
      <c r="GR310" s="147"/>
      <c r="GS310" s="147"/>
      <c r="GT310" s="147"/>
      <c r="GU310" s="147"/>
      <c r="GV310" s="147"/>
      <c r="GW310" s="147"/>
      <c r="GX310" s="147"/>
      <c r="GY310" s="147"/>
      <c r="GZ310" s="147"/>
      <c r="HA310" s="147"/>
      <c r="HB310" s="147"/>
      <c r="HC310" s="147"/>
      <c r="HD310" s="147"/>
      <c r="HE310" s="147"/>
      <c r="HF310" s="147"/>
      <c r="HG310" s="147"/>
      <c r="HH310" s="147"/>
      <c r="HI310" s="147"/>
      <c r="HJ310" s="147"/>
      <c r="HK310" s="147"/>
      <c r="HL310" s="147"/>
      <c r="HM310" s="147"/>
      <c r="HN310" s="147"/>
      <c r="HO310" s="147"/>
      <c r="HP310" s="147"/>
      <c r="HQ310" s="147"/>
      <c r="HR310" s="147"/>
      <c r="HS310" s="147"/>
      <c r="HT310" s="147"/>
      <c r="HU310" s="147"/>
      <c r="HV310" s="147"/>
      <c r="HW310" s="147"/>
      <c r="HX310" s="147"/>
      <c r="HY310" s="147"/>
      <c r="HZ310" s="147"/>
      <c r="IA310" s="147"/>
      <c r="IB310" s="147"/>
      <c r="IC310" s="147"/>
      <c r="ID310" s="147"/>
      <c r="IE310" s="147"/>
      <c r="IF310" s="147"/>
      <c r="IG310" s="147"/>
      <c r="IH310" s="147"/>
      <c r="II310" s="147"/>
    </row>
    <row r="311" spans="1:243" x14ac:dyDescent="0.2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  <c r="AO311" s="147"/>
      <c r="AP311" s="147"/>
      <c r="AQ311" s="147"/>
      <c r="AR311" s="147"/>
      <c r="AS311" s="147"/>
      <c r="AT311" s="147"/>
      <c r="AU311" s="147"/>
      <c r="AV311" s="147"/>
      <c r="AW311" s="147"/>
      <c r="AX311" s="147"/>
      <c r="AY311" s="147"/>
      <c r="AZ311" s="147"/>
      <c r="BA311" s="147"/>
      <c r="BB311" s="147"/>
      <c r="BC311" s="147"/>
      <c r="BD311" s="147"/>
      <c r="BE311" s="147"/>
      <c r="BF311" s="147"/>
      <c r="BG311" s="147"/>
      <c r="BH311" s="147"/>
      <c r="BI311" s="147"/>
      <c r="BJ311" s="147"/>
      <c r="BK311" s="147"/>
      <c r="BL311" s="147"/>
      <c r="BM311" s="147"/>
      <c r="BN311" s="147"/>
      <c r="BO311" s="147"/>
      <c r="BP311" s="147"/>
      <c r="BQ311" s="147"/>
      <c r="BR311" s="147"/>
      <c r="BS311" s="147"/>
      <c r="BT311" s="147"/>
      <c r="BU311" s="147"/>
      <c r="BV311" s="147"/>
      <c r="BW311" s="147"/>
      <c r="BX311" s="147"/>
      <c r="BY311" s="147"/>
      <c r="BZ311" s="147"/>
      <c r="CA311" s="147"/>
      <c r="CB311" s="147"/>
      <c r="CC311" s="147"/>
      <c r="CD311" s="147"/>
      <c r="CE311" s="147"/>
      <c r="CF311" s="147"/>
      <c r="CG311" s="147"/>
      <c r="CH311" s="147"/>
      <c r="CI311" s="147"/>
      <c r="CJ311" s="147"/>
      <c r="CK311" s="147"/>
      <c r="CL311" s="147"/>
      <c r="CM311" s="147"/>
      <c r="CN311" s="147"/>
      <c r="CO311" s="147"/>
      <c r="CP311" s="147"/>
      <c r="CQ311" s="147"/>
      <c r="CR311" s="147"/>
      <c r="CS311" s="147"/>
      <c r="CT311" s="147"/>
      <c r="CU311" s="147"/>
      <c r="CV311" s="147"/>
      <c r="CW311" s="147"/>
      <c r="CX311" s="147"/>
      <c r="CY311" s="147"/>
      <c r="CZ311" s="147"/>
      <c r="DA311" s="147"/>
      <c r="DB311" s="147"/>
      <c r="DC311" s="147"/>
      <c r="DD311" s="147"/>
      <c r="DE311" s="147"/>
      <c r="DF311" s="147"/>
      <c r="DG311" s="147"/>
      <c r="DH311" s="147"/>
      <c r="DI311" s="147"/>
      <c r="DJ311" s="147"/>
      <c r="DK311" s="147"/>
      <c r="DL311" s="147"/>
      <c r="DM311" s="147"/>
      <c r="DN311" s="147"/>
      <c r="DO311" s="147"/>
      <c r="DP311" s="147"/>
      <c r="DQ311" s="147"/>
      <c r="DR311" s="147"/>
      <c r="DS311" s="147"/>
      <c r="DT311" s="147"/>
      <c r="DU311" s="147"/>
      <c r="DV311" s="147"/>
      <c r="DW311" s="147"/>
      <c r="DX311" s="147"/>
      <c r="DY311" s="147"/>
      <c r="DZ311" s="147"/>
      <c r="EA311" s="147"/>
      <c r="EB311" s="147"/>
      <c r="EC311" s="147"/>
      <c r="ED311" s="147"/>
      <c r="EE311" s="147"/>
      <c r="EF311" s="147"/>
      <c r="EG311" s="147"/>
      <c r="EH311" s="147"/>
      <c r="EI311" s="147"/>
      <c r="EJ311" s="147"/>
      <c r="EK311" s="147"/>
      <c r="EL311" s="147"/>
      <c r="EM311" s="147"/>
      <c r="EN311" s="147"/>
      <c r="EO311" s="147"/>
      <c r="EP311" s="147"/>
      <c r="EQ311" s="147"/>
      <c r="ER311" s="147"/>
      <c r="ES311" s="147"/>
      <c r="ET311" s="147"/>
      <c r="EU311" s="147"/>
      <c r="EV311" s="147"/>
      <c r="EW311" s="147"/>
      <c r="EX311" s="147"/>
      <c r="EY311" s="147"/>
      <c r="EZ311" s="147"/>
      <c r="FA311" s="147"/>
      <c r="FB311" s="147"/>
      <c r="FC311" s="147"/>
      <c r="FD311" s="147"/>
      <c r="FE311" s="147"/>
      <c r="FF311" s="147"/>
      <c r="FG311" s="147"/>
      <c r="FH311" s="147"/>
      <c r="FI311" s="147"/>
      <c r="FJ311" s="147"/>
      <c r="FK311" s="147"/>
      <c r="FL311" s="147"/>
      <c r="FM311" s="147"/>
      <c r="FN311" s="147"/>
      <c r="FO311" s="147"/>
      <c r="FP311" s="147"/>
      <c r="FQ311" s="147"/>
      <c r="FR311" s="147"/>
      <c r="FS311" s="147"/>
      <c r="FT311" s="147"/>
      <c r="FU311" s="147"/>
      <c r="FV311" s="147"/>
      <c r="FW311" s="147"/>
      <c r="FX311" s="147"/>
      <c r="FY311" s="147"/>
      <c r="FZ311" s="147"/>
      <c r="GA311" s="147"/>
      <c r="GB311" s="147"/>
      <c r="GC311" s="147"/>
      <c r="GD311" s="147"/>
      <c r="GE311" s="147"/>
      <c r="GF311" s="147"/>
      <c r="GG311" s="147"/>
      <c r="GH311" s="147"/>
      <c r="GI311" s="147"/>
      <c r="GJ311" s="147"/>
      <c r="GK311" s="147"/>
      <c r="GL311" s="147"/>
      <c r="GM311" s="147"/>
      <c r="GN311" s="147"/>
      <c r="GO311" s="147"/>
      <c r="GP311" s="147"/>
      <c r="GQ311" s="147"/>
      <c r="GR311" s="147"/>
      <c r="GS311" s="147"/>
      <c r="GT311" s="147"/>
      <c r="GU311" s="147"/>
      <c r="GV311" s="147"/>
      <c r="GW311" s="147"/>
      <c r="GX311" s="147"/>
      <c r="GY311" s="147"/>
      <c r="GZ311" s="147"/>
      <c r="HA311" s="147"/>
      <c r="HB311" s="147"/>
      <c r="HC311" s="147"/>
      <c r="HD311" s="147"/>
      <c r="HE311" s="147"/>
      <c r="HF311" s="147"/>
      <c r="HG311" s="147"/>
      <c r="HH311" s="147"/>
      <c r="HI311" s="147"/>
      <c r="HJ311" s="147"/>
      <c r="HK311" s="147"/>
      <c r="HL311" s="147"/>
      <c r="HM311" s="147"/>
      <c r="HN311" s="147"/>
      <c r="HO311" s="147"/>
      <c r="HP311" s="147"/>
      <c r="HQ311" s="147"/>
      <c r="HR311" s="147"/>
      <c r="HS311" s="147"/>
      <c r="HT311" s="147"/>
      <c r="HU311" s="147"/>
      <c r="HV311" s="147"/>
      <c r="HW311" s="147"/>
      <c r="HX311" s="147"/>
      <c r="HY311" s="147"/>
      <c r="HZ311" s="147"/>
      <c r="IA311" s="147"/>
      <c r="IB311" s="147"/>
      <c r="IC311" s="147"/>
      <c r="ID311" s="147"/>
      <c r="IE311" s="147"/>
      <c r="IF311" s="147"/>
      <c r="IG311" s="147"/>
      <c r="IH311" s="147"/>
      <c r="II311" s="147"/>
    </row>
    <row r="312" spans="1:243" x14ac:dyDescent="0.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  <c r="AO312" s="147"/>
      <c r="AP312" s="147"/>
      <c r="AQ312" s="147"/>
      <c r="AR312" s="147"/>
      <c r="AS312" s="147"/>
      <c r="AT312" s="147"/>
      <c r="AU312" s="147"/>
      <c r="AV312" s="147"/>
      <c r="AW312" s="147"/>
      <c r="AX312" s="147"/>
      <c r="AY312" s="147"/>
      <c r="AZ312" s="147"/>
      <c r="BA312" s="147"/>
      <c r="BB312" s="147"/>
      <c r="BC312" s="147"/>
      <c r="BD312" s="147"/>
      <c r="BE312" s="147"/>
      <c r="BF312" s="147"/>
      <c r="BG312" s="147"/>
      <c r="BH312" s="147"/>
      <c r="BI312" s="147"/>
      <c r="BJ312" s="147"/>
      <c r="BK312" s="147"/>
      <c r="BL312" s="147"/>
      <c r="BM312" s="147"/>
      <c r="BN312" s="147"/>
      <c r="BO312" s="147"/>
      <c r="BP312" s="147"/>
      <c r="BQ312" s="147"/>
      <c r="BR312" s="147"/>
      <c r="BS312" s="147"/>
      <c r="BT312" s="147"/>
      <c r="BU312" s="147"/>
      <c r="BV312" s="147"/>
      <c r="BW312" s="147"/>
      <c r="BX312" s="147"/>
      <c r="BY312" s="147"/>
      <c r="BZ312" s="147"/>
      <c r="CA312" s="147"/>
      <c r="CB312" s="147"/>
      <c r="CC312" s="147"/>
      <c r="CD312" s="147"/>
      <c r="CE312" s="147"/>
      <c r="CF312" s="147"/>
      <c r="CG312" s="147"/>
      <c r="CH312" s="147"/>
      <c r="CI312" s="147"/>
      <c r="CJ312" s="147"/>
      <c r="CK312" s="147"/>
      <c r="CL312" s="147"/>
      <c r="CM312" s="147"/>
      <c r="CN312" s="147"/>
      <c r="CO312" s="147"/>
      <c r="CP312" s="147"/>
      <c r="CQ312" s="147"/>
      <c r="CR312" s="147"/>
      <c r="CS312" s="147"/>
      <c r="CT312" s="147"/>
      <c r="CU312" s="147"/>
      <c r="CV312" s="147"/>
      <c r="CW312" s="147"/>
      <c r="CX312" s="147"/>
      <c r="CY312" s="147"/>
      <c r="CZ312" s="147"/>
      <c r="DA312" s="147"/>
      <c r="DB312" s="147"/>
      <c r="DC312" s="147"/>
      <c r="DD312" s="147"/>
      <c r="DE312" s="147"/>
      <c r="DF312" s="147"/>
      <c r="DG312" s="147"/>
      <c r="DH312" s="147"/>
      <c r="DI312" s="147"/>
      <c r="DJ312" s="147"/>
      <c r="DK312" s="147"/>
      <c r="DL312" s="147"/>
      <c r="DM312" s="147"/>
      <c r="DN312" s="147"/>
      <c r="DO312" s="147"/>
      <c r="DP312" s="147"/>
      <c r="DQ312" s="147"/>
      <c r="DR312" s="147"/>
      <c r="DS312" s="147"/>
      <c r="DT312" s="147"/>
      <c r="DU312" s="147"/>
      <c r="DV312" s="147"/>
      <c r="DW312" s="147"/>
      <c r="DX312" s="147"/>
      <c r="DY312" s="147"/>
      <c r="DZ312" s="147"/>
      <c r="EA312" s="147"/>
      <c r="EB312" s="147"/>
      <c r="EC312" s="147"/>
      <c r="ED312" s="147"/>
      <c r="EE312" s="147"/>
      <c r="EF312" s="147"/>
      <c r="EG312" s="147"/>
      <c r="EH312" s="147"/>
      <c r="EI312" s="147"/>
      <c r="EJ312" s="147"/>
      <c r="EK312" s="147"/>
      <c r="EL312" s="147"/>
      <c r="EM312" s="147"/>
      <c r="EN312" s="147"/>
      <c r="EO312" s="147"/>
      <c r="EP312" s="147"/>
      <c r="EQ312" s="147"/>
      <c r="ER312" s="147"/>
      <c r="ES312" s="147"/>
      <c r="ET312" s="147"/>
      <c r="EU312" s="147"/>
      <c r="EV312" s="147"/>
      <c r="EW312" s="147"/>
      <c r="EX312" s="147"/>
      <c r="EY312" s="147"/>
      <c r="EZ312" s="147"/>
      <c r="FA312" s="147"/>
      <c r="FB312" s="147"/>
      <c r="FC312" s="147"/>
      <c r="FD312" s="147"/>
      <c r="FE312" s="147"/>
      <c r="FF312" s="147"/>
      <c r="FG312" s="147"/>
      <c r="FH312" s="147"/>
      <c r="FI312" s="147"/>
      <c r="FJ312" s="147"/>
      <c r="FK312" s="147"/>
      <c r="FL312" s="147"/>
      <c r="FM312" s="147"/>
      <c r="FN312" s="147"/>
      <c r="FO312" s="147"/>
      <c r="FP312" s="147"/>
      <c r="FQ312" s="147"/>
      <c r="FR312" s="147"/>
      <c r="FS312" s="147"/>
      <c r="FT312" s="147"/>
      <c r="FU312" s="147"/>
      <c r="FV312" s="147"/>
      <c r="FW312" s="147"/>
      <c r="FX312" s="147"/>
      <c r="FY312" s="147"/>
      <c r="FZ312" s="147"/>
      <c r="GA312" s="147"/>
      <c r="GB312" s="147"/>
      <c r="GC312" s="147"/>
      <c r="GD312" s="147"/>
      <c r="GE312" s="147"/>
      <c r="GF312" s="147"/>
      <c r="GG312" s="147"/>
      <c r="GH312" s="147"/>
      <c r="GI312" s="147"/>
      <c r="GJ312" s="147"/>
      <c r="GK312" s="147"/>
      <c r="GL312" s="147"/>
      <c r="GM312" s="147"/>
      <c r="GN312" s="147"/>
      <c r="GO312" s="147"/>
      <c r="GP312" s="147"/>
      <c r="GQ312" s="147"/>
      <c r="GR312" s="147"/>
      <c r="GS312" s="147"/>
      <c r="GT312" s="147"/>
      <c r="GU312" s="147"/>
      <c r="GV312" s="147"/>
      <c r="GW312" s="147"/>
      <c r="GX312" s="147"/>
      <c r="GY312" s="147"/>
      <c r="GZ312" s="147"/>
      <c r="HA312" s="147"/>
      <c r="HB312" s="147"/>
      <c r="HC312" s="147"/>
      <c r="HD312" s="147"/>
      <c r="HE312" s="147"/>
      <c r="HF312" s="147"/>
      <c r="HG312" s="147"/>
      <c r="HH312" s="147"/>
      <c r="HI312" s="147"/>
      <c r="HJ312" s="147"/>
      <c r="HK312" s="147"/>
      <c r="HL312" s="147"/>
      <c r="HM312" s="147"/>
      <c r="HN312" s="147"/>
      <c r="HO312" s="147"/>
      <c r="HP312" s="147"/>
      <c r="HQ312" s="147"/>
      <c r="HR312" s="147"/>
      <c r="HS312" s="147"/>
      <c r="HT312" s="147"/>
      <c r="HU312" s="147"/>
      <c r="HV312" s="147"/>
      <c r="HW312" s="147"/>
      <c r="HX312" s="147"/>
      <c r="HY312" s="147"/>
      <c r="HZ312" s="147"/>
      <c r="IA312" s="147"/>
      <c r="IB312" s="147"/>
      <c r="IC312" s="147"/>
      <c r="ID312" s="147"/>
      <c r="IE312" s="147"/>
      <c r="IF312" s="147"/>
      <c r="IG312" s="147"/>
      <c r="IH312" s="147"/>
      <c r="II312" s="147"/>
    </row>
    <row r="313" spans="1:243" x14ac:dyDescent="0.2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  <c r="AO313" s="147"/>
      <c r="AP313" s="147"/>
      <c r="AQ313" s="147"/>
      <c r="AR313" s="147"/>
      <c r="AS313" s="147"/>
      <c r="AT313" s="147"/>
      <c r="AU313" s="147"/>
      <c r="AV313" s="147"/>
      <c r="AW313" s="147"/>
      <c r="AX313" s="147"/>
      <c r="AY313" s="147"/>
      <c r="AZ313" s="147"/>
      <c r="BA313" s="147"/>
      <c r="BB313" s="147"/>
      <c r="BC313" s="147"/>
      <c r="BD313" s="147"/>
      <c r="BE313" s="147"/>
      <c r="BF313" s="147"/>
      <c r="BG313" s="147"/>
      <c r="BH313" s="147"/>
      <c r="BI313" s="147"/>
      <c r="BJ313" s="147"/>
      <c r="BK313" s="147"/>
      <c r="BL313" s="147"/>
      <c r="BM313" s="147"/>
      <c r="BN313" s="147"/>
      <c r="BO313" s="147"/>
      <c r="BP313" s="147"/>
      <c r="BQ313" s="147"/>
      <c r="BR313" s="147"/>
      <c r="BS313" s="147"/>
      <c r="BT313" s="147"/>
      <c r="BU313" s="147"/>
      <c r="BV313" s="147"/>
      <c r="BW313" s="147"/>
      <c r="BX313" s="147"/>
      <c r="BY313" s="147"/>
      <c r="BZ313" s="147"/>
      <c r="CA313" s="147"/>
      <c r="CB313" s="147"/>
      <c r="CC313" s="147"/>
      <c r="CD313" s="147"/>
      <c r="CE313" s="147"/>
      <c r="CF313" s="147"/>
      <c r="CG313" s="147"/>
      <c r="CH313" s="147"/>
      <c r="CI313" s="147"/>
      <c r="CJ313" s="147"/>
      <c r="CK313" s="147"/>
      <c r="CL313" s="147"/>
      <c r="CM313" s="147"/>
      <c r="CN313" s="147"/>
      <c r="CO313" s="147"/>
      <c r="CP313" s="147"/>
      <c r="CQ313" s="147"/>
      <c r="CR313" s="147"/>
      <c r="CS313" s="147"/>
      <c r="CT313" s="147"/>
      <c r="CU313" s="147"/>
      <c r="CV313" s="147"/>
      <c r="CW313" s="147"/>
      <c r="CX313" s="147"/>
      <c r="CY313" s="147"/>
      <c r="CZ313" s="147"/>
      <c r="DA313" s="147"/>
      <c r="DB313" s="147"/>
      <c r="DC313" s="147"/>
      <c r="DD313" s="147"/>
      <c r="DE313" s="147"/>
      <c r="DF313" s="147"/>
      <c r="DG313" s="147"/>
      <c r="DH313" s="147"/>
      <c r="DI313" s="147"/>
      <c r="DJ313" s="147"/>
      <c r="DK313" s="147"/>
      <c r="DL313" s="147"/>
      <c r="DM313" s="147"/>
      <c r="DN313" s="147"/>
      <c r="DO313" s="147"/>
      <c r="DP313" s="147"/>
      <c r="DQ313" s="147"/>
      <c r="DR313" s="147"/>
      <c r="DS313" s="147"/>
      <c r="DT313" s="147"/>
      <c r="DU313" s="147"/>
      <c r="DV313" s="147"/>
      <c r="DW313" s="147"/>
      <c r="DX313" s="147"/>
      <c r="DY313" s="147"/>
      <c r="DZ313" s="147"/>
      <c r="EA313" s="147"/>
      <c r="EB313" s="147"/>
      <c r="EC313" s="147"/>
      <c r="ED313" s="147"/>
      <c r="EE313" s="147"/>
      <c r="EF313" s="147"/>
      <c r="EG313" s="147"/>
      <c r="EH313" s="147"/>
      <c r="EI313" s="147"/>
      <c r="EJ313" s="147"/>
      <c r="EK313" s="147"/>
      <c r="EL313" s="147"/>
      <c r="EM313" s="147"/>
      <c r="EN313" s="147"/>
      <c r="EO313" s="147"/>
      <c r="EP313" s="147"/>
      <c r="EQ313" s="147"/>
      <c r="ER313" s="147"/>
      <c r="ES313" s="147"/>
      <c r="ET313" s="147"/>
      <c r="EU313" s="147"/>
      <c r="EV313" s="147"/>
      <c r="EW313" s="147"/>
      <c r="EX313" s="147"/>
      <c r="EY313" s="147"/>
      <c r="EZ313" s="147"/>
      <c r="FA313" s="147"/>
      <c r="FB313" s="147"/>
      <c r="FC313" s="147"/>
      <c r="FD313" s="147"/>
      <c r="FE313" s="147"/>
      <c r="FF313" s="147"/>
      <c r="FG313" s="147"/>
      <c r="FH313" s="147"/>
      <c r="FI313" s="147"/>
      <c r="FJ313" s="147"/>
      <c r="FK313" s="147"/>
      <c r="FL313" s="147"/>
      <c r="FM313" s="147"/>
      <c r="FN313" s="147"/>
      <c r="FO313" s="147"/>
      <c r="FP313" s="147"/>
      <c r="FQ313" s="147"/>
      <c r="FR313" s="147"/>
      <c r="FS313" s="147"/>
      <c r="FT313" s="147"/>
      <c r="FU313" s="147"/>
      <c r="FV313" s="147"/>
      <c r="FW313" s="147"/>
      <c r="FX313" s="147"/>
      <c r="FY313" s="147"/>
      <c r="FZ313" s="147"/>
      <c r="GA313" s="147"/>
      <c r="GB313" s="147"/>
      <c r="GC313" s="147"/>
      <c r="GD313" s="147"/>
      <c r="GE313" s="147"/>
      <c r="GF313" s="147"/>
      <c r="GG313" s="147"/>
      <c r="GH313" s="147"/>
      <c r="GI313" s="147"/>
      <c r="GJ313" s="147"/>
      <c r="GK313" s="147"/>
      <c r="GL313" s="147"/>
      <c r="GM313" s="147"/>
      <c r="GN313" s="147"/>
      <c r="GO313" s="147"/>
      <c r="GP313" s="147"/>
      <c r="GQ313" s="147"/>
      <c r="GR313" s="147"/>
      <c r="GS313" s="147"/>
      <c r="GT313" s="147"/>
      <c r="GU313" s="147"/>
      <c r="GV313" s="147"/>
      <c r="GW313" s="147"/>
      <c r="GX313" s="147"/>
      <c r="GY313" s="147"/>
      <c r="GZ313" s="147"/>
      <c r="HA313" s="147"/>
      <c r="HB313" s="147"/>
      <c r="HC313" s="147"/>
      <c r="HD313" s="147"/>
      <c r="HE313" s="147"/>
      <c r="HF313" s="147"/>
      <c r="HG313" s="147"/>
      <c r="HH313" s="147"/>
      <c r="HI313" s="147"/>
      <c r="HJ313" s="147"/>
      <c r="HK313" s="147"/>
      <c r="HL313" s="147"/>
      <c r="HM313" s="147"/>
      <c r="HN313" s="147"/>
      <c r="HO313" s="147"/>
      <c r="HP313" s="147"/>
      <c r="HQ313" s="147"/>
      <c r="HR313" s="147"/>
      <c r="HS313" s="147"/>
      <c r="HT313" s="147"/>
      <c r="HU313" s="147"/>
      <c r="HV313" s="147"/>
      <c r="HW313" s="147"/>
      <c r="HX313" s="147"/>
      <c r="HY313" s="147"/>
      <c r="HZ313" s="147"/>
      <c r="IA313" s="147"/>
      <c r="IB313" s="147"/>
      <c r="IC313" s="147"/>
      <c r="ID313" s="147"/>
      <c r="IE313" s="147"/>
      <c r="IF313" s="147"/>
      <c r="IG313" s="147"/>
      <c r="IH313" s="147"/>
      <c r="II313" s="147"/>
    </row>
    <row r="314" spans="1:243" x14ac:dyDescent="0.2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  <c r="AO314" s="147"/>
      <c r="AP314" s="147"/>
      <c r="AQ314" s="147"/>
      <c r="AR314" s="147"/>
      <c r="AS314" s="147"/>
      <c r="AT314" s="147"/>
      <c r="AU314" s="147"/>
      <c r="AV314" s="147"/>
      <c r="AW314" s="147"/>
      <c r="AX314" s="147"/>
      <c r="AY314" s="147"/>
      <c r="AZ314" s="147"/>
      <c r="BA314" s="147"/>
      <c r="BB314" s="147"/>
      <c r="BC314" s="147"/>
      <c r="BD314" s="147"/>
      <c r="BE314" s="147"/>
      <c r="BF314" s="147"/>
      <c r="BG314" s="147"/>
      <c r="BH314" s="147"/>
      <c r="BI314" s="147"/>
      <c r="BJ314" s="147"/>
      <c r="BK314" s="147"/>
      <c r="BL314" s="147"/>
      <c r="BM314" s="147"/>
      <c r="BN314" s="147"/>
      <c r="BO314" s="147"/>
      <c r="BP314" s="147"/>
      <c r="BQ314" s="147"/>
      <c r="BR314" s="147"/>
      <c r="BS314" s="147"/>
      <c r="BT314" s="147"/>
      <c r="BU314" s="147"/>
      <c r="BV314" s="147"/>
      <c r="BW314" s="147"/>
      <c r="BX314" s="147"/>
      <c r="BY314" s="147"/>
      <c r="BZ314" s="147"/>
      <c r="CA314" s="147"/>
      <c r="CB314" s="147"/>
      <c r="CC314" s="147"/>
      <c r="CD314" s="147"/>
      <c r="CE314" s="147"/>
      <c r="CF314" s="147"/>
      <c r="CG314" s="147"/>
      <c r="CH314" s="147"/>
      <c r="CI314" s="147"/>
      <c r="CJ314" s="147"/>
      <c r="CK314" s="147"/>
      <c r="CL314" s="147"/>
      <c r="CM314" s="147"/>
      <c r="CN314" s="147"/>
      <c r="CO314" s="147"/>
      <c r="CP314" s="147"/>
      <c r="CQ314" s="147"/>
      <c r="CR314" s="147"/>
      <c r="CS314" s="147"/>
      <c r="CT314" s="147"/>
      <c r="CU314" s="147"/>
      <c r="CV314" s="147"/>
      <c r="CW314" s="147"/>
      <c r="CX314" s="147"/>
      <c r="CY314" s="147"/>
      <c r="CZ314" s="147"/>
      <c r="DA314" s="147"/>
      <c r="DB314" s="147"/>
      <c r="DC314" s="147"/>
      <c r="DD314" s="147"/>
      <c r="DE314" s="147"/>
      <c r="DF314" s="147"/>
      <c r="DG314" s="147"/>
      <c r="DH314" s="147"/>
      <c r="DI314" s="147"/>
      <c r="DJ314" s="147"/>
      <c r="DK314" s="147"/>
      <c r="DL314" s="147"/>
      <c r="DM314" s="147"/>
      <c r="DN314" s="147"/>
      <c r="DO314" s="147"/>
      <c r="DP314" s="147"/>
      <c r="DQ314" s="147"/>
      <c r="DR314" s="147"/>
      <c r="DS314" s="147"/>
      <c r="DT314" s="147"/>
      <c r="DU314" s="147"/>
      <c r="DV314" s="147"/>
      <c r="DW314" s="147"/>
      <c r="DX314" s="147"/>
      <c r="DY314" s="147"/>
      <c r="DZ314" s="147"/>
      <c r="EA314" s="147"/>
      <c r="EB314" s="147"/>
      <c r="EC314" s="147"/>
      <c r="ED314" s="147"/>
      <c r="EE314" s="147"/>
      <c r="EF314" s="147"/>
      <c r="EG314" s="147"/>
      <c r="EH314" s="147"/>
      <c r="EI314" s="147"/>
      <c r="EJ314" s="147"/>
      <c r="EK314" s="147"/>
      <c r="EL314" s="147"/>
      <c r="EM314" s="147"/>
      <c r="EN314" s="147"/>
      <c r="EO314" s="147"/>
      <c r="EP314" s="147"/>
      <c r="EQ314" s="147"/>
      <c r="ER314" s="147"/>
      <c r="ES314" s="147"/>
      <c r="ET314" s="147"/>
      <c r="EU314" s="147"/>
      <c r="EV314" s="147"/>
      <c r="EW314" s="147"/>
      <c r="EX314" s="147"/>
      <c r="EY314" s="147"/>
      <c r="EZ314" s="147"/>
      <c r="FA314" s="147"/>
      <c r="FB314" s="147"/>
      <c r="FC314" s="147"/>
      <c r="FD314" s="147"/>
      <c r="FE314" s="147"/>
      <c r="FF314" s="147"/>
      <c r="FG314" s="147"/>
      <c r="FH314" s="147"/>
      <c r="FI314" s="147"/>
      <c r="FJ314" s="147"/>
      <c r="FK314" s="147"/>
      <c r="FL314" s="147"/>
      <c r="FM314" s="147"/>
      <c r="FN314" s="147"/>
      <c r="FO314" s="147"/>
      <c r="FP314" s="147"/>
      <c r="FQ314" s="147"/>
      <c r="FR314" s="147"/>
      <c r="FS314" s="147"/>
      <c r="FT314" s="147"/>
      <c r="FU314" s="147"/>
      <c r="FV314" s="147"/>
      <c r="FW314" s="147"/>
      <c r="FX314" s="147"/>
      <c r="FY314" s="147"/>
      <c r="FZ314" s="147"/>
      <c r="GA314" s="147"/>
      <c r="GB314" s="147"/>
      <c r="GC314" s="147"/>
      <c r="GD314" s="147"/>
      <c r="GE314" s="147"/>
      <c r="GF314" s="147"/>
      <c r="GG314" s="147"/>
      <c r="GH314" s="147"/>
      <c r="GI314" s="147"/>
      <c r="GJ314" s="147"/>
      <c r="GK314" s="147"/>
      <c r="GL314" s="147"/>
      <c r="GM314" s="147"/>
      <c r="GN314" s="147"/>
      <c r="GO314" s="147"/>
      <c r="GP314" s="147"/>
      <c r="GQ314" s="147"/>
      <c r="GR314" s="147"/>
      <c r="GS314" s="147"/>
      <c r="GT314" s="147"/>
      <c r="GU314" s="147"/>
      <c r="GV314" s="147"/>
      <c r="GW314" s="147"/>
      <c r="GX314" s="147"/>
      <c r="GY314" s="147"/>
      <c r="GZ314" s="147"/>
      <c r="HA314" s="147"/>
      <c r="HB314" s="147"/>
      <c r="HC314" s="147"/>
      <c r="HD314" s="147"/>
      <c r="HE314" s="147"/>
      <c r="HF314" s="147"/>
      <c r="HG314" s="147"/>
      <c r="HH314" s="147"/>
      <c r="HI314" s="147"/>
      <c r="HJ314" s="147"/>
      <c r="HK314" s="147"/>
      <c r="HL314" s="147"/>
      <c r="HM314" s="147"/>
      <c r="HN314" s="147"/>
      <c r="HO314" s="147"/>
      <c r="HP314" s="147"/>
      <c r="HQ314" s="147"/>
      <c r="HR314" s="147"/>
      <c r="HS314" s="147"/>
      <c r="HT314" s="147"/>
      <c r="HU314" s="147"/>
      <c r="HV314" s="147"/>
      <c r="HW314" s="147"/>
      <c r="HX314" s="147"/>
      <c r="HY314" s="147"/>
      <c r="HZ314" s="147"/>
      <c r="IA314" s="147"/>
      <c r="IB314" s="147"/>
      <c r="IC314" s="147"/>
      <c r="ID314" s="147"/>
      <c r="IE314" s="147"/>
      <c r="IF314" s="147"/>
      <c r="IG314" s="147"/>
      <c r="IH314" s="147"/>
      <c r="II314" s="147"/>
    </row>
    <row r="315" spans="1:243" x14ac:dyDescent="0.2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  <c r="AO315" s="147"/>
      <c r="AP315" s="147"/>
      <c r="AQ315" s="147"/>
      <c r="AR315" s="147"/>
      <c r="AS315" s="147"/>
      <c r="AT315" s="147"/>
      <c r="AU315" s="147"/>
      <c r="AV315" s="147"/>
      <c r="AW315" s="147"/>
      <c r="AX315" s="147"/>
      <c r="AY315" s="147"/>
      <c r="AZ315" s="147"/>
      <c r="BA315" s="147"/>
      <c r="BB315" s="147"/>
      <c r="BC315" s="147"/>
      <c r="BD315" s="147"/>
      <c r="BE315" s="147"/>
      <c r="BF315" s="147"/>
      <c r="BG315" s="147"/>
      <c r="BH315" s="147"/>
      <c r="BI315" s="147"/>
      <c r="BJ315" s="147"/>
      <c r="BK315" s="147"/>
      <c r="BL315" s="147"/>
      <c r="BM315" s="147"/>
      <c r="BN315" s="147"/>
      <c r="BO315" s="147"/>
      <c r="BP315" s="147"/>
      <c r="BQ315" s="147"/>
      <c r="BR315" s="147"/>
      <c r="BS315" s="147"/>
      <c r="BT315" s="147"/>
      <c r="BU315" s="147"/>
      <c r="BV315" s="147"/>
      <c r="BW315" s="147"/>
      <c r="BX315" s="147"/>
      <c r="BY315" s="147"/>
      <c r="BZ315" s="147"/>
      <c r="CA315" s="147"/>
      <c r="CB315" s="147"/>
      <c r="CC315" s="147"/>
      <c r="CD315" s="147"/>
      <c r="CE315" s="147"/>
      <c r="CF315" s="147"/>
      <c r="CG315" s="147"/>
      <c r="CH315" s="147"/>
      <c r="CI315" s="147"/>
      <c r="CJ315" s="147"/>
      <c r="CK315" s="147"/>
      <c r="CL315" s="147"/>
      <c r="CM315" s="147"/>
      <c r="CN315" s="147"/>
      <c r="CO315" s="147"/>
      <c r="CP315" s="147"/>
      <c r="CQ315" s="147"/>
      <c r="CR315" s="147"/>
      <c r="CS315" s="147"/>
      <c r="CT315" s="147"/>
      <c r="CU315" s="147"/>
      <c r="CV315" s="147"/>
      <c r="CW315" s="147"/>
      <c r="CX315" s="147"/>
      <c r="CY315" s="147"/>
      <c r="CZ315" s="147"/>
      <c r="DA315" s="147"/>
      <c r="DB315" s="147"/>
      <c r="DC315" s="147"/>
      <c r="DD315" s="147"/>
      <c r="DE315" s="147"/>
      <c r="DF315" s="147"/>
      <c r="DG315" s="147"/>
      <c r="DH315" s="147"/>
      <c r="DI315" s="147"/>
      <c r="DJ315" s="147"/>
      <c r="DK315" s="147"/>
      <c r="DL315" s="147"/>
      <c r="DM315" s="147"/>
      <c r="DN315" s="147"/>
      <c r="DO315" s="147"/>
      <c r="DP315" s="147"/>
      <c r="DQ315" s="147"/>
      <c r="DR315" s="147"/>
      <c r="DS315" s="147"/>
      <c r="DT315" s="147"/>
      <c r="DU315" s="147"/>
      <c r="DV315" s="147"/>
      <c r="DW315" s="147"/>
      <c r="DX315" s="147"/>
      <c r="DY315" s="147"/>
      <c r="DZ315" s="147"/>
      <c r="EA315" s="147"/>
      <c r="EB315" s="147"/>
      <c r="EC315" s="147"/>
      <c r="ED315" s="147"/>
      <c r="EE315" s="147"/>
      <c r="EF315" s="147"/>
      <c r="EG315" s="147"/>
      <c r="EH315" s="147"/>
      <c r="EI315" s="147"/>
      <c r="EJ315" s="147"/>
      <c r="EK315" s="147"/>
      <c r="EL315" s="147"/>
      <c r="EM315" s="147"/>
      <c r="EN315" s="147"/>
      <c r="EO315" s="147"/>
      <c r="EP315" s="147"/>
      <c r="EQ315" s="147"/>
      <c r="ER315" s="147"/>
      <c r="ES315" s="147"/>
      <c r="ET315" s="147"/>
      <c r="EU315" s="147"/>
      <c r="EV315" s="147"/>
      <c r="EW315" s="147"/>
      <c r="EX315" s="147"/>
      <c r="EY315" s="147"/>
      <c r="EZ315" s="147"/>
      <c r="FA315" s="147"/>
      <c r="FB315" s="147"/>
      <c r="FC315" s="147"/>
      <c r="FD315" s="147"/>
      <c r="FE315" s="147"/>
      <c r="FF315" s="147"/>
      <c r="FG315" s="147"/>
      <c r="FH315" s="147"/>
      <c r="FI315" s="147"/>
      <c r="FJ315" s="147"/>
      <c r="FK315" s="147"/>
      <c r="FL315" s="147"/>
      <c r="FM315" s="147"/>
      <c r="FN315" s="147"/>
      <c r="FO315" s="147"/>
      <c r="FP315" s="147"/>
      <c r="FQ315" s="147"/>
      <c r="FR315" s="147"/>
      <c r="FS315" s="147"/>
      <c r="FT315" s="147"/>
      <c r="FU315" s="147"/>
      <c r="FV315" s="147"/>
      <c r="FW315" s="147"/>
      <c r="FX315" s="147"/>
      <c r="FY315" s="147"/>
      <c r="FZ315" s="147"/>
      <c r="GA315" s="147"/>
      <c r="GB315" s="147"/>
      <c r="GC315" s="147"/>
      <c r="GD315" s="147"/>
      <c r="GE315" s="147"/>
      <c r="GF315" s="147"/>
      <c r="GG315" s="147"/>
      <c r="GH315" s="147"/>
      <c r="GI315" s="147"/>
      <c r="GJ315" s="147"/>
      <c r="GK315" s="147"/>
      <c r="GL315" s="147"/>
      <c r="GM315" s="147"/>
      <c r="GN315" s="147"/>
      <c r="GO315" s="147"/>
      <c r="GP315" s="147"/>
      <c r="GQ315" s="147"/>
      <c r="GR315" s="147"/>
      <c r="GS315" s="147"/>
      <c r="GT315" s="147"/>
      <c r="GU315" s="147"/>
      <c r="GV315" s="147"/>
      <c r="GW315" s="147"/>
      <c r="GX315" s="147"/>
      <c r="GY315" s="147"/>
      <c r="GZ315" s="147"/>
      <c r="HA315" s="147"/>
      <c r="HB315" s="147"/>
      <c r="HC315" s="147"/>
      <c r="HD315" s="147"/>
      <c r="HE315" s="147"/>
      <c r="HF315" s="147"/>
      <c r="HG315" s="147"/>
      <c r="HH315" s="147"/>
      <c r="HI315" s="147"/>
      <c r="HJ315" s="147"/>
      <c r="HK315" s="147"/>
      <c r="HL315" s="147"/>
      <c r="HM315" s="147"/>
      <c r="HN315" s="147"/>
      <c r="HO315" s="147"/>
      <c r="HP315" s="147"/>
      <c r="HQ315" s="147"/>
      <c r="HR315" s="147"/>
      <c r="HS315" s="147"/>
      <c r="HT315" s="147"/>
      <c r="HU315" s="147"/>
      <c r="HV315" s="147"/>
      <c r="HW315" s="147"/>
      <c r="HX315" s="147"/>
      <c r="HY315" s="147"/>
      <c r="HZ315" s="147"/>
      <c r="IA315" s="147"/>
      <c r="IB315" s="147"/>
      <c r="IC315" s="147"/>
      <c r="ID315" s="147"/>
      <c r="IE315" s="147"/>
      <c r="IF315" s="147"/>
      <c r="IG315" s="147"/>
      <c r="IH315" s="147"/>
      <c r="II315" s="147"/>
    </row>
    <row r="316" spans="1:243" x14ac:dyDescent="0.2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  <c r="AO316" s="147"/>
      <c r="AP316" s="147"/>
      <c r="AQ316" s="147"/>
      <c r="AR316" s="147"/>
      <c r="AS316" s="147"/>
      <c r="AT316" s="147"/>
      <c r="AU316" s="147"/>
      <c r="AV316" s="147"/>
      <c r="AW316" s="147"/>
      <c r="AX316" s="147"/>
      <c r="AY316" s="147"/>
      <c r="AZ316" s="147"/>
      <c r="BA316" s="147"/>
      <c r="BB316" s="147"/>
      <c r="BC316" s="147"/>
      <c r="BD316" s="147"/>
      <c r="BE316" s="147"/>
      <c r="BF316" s="147"/>
      <c r="BG316" s="147"/>
      <c r="BH316" s="147"/>
      <c r="BI316" s="147"/>
      <c r="BJ316" s="147"/>
      <c r="BK316" s="147"/>
      <c r="BL316" s="147"/>
      <c r="BM316" s="147"/>
      <c r="BN316" s="147"/>
      <c r="BO316" s="147"/>
      <c r="BP316" s="147"/>
      <c r="BQ316" s="147"/>
      <c r="BR316" s="147"/>
      <c r="BS316" s="147"/>
      <c r="BT316" s="147"/>
      <c r="BU316" s="147"/>
      <c r="BV316" s="147"/>
      <c r="BW316" s="147"/>
      <c r="BX316" s="147"/>
      <c r="BY316" s="147"/>
      <c r="BZ316" s="147"/>
      <c r="CA316" s="147"/>
      <c r="CB316" s="147"/>
      <c r="CC316" s="147"/>
      <c r="CD316" s="147"/>
      <c r="CE316" s="147"/>
      <c r="CF316" s="147"/>
      <c r="CG316" s="147"/>
      <c r="CH316" s="147"/>
      <c r="CI316" s="147"/>
      <c r="CJ316" s="147"/>
      <c r="CK316" s="147"/>
      <c r="CL316" s="147"/>
      <c r="CM316" s="147"/>
      <c r="CN316" s="147"/>
      <c r="CO316" s="147"/>
      <c r="CP316" s="147"/>
      <c r="CQ316" s="147"/>
      <c r="CR316" s="147"/>
      <c r="CS316" s="147"/>
      <c r="CT316" s="147"/>
      <c r="CU316" s="147"/>
      <c r="CV316" s="147"/>
      <c r="CW316" s="147"/>
      <c r="CX316" s="147"/>
      <c r="CY316" s="147"/>
      <c r="CZ316" s="147"/>
      <c r="DA316" s="147"/>
      <c r="DB316" s="147"/>
      <c r="DC316" s="147"/>
      <c r="DD316" s="147"/>
      <c r="DE316" s="147"/>
      <c r="DF316" s="147"/>
      <c r="DG316" s="147"/>
      <c r="DH316" s="147"/>
      <c r="DI316" s="147"/>
      <c r="DJ316" s="147"/>
      <c r="DK316" s="147"/>
      <c r="DL316" s="147"/>
      <c r="DM316" s="147"/>
      <c r="DN316" s="147"/>
      <c r="DO316" s="147"/>
      <c r="DP316" s="147"/>
      <c r="DQ316" s="147"/>
      <c r="DR316" s="147"/>
      <c r="DS316" s="147"/>
      <c r="DT316" s="147"/>
      <c r="DU316" s="147"/>
      <c r="DV316" s="147"/>
      <c r="DW316" s="147"/>
      <c r="DX316" s="147"/>
      <c r="DY316" s="147"/>
      <c r="DZ316" s="147"/>
      <c r="EA316" s="147"/>
      <c r="EB316" s="147"/>
      <c r="EC316" s="147"/>
      <c r="ED316" s="147"/>
      <c r="EE316" s="147"/>
      <c r="EF316" s="147"/>
      <c r="EG316" s="147"/>
      <c r="EH316" s="147"/>
      <c r="EI316" s="147"/>
      <c r="EJ316" s="147"/>
      <c r="EK316" s="147"/>
      <c r="EL316" s="147"/>
      <c r="EM316" s="147"/>
      <c r="EN316" s="147"/>
      <c r="EO316" s="147"/>
      <c r="EP316" s="147"/>
      <c r="EQ316" s="147"/>
      <c r="ER316" s="147"/>
      <c r="ES316" s="147"/>
      <c r="ET316" s="147"/>
      <c r="EU316" s="147"/>
      <c r="EV316" s="147"/>
      <c r="EW316" s="147"/>
      <c r="EX316" s="147"/>
      <c r="EY316" s="147"/>
      <c r="EZ316" s="147"/>
      <c r="FA316" s="147"/>
      <c r="FB316" s="147"/>
      <c r="FC316" s="147"/>
      <c r="FD316" s="147"/>
      <c r="FE316" s="147"/>
      <c r="FF316" s="147"/>
      <c r="FG316" s="147"/>
      <c r="FH316" s="147"/>
      <c r="FI316" s="147"/>
      <c r="FJ316" s="147"/>
      <c r="FK316" s="147"/>
      <c r="FL316" s="147"/>
      <c r="FM316" s="147"/>
      <c r="FN316" s="147"/>
      <c r="FO316" s="147"/>
      <c r="FP316" s="147"/>
      <c r="FQ316" s="147"/>
      <c r="FR316" s="147"/>
      <c r="FS316" s="147"/>
      <c r="FT316" s="147"/>
      <c r="FU316" s="147"/>
      <c r="FV316" s="147"/>
      <c r="FW316" s="147"/>
      <c r="FX316" s="147"/>
      <c r="FY316" s="147"/>
      <c r="FZ316" s="147"/>
      <c r="GA316" s="147"/>
      <c r="GB316" s="147"/>
      <c r="GC316" s="147"/>
      <c r="GD316" s="147"/>
      <c r="GE316" s="147"/>
      <c r="GF316" s="147"/>
      <c r="GG316" s="147"/>
      <c r="GH316" s="147"/>
      <c r="GI316" s="147"/>
      <c r="GJ316" s="147"/>
      <c r="GK316" s="147"/>
      <c r="GL316" s="147"/>
      <c r="GM316" s="147"/>
      <c r="GN316" s="147"/>
      <c r="GO316" s="147"/>
      <c r="GP316" s="147"/>
      <c r="GQ316" s="147"/>
      <c r="GR316" s="147"/>
      <c r="GS316" s="147"/>
      <c r="GT316" s="147"/>
      <c r="GU316" s="147"/>
      <c r="GV316" s="147"/>
      <c r="GW316" s="147"/>
      <c r="GX316" s="147"/>
      <c r="GY316" s="147"/>
      <c r="GZ316" s="147"/>
      <c r="HA316" s="147"/>
      <c r="HB316" s="147"/>
      <c r="HC316" s="147"/>
      <c r="HD316" s="147"/>
      <c r="HE316" s="147"/>
      <c r="HF316" s="147"/>
      <c r="HG316" s="147"/>
      <c r="HH316" s="147"/>
      <c r="HI316" s="147"/>
      <c r="HJ316" s="147"/>
      <c r="HK316" s="147"/>
      <c r="HL316" s="147"/>
      <c r="HM316" s="147"/>
      <c r="HN316" s="147"/>
      <c r="HO316" s="147"/>
      <c r="HP316" s="147"/>
      <c r="HQ316" s="147"/>
      <c r="HR316" s="147"/>
      <c r="HS316" s="147"/>
      <c r="HT316" s="147"/>
      <c r="HU316" s="147"/>
      <c r="HV316" s="147"/>
      <c r="HW316" s="147"/>
      <c r="HX316" s="147"/>
      <c r="HY316" s="147"/>
      <c r="HZ316" s="147"/>
      <c r="IA316" s="147"/>
      <c r="IB316" s="147"/>
      <c r="IC316" s="147"/>
      <c r="ID316" s="147"/>
      <c r="IE316" s="147"/>
      <c r="IF316" s="147"/>
      <c r="IG316" s="147"/>
      <c r="IH316" s="147"/>
      <c r="II316" s="147"/>
    </row>
    <row r="317" spans="1:243" x14ac:dyDescent="0.2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  <c r="AO317" s="147"/>
      <c r="AP317" s="147"/>
      <c r="AQ317" s="147"/>
      <c r="AR317" s="147"/>
      <c r="AS317" s="147"/>
      <c r="AT317" s="147"/>
      <c r="AU317" s="147"/>
      <c r="AV317" s="147"/>
      <c r="AW317" s="147"/>
      <c r="AX317" s="147"/>
      <c r="AY317" s="147"/>
      <c r="AZ317" s="147"/>
      <c r="BA317" s="147"/>
      <c r="BB317" s="147"/>
      <c r="BC317" s="147"/>
      <c r="BD317" s="147"/>
      <c r="BE317" s="147"/>
      <c r="BF317" s="147"/>
      <c r="BG317" s="147"/>
      <c r="BH317" s="147"/>
      <c r="BI317" s="147"/>
      <c r="BJ317" s="147"/>
      <c r="BK317" s="147"/>
      <c r="BL317" s="147"/>
      <c r="BM317" s="147"/>
      <c r="BN317" s="147"/>
      <c r="BO317" s="147"/>
      <c r="BP317" s="147"/>
      <c r="BQ317" s="147"/>
      <c r="BR317" s="147"/>
      <c r="BS317" s="147"/>
      <c r="BT317" s="147"/>
      <c r="BU317" s="147"/>
      <c r="BV317" s="147"/>
      <c r="BW317" s="147"/>
      <c r="BX317" s="147"/>
      <c r="BY317" s="147"/>
      <c r="BZ317" s="147"/>
      <c r="CA317" s="147"/>
      <c r="CB317" s="147"/>
      <c r="CC317" s="147"/>
      <c r="CD317" s="147"/>
      <c r="CE317" s="147"/>
      <c r="CF317" s="147"/>
      <c r="CG317" s="147"/>
      <c r="CH317" s="147"/>
      <c r="CI317" s="147"/>
      <c r="CJ317" s="147"/>
      <c r="CK317" s="147"/>
      <c r="CL317" s="147"/>
      <c r="CM317" s="147"/>
      <c r="CN317" s="147"/>
      <c r="CO317" s="147"/>
      <c r="CP317" s="147"/>
      <c r="CQ317" s="147"/>
      <c r="CR317" s="147"/>
      <c r="CS317" s="147"/>
      <c r="CT317" s="147"/>
      <c r="CU317" s="147"/>
      <c r="CV317" s="147"/>
      <c r="CW317" s="147"/>
      <c r="CX317" s="147"/>
      <c r="CY317" s="147"/>
      <c r="CZ317" s="147"/>
      <c r="DA317" s="147"/>
      <c r="DB317" s="147"/>
      <c r="DC317" s="147"/>
      <c r="DD317" s="147"/>
      <c r="DE317" s="147"/>
      <c r="DF317" s="147"/>
      <c r="DG317" s="147"/>
      <c r="DH317" s="147"/>
      <c r="DI317" s="147"/>
      <c r="DJ317" s="147"/>
      <c r="DK317" s="147"/>
      <c r="DL317" s="147"/>
      <c r="DM317" s="147"/>
      <c r="DN317" s="147"/>
      <c r="DO317" s="147"/>
      <c r="DP317" s="147"/>
      <c r="DQ317" s="147"/>
      <c r="DR317" s="147"/>
      <c r="DS317" s="147"/>
      <c r="DT317" s="147"/>
      <c r="DU317" s="147"/>
      <c r="DV317" s="147"/>
      <c r="DW317" s="147"/>
      <c r="DX317" s="147"/>
      <c r="DY317" s="147"/>
      <c r="DZ317" s="147"/>
      <c r="EA317" s="147"/>
      <c r="EB317" s="147"/>
      <c r="EC317" s="147"/>
      <c r="ED317" s="147"/>
      <c r="EE317" s="147"/>
      <c r="EF317" s="147"/>
      <c r="EG317" s="147"/>
      <c r="EH317" s="147"/>
      <c r="EI317" s="147"/>
      <c r="EJ317" s="147"/>
      <c r="EK317" s="147"/>
      <c r="EL317" s="147"/>
      <c r="EM317" s="147"/>
      <c r="EN317" s="147"/>
      <c r="EO317" s="147"/>
      <c r="EP317" s="147"/>
      <c r="EQ317" s="147"/>
      <c r="ER317" s="147"/>
      <c r="ES317" s="147"/>
      <c r="ET317" s="147"/>
      <c r="EU317" s="147"/>
      <c r="EV317" s="147"/>
      <c r="EW317" s="147"/>
      <c r="EX317" s="147"/>
      <c r="EY317" s="147"/>
      <c r="EZ317" s="147"/>
      <c r="FA317" s="147"/>
      <c r="FB317" s="147"/>
      <c r="FC317" s="147"/>
      <c r="FD317" s="147"/>
      <c r="FE317" s="147"/>
      <c r="FF317" s="147"/>
      <c r="FG317" s="147"/>
      <c r="FH317" s="147"/>
      <c r="FI317" s="147"/>
      <c r="FJ317" s="147"/>
      <c r="FK317" s="147"/>
      <c r="FL317" s="147"/>
      <c r="FM317" s="147"/>
      <c r="FN317" s="147"/>
      <c r="FO317" s="147"/>
      <c r="FP317" s="147"/>
      <c r="FQ317" s="147"/>
      <c r="FR317" s="147"/>
      <c r="FS317" s="147"/>
      <c r="FT317" s="147"/>
      <c r="FU317" s="147"/>
      <c r="FV317" s="147"/>
      <c r="FW317" s="147"/>
      <c r="FX317" s="147"/>
      <c r="FY317" s="147"/>
      <c r="FZ317" s="147"/>
      <c r="GA317" s="147"/>
      <c r="GB317" s="147"/>
      <c r="GC317" s="147"/>
      <c r="GD317" s="147"/>
      <c r="GE317" s="147"/>
      <c r="GF317" s="147"/>
      <c r="GG317" s="147"/>
      <c r="GH317" s="147"/>
      <c r="GI317" s="147"/>
      <c r="GJ317" s="147"/>
      <c r="GK317" s="147"/>
      <c r="GL317" s="147"/>
      <c r="GM317" s="147"/>
      <c r="GN317" s="147"/>
      <c r="GO317" s="147"/>
      <c r="GP317" s="147"/>
      <c r="GQ317" s="147"/>
      <c r="GR317" s="147"/>
      <c r="GS317" s="147"/>
      <c r="GT317" s="147"/>
      <c r="GU317" s="147"/>
      <c r="GV317" s="147"/>
      <c r="GW317" s="147"/>
      <c r="GX317" s="147"/>
      <c r="GY317" s="147"/>
      <c r="GZ317" s="147"/>
      <c r="HA317" s="147"/>
      <c r="HB317" s="147"/>
      <c r="HC317" s="147"/>
      <c r="HD317" s="147"/>
      <c r="HE317" s="147"/>
      <c r="HF317" s="147"/>
      <c r="HG317" s="147"/>
      <c r="HH317" s="147"/>
      <c r="HI317" s="147"/>
      <c r="HJ317" s="147"/>
      <c r="HK317" s="147"/>
      <c r="HL317" s="147"/>
      <c r="HM317" s="147"/>
      <c r="HN317" s="147"/>
      <c r="HO317" s="147"/>
      <c r="HP317" s="147"/>
      <c r="HQ317" s="147"/>
      <c r="HR317" s="147"/>
      <c r="HS317" s="147"/>
      <c r="HT317" s="147"/>
      <c r="HU317" s="147"/>
      <c r="HV317" s="147"/>
      <c r="HW317" s="147"/>
      <c r="HX317" s="147"/>
      <c r="HY317" s="147"/>
      <c r="HZ317" s="147"/>
      <c r="IA317" s="147"/>
      <c r="IB317" s="147"/>
      <c r="IC317" s="147"/>
      <c r="ID317" s="147"/>
      <c r="IE317" s="147"/>
      <c r="IF317" s="147"/>
      <c r="IG317" s="147"/>
      <c r="IH317" s="147"/>
      <c r="II317" s="147"/>
    </row>
    <row r="318" spans="1:243" x14ac:dyDescent="0.2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  <c r="AO318" s="147"/>
      <c r="AP318" s="147"/>
      <c r="AQ318" s="147"/>
      <c r="AR318" s="147"/>
      <c r="AS318" s="147"/>
      <c r="AT318" s="147"/>
      <c r="AU318" s="147"/>
      <c r="AV318" s="147"/>
      <c r="AW318" s="147"/>
      <c r="AX318" s="147"/>
      <c r="AY318" s="147"/>
      <c r="AZ318" s="147"/>
      <c r="BA318" s="147"/>
      <c r="BB318" s="147"/>
      <c r="BC318" s="147"/>
      <c r="BD318" s="147"/>
      <c r="BE318" s="147"/>
      <c r="BF318" s="147"/>
      <c r="BG318" s="147"/>
      <c r="BH318" s="147"/>
      <c r="BI318" s="147"/>
      <c r="BJ318" s="147"/>
      <c r="BK318" s="147"/>
      <c r="BL318" s="147"/>
      <c r="BM318" s="147"/>
      <c r="BN318" s="147"/>
      <c r="BO318" s="147"/>
      <c r="BP318" s="147"/>
      <c r="BQ318" s="147"/>
      <c r="BR318" s="147"/>
      <c r="BS318" s="147"/>
      <c r="BT318" s="147"/>
      <c r="BU318" s="147"/>
      <c r="BV318" s="147"/>
      <c r="BW318" s="147"/>
      <c r="BX318" s="147"/>
      <c r="BY318" s="147"/>
      <c r="BZ318" s="147"/>
      <c r="CA318" s="147"/>
      <c r="CB318" s="147"/>
      <c r="CC318" s="147"/>
      <c r="CD318" s="147"/>
      <c r="CE318" s="147"/>
      <c r="CF318" s="147"/>
      <c r="CG318" s="147"/>
      <c r="CH318" s="147"/>
      <c r="CI318" s="147"/>
      <c r="CJ318" s="147"/>
      <c r="CK318" s="147"/>
      <c r="CL318" s="147"/>
      <c r="CM318" s="147"/>
      <c r="CN318" s="147"/>
      <c r="CO318" s="147"/>
      <c r="CP318" s="147"/>
      <c r="CQ318" s="147"/>
      <c r="CR318" s="147"/>
      <c r="CS318" s="147"/>
      <c r="CT318" s="147"/>
      <c r="CU318" s="147"/>
      <c r="CV318" s="147"/>
      <c r="CW318" s="147"/>
      <c r="CX318" s="147"/>
      <c r="CY318" s="147"/>
      <c r="CZ318" s="147"/>
      <c r="DA318" s="147"/>
      <c r="DB318" s="147"/>
      <c r="DC318" s="147"/>
      <c r="DD318" s="147"/>
      <c r="DE318" s="147"/>
      <c r="DF318" s="147"/>
      <c r="DG318" s="147"/>
      <c r="DH318" s="147"/>
      <c r="DI318" s="147"/>
      <c r="DJ318" s="147"/>
      <c r="DK318" s="147"/>
      <c r="DL318" s="147"/>
      <c r="DM318" s="147"/>
      <c r="DN318" s="147"/>
      <c r="DO318" s="147"/>
      <c r="DP318" s="147"/>
      <c r="DQ318" s="147"/>
      <c r="DR318" s="147"/>
      <c r="DS318" s="147"/>
      <c r="DT318" s="147"/>
      <c r="DU318" s="147"/>
      <c r="DV318" s="147"/>
      <c r="DW318" s="147"/>
      <c r="DX318" s="147"/>
      <c r="DY318" s="147"/>
      <c r="DZ318" s="147"/>
      <c r="EA318" s="147"/>
      <c r="EB318" s="147"/>
      <c r="EC318" s="147"/>
      <c r="ED318" s="147"/>
      <c r="EE318" s="147"/>
      <c r="EF318" s="147"/>
      <c r="EG318" s="147"/>
      <c r="EH318" s="147"/>
      <c r="EI318" s="147"/>
      <c r="EJ318" s="147"/>
      <c r="EK318" s="147"/>
      <c r="EL318" s="147"/>
      <c r="EM318" s="147"/>
      <c r="EN318" s="147"/>
      <c r="EO318" s="147"/>
      <c r="EP318" s="147"/>
      <c r="EQ318" s="147"/>
      <c r="ER318" s="147"/>
      <c r="ES318" s="147"/>
      <c r="ET318" s="147"/>
      <c r="EU318" s="147"/>
      <c r="EV318" s="147"/>
      <c r="EW318" s="147"/>
      <c r="EX318" s="147"/>
      <c r="EY318" s="147"/>
      <c r="EZ318" s="147"/>
      <c r="FA318" s="147"/>
      <c r="FB318" s="147"/>
      <c r="FC318" s="147"/>
      <c r="FD318" s="147"/>
      <c r="FE318" s="147"/>
      <c r="FF318" s="147"/>
      <c r="FG318" s="147"/>
      <c r="FH318" s="147"/>
      <c r="FI318" s="147"/>
      <c r="FJ318" s="147"/>
      <c r="FK318" s="147"/>
      <c r="FL318" s="147"/>
      <c r="FM318" s="147"/>
      <c r="FN318" s="147"/>
      <c r="FO318" s="147"/>
      <c r="FP318" s="147"/>
      <c r="FQ318" s="147"/>
      <c r="FR318" s="147"/>
      <c r="FS318" s="147"/>
      <c r="FT318" s="147"/>
      <c r="FU318" s="147"/>
      <c r="FV318" s="147"/>
      <c r="FW318" s="147"/>
      <c r="FX318" s="147"/>
      <c r="FY318" s="147"/>
      <c r="FZ318" s="147"/>
      <c r="GA318" s="147"/>
      <c r="GB318" s="147"/>
      <c r="GC318" s="147"/>
      <c r="GD318" s="147"/>
      <c r="GE318" s="147"/>
      <c r="GF318" s="147"/>
      <c r="GG318" s="147"/>
      <c r="GH318" s="147"/>
      <c r="GI318" s="147"/>
      <c r="GJ318" s="147"/>
      <c r="GK318" s="147"/>
      <c r="GL318" s="147"/>
      <c r="GM318" s="147"/>
      <c r="GN318" s="147"/>
      <c r="GO318" s="147"/>
      <c r="GP318" s="147"/>
      <c r="GQ318" s="147"/>
      <c r="GR318" s="147"/>
      <c r="GS318" s="147"/>
      <c r="GT318" s="147"/>
      <c r="GU318" s="147"/>
      <c r="GV318" s="147"/>
      <c r="GW318" s="147"/>
      <c r="GX318" s="147"/>
      <c r="GY318" s="147"/>
      <c r="GZ318" s="147"/>
      <c r="HA318" s="147"/>
      <c r="HB318" s="147"/>
      <c r="HC318" s="147"/>
      <c r="HD318" s="147"/>
      <c r="HE318" s="147"/>
      <c r="HF318" s="147"/>
      <c r="HG318" s="147"/>
      <c r="HH318" s="147"/>
      <c r="HI318" s="147"/>
      <c r="HJ318" s="147"/>
      <c r="HK318" s="147"/>
      <c r="HL318" s="147"/>
      <c r="HM318" s="147"/>
      <c r="HN318" s="147"/>
      <c r="HO318" s="147"/>
      <c r="HP318" s="147"/>
      <c r="HQ318" s="147"/>
      <c r="HR318" s="147"/>
      <c r="HS318" s="147"/>
      <c r="HT318" s="147"/>
      <c r="HU318" s="147"/>
      <c r="HV318" s="147"/>
      <c r="HW318" s="147"/>
      <c r="HX318" s="147"/>
      <c r="HY318" s="147"/>
      <c r="HZ318" s="147"/>
      <c r="IA318" s="147"/>
      <c r="IB318" s="147"/>
      <c r="IC318" s="147"/>
      <c r="ID318" s="147"/>
      <c r="IE318" s="147"/>
      <c r="IF318" s="147"/>
      <c r="IG318" s="147"/>
      <c r="IH318" s="147"/>
      <c r="II318" s="147"/>
    </row>
    <row r="319" spans="1:243" x14ac:dyDescent="0.2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  <c r="AO319" s="147"/>
      <c r="AP319" s="147"/>
      <c r="AQ319" s="147"/>
      <c r="AR319" s="147"/>
      <c r="AS319" s="147"/>
      <c r="AT319" s="147"/>
      <c r="AU319" s="147"/>
      <c r="AV319" s="147"/>
      <c r="AW319" s="147"/>
      <c r="AX319" s="147"/>
      <c r="AY319" s="147"/>
      <c r="AZ319" s="147"/>
      <c r="BA319" s="147"/>
      <c r="BB319" s="147"/>
      <c r="BC319" s="147"/>
      <c r="BD319" s="147"/>
      <c r="BE319" s="147"/>
      <c r="BF319" s="147"/>
      <c r="BG319" s="147"/>
      <c r="BH319" s="147"/>
      <c r="BI319" s="147"/>
      <c r="BJ319" s="147"/>
      <c r="BK319" s="147"/>
      <c r="BL319" s="147"/>
      <c r="BM319" s="147"/>
      <c r="BN319" s="147"/>
      <c r="BO319" s="147"/>
      <c r="BP319" s="147"/>
      <c r="BQ319" s="147"/>
      <c r="BR319" s="147"/>
      <c r="BS319" s="147"/>
      <c r="BT319" s="147"/>
      <c r="BU319" s="147"/>
      <c r="BV319" s="147"/>
      <c r="BW319" s="147"/>
      <c r="BX319" s="147"/>
      <c r="BY319" s="147"/>
      <c r="BZ319" s="147"/>
      <c r="CA319" s="147"/>
      <c r="CB319" s="147"/>
      <c r="CC319" s="147"/>
      <c r="CD319" s="147"/>
      <c r="CE319" s="147"/>
      <c r="CF319" s="147"/>
      <c r="CG319" s="147"/>
      <c r="CH319" s="147"/>
      <c r="CI319" s="147"/>
      <c r="CJ319" s="147"/>
      <c r="CK319" s="147"/>
      <c r="CL319" s="147"/>
      <c r="CM319" s="147"/>
      <c r="CN319" s="147"/>
      <c r="CO319" s="147"/>
      <c r="CP319" s="147"/>
      <c r="CQ319" s="147"/>
      <c r="CR319" s="147"/>
      <c r="CS319" s="147"/>
      <c r="CT319" s="147"/>
      <c r="CU319" s="147"/>
      <c r="CV319" s="147"/>
      <c r="CW319" s="147"/>
      <c r="CX319" s="147"/>
      <c r="CY319" s="147"/>
      <c r="CZ319" s="147"/>
      <c r="DA319" s="147"/>
      <c r="DB319" s="147"/>
      <c r="DC319" s="147"/>
      <c r="DD319" s="147"/>
      <c r="DE319" s="147"/>
      <c r="DF319" s="147"/>
      <c r="DG319" s="147"/>
      <c r="DH319" s="147"/>
      <c r="DI319" s="147"/>
      <c r="DJ319" s="147"/>
      <c r="DK319" s="147"/>
      <c r="DL319" s="147"/>
      <c r="DM319" s="147"/>
      <c r="DN319" s="147"/>
      <c r="DO319" s="147"/>
      <c r="DP319" s="147"/>
      <c r="DQ319" s="147"/>
      <c r="DR319" s="147"/>
      <c r="DS319" s="147"/>
      <c r="DT319" s="147"/>
      <c r="DU319" s="147"/>
      <c r="DV319" s="147"/>
      <c r="DW319" s="147"/>
      <c r="DX319" s="147"/>
      <c r="DY319" s="147"/>
      <c r="DZ319" s="147"/>
      <c r="EA319" s="147"/>
      <c r="EB319" s="147"/>
      <c r="EC319" s="147"/>
      <c r="ED319" s="147"/>
      <c r="EE319" s="147"/>
      <c r="EF319" s="147"/>
      <c r="EG319" s="147"/>
      <c r="EH319" s="147"/>
      <c r="EI319" s="147"/>
      <c r="EJ319" s="147"/>
      <c r="EK319" s="147"/>
      <c r="EL319" s="147"/>
      <c r="EM319" s="147"/>
      <c r="EN319" s="147"/>
      <c r="EO319" s="147"/>
      <c r="EP319" s="147"/>
      <c r="EQ319" s="147"/>
      <c r="ER319" s="147"/>
      <c r="ES319" s="147"/>
      <c r="ET319" s="147"/>
      <c r="EU319" s="147"/>
      <c r="EV319" s="147"/>
      <c r="EW319" s="147"/>
      <c r="EX319" s="147"/>
      <c r="EY319" s="147"/>
      <c r="EZ319" s="147"/>
      <c r="FA319" s="147"/>
      <c r="FB319" s="147"/>
      <c r="FC319" s="147"/>
      <c r="FD319" s="147"/>
      <c r="FE319" s="147"/>
      <c r="FF319" s="147"/>
      <c r="FG319" s="147"/>
      <c r="FH319" s="147"/>
      <c r="FI319" s="147"/>
      <c r="FJ319" s="147"/>
      <c r="FK319" s="147"/>
      <c r="FL319" s="147"/>
      <c r="FM319" s="147"/>
      <c r="FN319" s="147"/>
      <c r="FO319" s="147"/>
      <c r="FP319" s="147"/>
      <c r="FQ319" s="147"/>
      <c r="FR319" s="147"/>
      <c r="FS319" s="147"/>
      <c r="FT319" s="147"/>
      <c r="FU319" s="147"/>
      <c r="FV319" s="147"/>
      <c r="FW319" s="147"/>
      <c r="FX319" s="147"/>
      <c r="FY319" s="147"/>
      <c r="FZ319" s="147"/>
      <c r="GA319" s="147"/>
      <c r="GB319" s="147"/>
      <c r="GC319" s="147"/>
      <c r="GD319" s="147"/>
      <c r="GE319" s="147"/>
      <c r="GF319" s="147"/>
      <c r="GG319" s="147"/>
      <c r="GH319" s="147"/>
      <c r="GI319" s="147"/>
      <c r="GJ319" s="147"/>
      <c r="GK319" s="147"/>
      <c r="GL319" s="147"/>
      <c r="GM319" s="147"/>
      <c r="GN319" s="147"/>
      <c r="GO319" s="147"/>
      <c r="GP319" s="147"/>
      <c r="GQ319" s="147"/>
      <c r="GR319" s="147"/>
      <c r="GS319" s="147"/>
      <c r="GT319" s="147"/>
      <c r="GU319" s="147"/>
      <c r="GV319" s="147"/>
      <c r="GW319" s="147"/>
      <c r="GX319" s="147"/>
      <c r="GY319" s="147"/>
      <c r="GZ319" s="147"/>
      <c r="HA319" s="147"/>
      <c r="HB319" s="147"/>
      <c r="HC319" s="147"/>
      <c r="HD319" s="147"/>
      <c r="HE319" s="147"/>
      <c r="HF319" s="147"/>
      <c r="HG319" s="147"/>
      <c r="HH319" s="147"/>
      <c r="HI319" s="147"/>
      <c r="HJ319" s="147"/>
      <c r="HK319" s="147"/>
      <c r="HL319" s="147"/>
      <c r="HM319" s="147"/>
      <c r="HN319" s="147"/>
      <c r="HO319" s="147"/>
      <c r="HP319" s="147"/>
      <c r="HQ319" s="147"/>
      <c r="HR319" s="147"/>
      <c r="HS319" s="147"/>
      <c r="HT319" s="147"/>
      <c r="HU319" s="147"/>
      <c r="HV319" s="147"/>
      <c r="HW319" s="147"/>
      <c r="HX319" s="147"/>
      <c r="HY319" s="147"/>
      <c r="HZ319" s="147"/>
      <c r="IA319" s="147"/>
      <c r="IB319" s="147"/>
      <c r="IC319" s="147"/>
      <c r="ID319" s="147"/>
      <c r="IE319" s="147"/>
      <c r="IF319" s="147"/>
      <c r="IG319" s="147"/>
      <c r="IH319" s="147"/>
      <c r="II319" s="147"/>
    </row>
    <row r="320" spans="1:243" x14ac:dyDescent="0.2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  <c r="AO320" s="147"/>
      <c r="AP320" s="147"/>
      <c r="AQ320" s="147"/>
      <c r="AR320" s="147"/>
      <c r="AS320" s="147"/>
      <c r="AT320" s="147"/>
      <c r="AU320" s="147"/>
      <c r="AV320" s="147"/>
      <c r="AW320" s="147"/>
      <c r="AX320" s="147"/>
      <c r="AY320" s="147"/>
      <c r="AZ320" s="147"/>
      <c r="BA320" s="147"/>
      <c r="BB320" s="147"/>
      <c r="BC320" s="147"/>
      <c r="BD320" s="147"/>
      <c r="BE320" s="147"/>
      <c r="BF320" s="147"/>
      <c r="BG320" s="147"/>
      <c r="BH320" s="147"/>
      <c r="BI320" s="147"/>
      <c r="BJ320" s="147"/>
      <c r="BK320" s="147"/>
      <c r="BL320" s="147"/>
      <c r="BM320" s="147"/>
      <c r="BN320" s="147"/>
      <c r="BO320" s="147"/>
      <c r="BP320" s="147"/>
      <c r="BQ320" s="147"/>
      <c r="BR320" s="147"/>
      <c r="BS320" s="147"/>
      <c r="BT320" s="147"/>
      <c r="BU320" s="147"/>
      <c r="BV320" s="147"/>
      <c r="BW320" s="147"/>
      <c r="BX320" s="147"/>
      <c r="BY320" s="147"/>
      <c r="BZ320" s="147"/>
      <c r="CA320" s="147"/>
      <c r="CB320" s="147"/>
      <c r="CC320" s="147"/>
      <c r="CD320" s="147"/>
      <c r="CE320" s="147"/>
      <c r="CF320" s="147"/>
      <c r="CG320" s="147"/>
      <c r="CH320" s="147"/>
      <c r="CI320" s="147"/>
      <c r="CJ320" s="147"/>
      <c r="CK320" s="147"/>
      <c r="CL320" s="147"/>
      <c r="CM320" s="147"/>
      <c r="CN320" s="147"/>
      <c r="CO320" s="147"/>
      <c r="CP320" s="147"/>
      <c r="CQ320" s="147"/>
      <c r="CR320" s="147"/>
      <c r="CS320" s="147"/>
      <c r="CT320" s="147"/>
      <c r="CU320" s="147"/>
      <c r="CV320" s="147"/>
      <c r="CW320" s="147"/>
      <c r="CX320" s="147"/>
      <c r="CY320" s="147"/>
      <c r="CZ320" s="147"/>
      <c r="DA320" s="147"/>
      <c r="DB320" s="147"/>
      <c r="DC320" s="147"/>
      <c r="DD320" s="147"/>
      <c r="DE320" s="147"/>
      <c r="DF320" s="147"/>
      <c r="DG320" s="147"/>
      <c r="DH320" s="147"/>
      <c r="DI320" s="147"/>
      <c r="DJ320" s="147"/>
      <c r="DK320" s="147"/>
      <c r="DL320" s="147"/>
      <c r="DM320" s="147"/>
      <c r="DN320" s="147"/>
      <c r="DO320" s="147"/>
      <c r="DP320" s="147"/>
      <c r="DQ320" s="147"/>
      <c r="DR320" s="147"/>
      <c r="DS320" s="147"/>
      <c r="DT320" s="147"/>
      <c r="DU320" s="147"/>
      <c r="DV320" s="147"/>
      <c r="DW320" s="147"/>
      <c r="DX320" s="147"/>
      <c r="DY320" s="147"/>
      <c r="DZ320" s="147"/>
      <c r="EA320" s="147"/>
      <c r="EB320" s="147"/>
      <c r="EC320" s="147"/>
      <c r="ED320" s="147"/>
      <c r="EE320" s="147"/>
      <c r="EF320" s="147"/>
      <c r="EG320" s="147"/>
      <c r="EH320" s="147"/>
      <c r="EI320" s="147"/>
      <c r="EJ320" s="147"/>
      <c r="EK320" s="147"/>
      <c r="EL320" s="147"/>
      <c r="EM320" s="147"/>
      <c r="EN320" s="147"/>
      <c r="EO320" s="147"/>
      <c r="EP320" s="147"/>
      <c r="EQ320" s="147"/>
      <c r="ER320" s="147"/>
      <c r="ES320" s="147"/>
      <c r="ET320" s="147"/>
      <c r="EU320" s="147"/>
      <c r="EV320" s="147"/>
      <c r="EW320" s="147"/>
      <c r="EX320" s="147"/>
      <c r="EY320" s="147"/>
      <c r="EZ320" s="147"/>
      <c r="FA320" s="147"/>
      <c r="FB320" s="147"/>
      <c r="FC320" s="147"/>
      <c r="FD320" s="147"/>
      <c r="FE320" s="147"/>
      <c r="FF320" s="147"/>
      <c r="FG320" s="147"/>
      <c r="FH320" s="147"/>
      <c r="FI320" s="147"/>
      <c r="FJ320" s="147"/>
      <c r="FK320" s="147"/>
      <c r="FL320" s="147"/>
      <c r="FM320" s="147"/>
      <c r="FN320" s="147"/>
      <c r="FO320" s="147"/>
      <c r="FP320" s="147"/>
      <c r="FQ320" s="147"/>
      <c r="FR320" s="147"/>
      <c r="FS320" s="147"/>
      <c r="FT320" s="147"/>
      <c r="FU320" s="147"/>
      <c r="FV320" s="147"/>
      <c r="FW320" s="147"/>
      <c r="FX320" s="147"/>
      <c r="FY320" s="147"/>
      <c r="FZ320" s="147"/>
      <c r="GA320" s="147"/>
      <c r="GB320" s="147"/>
      <c r="GC320" s="147"/>
      <c r="GD320" s="147"/>
      <c r="GE320" s="147"/>
      <c r="GF320" s="147"/>
      <c r="GG320" s="147"/>
      <c r="GH320" s="147"/>
      <c r="GI320" s="147"/>
      <c r="GJ320" s="147"/>
      <c r="GK320" s="147"/>
      <c r="GL320" s="147"/>
      <c r="GM320" s="147"/>
      <c r="GN320" s="147"/>
      <c r="GO320" s="147"/>
      <c r="GP320" s="147"/>
      <c r="GQ320" s="147"/>
      <c r="GR320" s="147"/>
      <c r="GS320" s="147"/>
      <c r="GT320" s="147"/>
      <c r="GU320" s="147"/>
      <c r="GV320" s="147"/>
      <c r="GW320" s="147"/>
      <c r="GX320" s="147"/>
      <c r="GY320" s="147"/>
      <c r="GZ320" s="147"/>
      <c r="HA320" s="147"/>
      <c r="HB320" s="147"/>
      <c r="HC320" s="147"/>
      <c r="HD320" s="147"/>
      <c r="HE320" s="147"/>
      <c r="HF320" s="147"/>
      <c r="HG320" s="147"/>
      <c r="HH320" s="147"/>
      <c r="HI320" s="147"/>
      <c r="HJ320" s="147"/>
      <c r="HK320" s="147"/>
      <c r="HL320" s="147"/>
      <c r="HM320" s="147"/>
      <c r="HN320" s="147"/>
      <c r="HO320" s="147"/>
      <c r="HP320" s="147"/>
      <c r="HQ320" s="147"/>
      <c r="HR320" s="147"/>
      <c r="HS320" s="147"/>
      <c r="HT320" s="147"/>
      <c r="HU320" s="147"/>
      <c r="HV320" s="147"/>
      <c r="HW320" s="147"/>
      <c r="HX320" s="147"/>
      <c r="HY320" s="147"/>
      <c r="HZ320" s="147"/>
      <c r="IA320" s="147"/>
      <c r="IB320" s="147"/>
      <c r="IC320" s="147"/>
      <c r="ID320" s="147"/>
      <c r="IE320" s="147"/>
      <c r="IF320" s="147"/>
      <c r="IG320" s="147"/>
      <c r="IH320" s="147"/>
      <c r="II320" s="147"/>
    </row>
    <row r="321" spans="1:243" x14ac:dyDescent="0.2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  <c r="AP321" s="147"/>
      <c r="AQ321" s="147"/>
      <c r="AR321" s="147"/>
      <c r="AS321" s="147"/>
      <c r="AT321" s="147"/>
      <c r="AU321" s="147"/>
      <c r="AV321" s="147"/>
      <c r="AW321" s="147"/>
      <c r="AX321" s="147"/>
      <c r="AY321" s="147"/>
      <c r="AZ321" s="147"/>
      <c r="BA321" s="147"/>
      <c r="BB321" s="147"/>
      <c r="BC321" s="147"/>
      <c r="BD321" s="147"/>
      <c r="BE321" s="147"/>
      <c r="BF321" s="147"/>
      <c r="BG321" s="147"/>
      <c r="BH321" s="147"/>
      <c r="BI321" s="147"/>
      <c r="BJ321" s="147"/>
      <c r="BK321" s="147"/>
      <c r="BL321" s="147"/>
      <c r="BM321" s="147"/>
      <c r="BN321" s="147"/>
      <c r="BO321" s="147"/>
      <c r="BP321" s="147"/>
      <c r="BQ321" s="147"/>
      <c r="BR321" s="147"/>
      <c r="BS321" s="147"/>
      <c r="BT321" s="147"/>
      <c r="BU321" s="147"/>
      <c r="BV321" s="147"/>
      <c r="BW321" s="147"/>
      <c r="BX321" s="147"/>
      <c r="BY321" s="147"/>
      <c r="BZ321" s="147"/>
      <c r="CA321" s="147"/>
      <c r="CB321" s="147"/>
      <c r="CC321" s="147"/>
      <c r="CD321" s="147"/>
      <c r="CE321" s="147"/>
      <c r="CF321" s="147"/>
      <c r="CG321" s="147"/>
      <c r="CH321" s="147"/>
      <c r="CI321" s="147"/>
      <c r="CJ321" s="147"/>
      <c r="CK321" s="147"/>
      <c r="CL321" s="147"/>
      <c r="CM321" s="147"/>
      <c r="CN321" s="147"/>
      <c r="CO321" s="147"/>
      <c r="CP321" s="147"/>
      <c r="CQ321" s="147"/>
      <c r="CR321" s="147"/>
      <c r="CS321" s="147"/>
      <c r="CT321" s="147"/>
      <c r="CU321" s="147"/>
      <c r="CV321" s="147"/>
      <c r="CW321" s="147"/>
      <c r="CX321" s="147"/>
      <c r="CY321" s="147"/>
      <c r="CZ321" s="147"/>
      <c r="DA321" s="147"/>
      <c r="DB321" s="147"/>
      <c r="DC321" s="147"/>
      <c r="DD321" s="147"/>
      <c r="DE321" s="147"/>
      <c r="DF321" s="147"/>
      <c r="DG321" s="147"/>
      <c r="DH321" s="147"/>
      <c r="DI321" s="147"/>
      <c r="DJ321" s="147"/>
      <c r="DK321" s="147"/>
      <c r="DL321" s="147"/>
      <c r="DM321" s="147"/>
      <c r="DN321" s="147"/>
      <c r="DO321" s="147"/>
      <c r="DP321" s="147"/>
      <c r="DQ321" s="147"/>
      <c r="DR321" s="147"/>
      <c r="DS321" s="147"/>
      <c r="DT321" s="147"/>
      <c r="DU321" s="147"/>
      <c r="DV321" s="147"/>
      <c r="DW321" s="147"/>
      <c r="DX321" s="147"/>
      <c r="DY321" s="147"/>
      <c r="DZ321" s="147"/>
      <c r="EA321" s="147"/>
      <c r="EB321" s="147"/>
      <c r="EC321" s="147"/>
      <c r="ED321" s="147"/>
      <c r="EE321" s="147"/>
      <c r="EF321" s="147"/>
      <c r="EG321" s="147"/>
      <c r="EH321" s="147"/>
      <c r="EI321" s="147"/>
      <c r="EJ321" s="147"/>
      <c r="EK321" s="147"/>
      <c r="EL321" s="147"/>
      <c r="EM321" s="147"/>
      <c r="EN321" s="147"/>
      <c r="EO321" s="147"/>
      <c r="EP321" s="147"/>
      <c r="EQ321" s="147"/>
      <c r="ER321" s="147"/>
      <c r="ES321" s="147"/>
      <c r="ET321" s="147"/>
      <c r="EU321" s="147"/>
      <c r="EV321" s="147"/>
      <c r="EW321" s="147"/>
      <c r="EX321" s="147"/>
      <c r="EY321" s="147"/>
      <c r="EZ321" s="147"/>
      <c r="FA321" s="147"/>
      <c r="FB321" s="147"/>
      <c r="FC321" s="147"/>
      <c r="FD321" s="147"/>
      <c r="FE321" s="147"/>
      <c r="FF321" s="147"/>
      <c r="FG321" s="147"/>
      <c r="FH321" s="147"/>
      <c r="FI321" s="147"/>
      <c r="FJ321" s="147"/>
      <c r="FK321" s="147"/>
      <c r="FL321" s="147"/>
      <c r="FM321" s="147"/>
      <c r="FN321" s="147"/>
      <c r="FO321" s="147"/>
      <c r="FP321" s="147"/>
      <c r="FQ321" s="147"/>
      <c r="FR321" s="147"/>
      <c r="FS321" s="147"/>
      <c r="FT321" s="147"/>
      <c r="FU321" s="147"/>
      <c r="FV321" s="147"/>
      <c r="FW321" s="147"/>
      <c r="FX321" s="147"/>
      <c r="FY321" s="147"/>
      <c r="FZ321" s="147"/>
      <c r="GA321" s="147"/>
      <c r="GB321" s="147"/>
      <c r="GC321" s="147"/>
      <c r="GD321" s="147"/>
      <c r="GE321" s="147"/>
      <c r="GF321" s="147"/>
      <c r="GG321" s="147"/>
      <c r="GH321" s="147"/>
      <c r="GI321" s="147"/>
      <c r="GJ321" s="147"/>
      <c r="GK321" s="147"/>
      <c r="GL321" s="147"/>
      <c r="GM321" s="147"/>
      <c r="GN321" s="147"/>
      <c r="GO321" s="147"/>
      <c r="GP321" s="147"/>
      <c r="GQ321" s="147"/>
      <c r="GR321" s="147"/>
      <c r="GS321" s="147"/>
      <c r="GT321" s="147"/>
      <c r="GU321" s="147"/>
      <c r="GV321" s="147"/>
      <c r="GW321" s="147"/>
      <c r="GX321" s="147"/>
      <c r="GY321" s="147"/>
      <c r="GZ321" s="147"/>
      <c r="HA321" s="147"/>
      <c r="HB321" s="147"/>
      <c r="HC321" s="147"/>
      <c r="HD321" s="147"/>
      <c r="HE321" s="147"/>
      <c r="HF321" s="147"/>
      <c r="HG321" s="147"/>
      <c r="HH321" s="147"/>
      <c r="HI321" s="147"/>
      <c r="HJ321" s="147"/>
      <c r="HK321" s="147"/>
      <c r="HL321" s="147"/>
      <c r="HM321" s="147"/>
      <c r="HN321" s="147"/>
      <c r="HO321" s="147"/>
      <c r="HP321" s="147"/>
      <c r="HQ321" s="147"/>
      <c r="HR321" s="147"/>
      <c r="HS321" s="147"/>
      <c r="HT321" s="147"/>
      <c r="HU321" s="147"/>
      <c r="HV321" s="147"/>
      <c r="HW321" s="147"/>
      <c r="HX321" s="147"/>
      <c r="HY321" s="147"/>
      <c r="HZ321" s="147"/>
      <c r="IA321" s="147"/>
      <c r="IB321" s="147"/>
      <c r="IC321" s="147"/>
      <c r="ID321" s="147"/>
      <c r="IE321" s="147"/>
      <c r="IF321" s="147"/>
      <c r="IG321" s="147"/>
      <c r="IH321" s="147"/>
      <c r="II321" s="147"/>
    </row>
    <row r="322" spans="1:243" x14ac:dyDescent="0.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  <c r="AP322" s="147"/>
      <c r="AQ322" s="147"/>
      <c r="AR322" s="147"/>
      <c r="AS322" s="147"/>
      <c r="AT322" s="147"/>
      <c r="AU322" s="147"/>
      <c r="AV322" s="147"/>
      <c r="AW322" s="147"/>
      <c r="AX322" s="147"/>
      <c r="AY322" s="147"/>
      <c r="AZ322" s="147"/>
      <c r="BA322" s="147"/>
      <c r="BB322" s="147"/>
      <c r="BC322" s="147"/>
      <c r="BD322" s="147"/>
      <c r="BE322" s="147"/>
      <c r="BF322" s="147"/>
      <c r="BG322" s="147"/>
      <c r="BH322" s="147"/>
      <c r="BI322" s="147"/>
      <c r="BJ322" s="147"/>
      <c r="BK322" s="147"/>
      <c r="BL322" s="147"/>
      <c r="BM322" s="147"/>
      <c r="BN322" s="147"/>
      <c r="BO322" s="147"/>
      <c r="BP322" s="147"/>
      <c r="BQ322" s="147"/>
      <c r="BR322" s="147"/>
      <c r="BS322" s="147"/>
      <c r="BT322" s="147"/>
      <c r="BU322" s="147"/>
      <c r="BV322" s="147"/>
      <c r="BW322" s="147"/>
      <c r="BX322" s="147"/>
      <c r="BY322" s="147"/>
      <c r="BZ322" s="147"/>
      <c r="CA322" s="147"/>
      <c r="CB322" s="147"/>
      <c r="CC322" s="147"/>
      <c r="CD322" s="147"/>
      <c r="CE322" s="147"/>
      <c r="CF322" s="147"/>
      <c r="CG322" s="147"/>
      <c r="CH322" s="147"/>
      <c r="CI322" s="147"/>
      <c r="CJ322" s="147"/>
      <c r="CK322" s="147"/>
      <c r="CL322" s="147"/>
      <c r="CM322" s="147"/>
      <c r="CN322" s="147"/>
      <c r="CO322" s="147"/>
      <c r="CP322" s="147"/>
      <c r="CQ322" s="147"/>
      <c r="CR322" s="147"/>
      <c r="CS322" s="147"/>
      <c r="CT322" s="147"/>
      <c r="CU322" s="147"/>
      <c r="CV322" s="147"/>
      <c r="CW322" s="147"/>
      <c r="CX322" s="147"/>
      <c r="CY322" s="147"/>
      <c r="CZ322" s="147"/>
      <c r="DA322" s="147"/>
      <c r="DB322" s="147"/>
      <c r="DC322" s="147"/>
      <c r="DD322" s="147"/>
      <c r="DE322" s="147"/>
      <c r="DF322" s="147"/>
      <c r="DG322" s="147"/>
      <c r="DH322" s="147"/>
      <c r="DI322" s="147"/>
      <c r="DJ322" s="147"/>
      <c r="DK322" s="147"/>
      <c r="DL322" s="147"/>
      <c r="DM322" s="147"/>
      <c r="DN322" s="147"/>
      <c r="DO322" s="147"/>
      <c r="DP322" s="147"/>
      <c r="DQ322" s="147"/>
      <c r="DR322" s="147"/>
      <c r="DS322" s="147"/>
      <c r="DT322" s="147"/>
      <c r="DU322" s="147"/>
      <c r="DV322" s="147"/>
      <c r="DW322" s="147"/>
      <c r="DX322" s="147"/>
      <c r="DY322" s="147"/>
      <c r="DZ322" s="147"/>
      <c r="EA322" s="147"/>
      <c r="EB322" s="147"/>
      <c r="EC322" s="147"/>
      <c r="ED322" s="147"/>
      <c r="EE322" s="147"/>
      <c r="EF322" s="147"/>
      <c r="EG322" s="147"/>
      <c r="EH322" s="147"/>
      <c r="EI322" s="147"/>
      <c r="EJ322" s="147"/>
      <c r="EK322" s="147"/>
      <c r="EL322" s="147"/>
      <c r="EM322" s="147"/>
      <c r="EN322" s="147"/>
      <c r="EO322" s="147"/>
      <c r="EP322" s="147"/>
      <c r="EQ322" s="147"/>
      <c r="ER322" s="147"/>
      <c r="ES322" s="147"/>
      <c r="ET322" s="147"/>
      <c r="EU322" s="147"/>
      <c r="EV322" s="147"/>
      <c r="EW322" s="147"/>
      <c r="EX322" s="147"/>
      <c r="EY322" s="147"/>
      <c r="EZ322" s="147"/>
      <c r="FA322" s="147"/>
      <c r="FB322" s="147"/>
      <c r="FC322" s="147"/>
      <c r="FD322" s="147"/>
      <c r="FE322" s="147"/>
      <c r="FF322" s="147"/>
      <c r="FG322" s="147"/>
      <c r="FH322" s="147"/>
      <c r="FI322" s="147"/>
      <c r="FJ322" s="147"/>
      <c r="FK322" s="147"/>
      <c r="FL322" s="147"/>
      <c r="FM322" s="147"/>
      <c r="FN322" s="147"/>
      <c r="FO322" s="147"/>
      <c r="FP322" s="147"/>
      <c r="FQ322" s="147"/>
      <c r="FR322" s="147"/>
      <c r="FS322" s="147"/>
      <c r="FT322" s="147"/>
      <c r="FU322" s="147"/>
      <c r="FV322" s="147"/>
      <c r="FW322" s="147"/>
      <c r="FX322" s="147"/>
      <c r="FY322" s="147"/>
      <c r="FZ322" s="147"/>
      <c r="GA322" s="147"/>
      <c r="GB322" s="147"/>
      <c r="GC322" s="147"/>
      <c r="GD322" s="147"/>
      <c r="GE322" s="147"/>
      <c r="GF322" s="147"/>
      <c r="GG322" s="147"/>
      <c r="GH322" s="147"/>
      <c r="GI322" s="147"/>
      <c r="GJ322" s="147"/>
      <c r="GK322" s="147"/>
      <c r="GL322" s="147"/>
      <c r="GM322" s="147"/>
      <c r="GN322" s="147"/>
      <c r="GO322" s="147"/>
      <c r="GP322" s="147"/>
      <c r="GQ322" s="147"/>
      <c r="GR322" s="147"/>
      <c r="GS322" s="147"/>
      <c r="GT322" s="147"/>
      <c r="GU322" s="147"/>
      <c r="GV322" s="147"/>
      <c r="GW322" s="147"/>
      <c r="GX322" s="147"/>
      <c r="GY322" s="147"/>
      <c r="GZ322" s="147"/>
      <c r="HA322" s="147"/>
      <c r="HB322" s="147"/>
      <c r="HC322" s="147"/>
      <c r="HD322" s="147"/>
      <c r="HE322" s="147"/>
      <c r="HF322" s="147"/>
      <c r="HG322" s="147"/>
      <c r="HH322" s="147"/>
      <c r="HI322" s="147"/>
      <c r="HJ322" s="147"/>
      <c r="HK322" s="147"/>
      <c r="HL322" s="147"/>
      <c r="HM322" s="147"/>
      <c r="HN322" s="147"/>
      <c r="HO322" s="147"/>
      <c r="HP322" s="147"/>
      <c r="HQ322" s="147"/>
      <c r="HR322" s="147"/>
      <c r="HS322" s="147"/>
      <c r="HT322" s="147"/>
      <c r="HU322" s="147"/>
      <c r="HV322" s="147"/>
      <c r="HW322" s="147"/>
      <c r="HX322" s="147"/>
      <c r="HY322" s="147"/>
      <c r="HZ322" s="147"/>
      <c r="IA322" s="147"/>
      <c r="IB322" s="147"/>
      <c r="IC322" s="147"/>
      <c r="ID322" s="147"/>
      <c r="IE322" s="147"/>
      <c r="IF322" s="147"/>
      <c r="IG322" s="147"/>
      <c r="IH322" s="147"/>
      <c r="II322" s="147"/>
    </row>
    <row r="323" spans="1:243" x14ac:dyDescent="0.2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  <c r="AP323" s="147"/>
      <c r="AQ323" s="147"/>
      <c r="AR323" s="147"/>
      <c r="AS323" s="147"/>
      <c r="AT323" s="147"/>
      <c r="AU323" s="147"/>
      <c r="AV323" s="147"/>
      <c r="AW323" s="147"/>
      <c r="AX323" s="147"/>
      <c r="AY323" s="147"/>
      <c r="AZ323" s="147"/>
      <c r="BA323" s="147"/>
      <c r="BB323" s="147"/>
      <c r="BC323" s="147"/>
      <c r="BD323" s="147"/>
      <c r="BE323" s="147"/>
      <c r="BF323" s="147"/>
      <c r="BG323" s="147"/>
      <c r="BH323" s="147"/>
      <c r="BI323" s="147"/>
      <c r="BJ323" s="147"/>
      <c r="BK323" s="147"/>
      <c r="BL323" s="147"/>
      <c r="BM323" s="147"/>
      <c r="BN323" s="147"/>
      <c r="BO323" s="147"/>
      <c r="BP323" s="147"/>
      <c r="BQ323" s="147"/>
      <c r="BR323" s="147"/>
      <c r="BS323" s="147"/>
      <c r="BT323" s="147"/>
      <c r="BU323" s="147"/>
      <c r="BV323" s="147"/>
      <c r="BW323" s="147"/>
      <c r="BX323" s="147"/>
      <c r="BY323" s="147"/>
      <c r="BZ323" s="147"/>
      <c r="CA323" s="147"/>
      <c r="CB323" s="147"/>
      <c r="CC323" s="147"/>
      <c r="CD323" s="147"/>
      <c r="CE323" s="147"/>
      <c r="CF323" s="147"/>
      <c r="CG323" s="147"/>
      <c r="CH323" s="147"/>
      <c r="CI323" s="147"/>
      <c r="CJ323" s="147"/>
      <c r="CK323" s="147"/>
      <c r="CL323" s="147"/>
      <c r="CM323" s="147"/>
      <c r="CN323" s="147"/>
      <c r="CO323" s="147"/>
      <c r="CP323" s="147"/>
      <c r="CQ323" s="147"/>
      <c r="CR323" s="147"/>
      <c r="CS323" s="147"/>
      <c r="CT323" s="147"/>
      <c r="CU323" s="147"/>
      <c r="CV323" s="147"/>
      <c r="CW323" s="147"/>
      <c r="CX323" s="147"/>
      <c r="CY323" s="147"/>
      <c r="CZ323" s="147"/>
      <c r="DA323" s="147"/>
      <c r="DB323" s="147"/>
      <c r="DC323" s="147"/>
      <c r="DD323" s="147"/>
      <c r="DE323" s="147"/>
      <c r="DF323" s="147"/>
      <c r="DG323" s="147"/>
      <c r="DH323" s="147"/>
      <c r="DI323" s="147"/>
      <c r="DJ323" s="147"/>
      <c r="DK323" s="147"/>
      <c r="DL323" s="147"/>
      <c r="DM323" s="147"/>
      <c r="DN323" s="147"/>
      <c r="DO323" s="147"/>
      <c r="DP323" s="147"/>
      <c r="DQ323" s="147"/>
      <c r="DR323" s="147"/>
      <c r="DS323" s="147"/>
      <c r="DT323" s="147"/>
      <c r="DU323" s="147"/>
      <c r="DV323" s="147"/>
      <c r="DW323" s="147"/>
      <c r="DX323" s="147"/>
      <c r="DY323" s="147"/>
      <c r="DZ323" s="147"/>
      <c r="EA323" s="147"/>
      <c r="EB323" s="147"/>
      <c r="EC323" s="147"/>
      <c r="ED323" s="147"/>
      <c r="EE323" s="147"/>
      <c r="EF323" s="147"/>
      <c r="EG323" s="147"/>
      <c r="EH323" s="147"/>
      <c r="EI323" s="147"/>
      <c r="EJ323" s="147"/>
      <c r="EK323" s="147"/>
      <c r="EL323" s="147"/>
      <c r="EM323" s="147"/>
      <c r="EN323" s="147"/>
      <c r="EO323" s="147"/>
      <c r="EP323" s="147"/>
      <c r="EQ323" s="147"/>
      <c r="ER323" s="147"/>
      <c r="ES323" s="147"/>
      <c r="ET323" s="147"/>
      <c r="EU323" s="147"/>
      <c r="EV323" s="147"/>
      <c r="EW323" s="147"/>
      <c r="EX323" s="147"/>
      <c r="EY323" s="147"/>
      <c r="EZ323" s="147"/>
      <c r="FA323" s="147"/>
      <c r="FB323" s="147"/>
      <c r="FC323" s="147"/>
      <c r="FD323" s="147"/>
      <c r="FE323" s="147"/>
      <c r="FF323" s="147"/>
      <c r="FG323" s="147"/>
      <c r="FH323" s="147"/>
      <c r="FI323" s="147"/>
      <c r="FJ323" s="147"/>
      <c r="FK323" s="147"/>
      <c r="FL323" s="147"/>
      <c r="FM323" s="147"/>
      <c r="FN323" s="147"/>
      <c r="FO323" s="147"/>
      <c r="FP323" s="147"/>
      <c r="FQ323" s="147"/>
      <c r="FR323" s="147"/>
      <c r="FS323" s="147"/>
      <c r="FT323" s="147"/>
      <c r="FU323" s="147"/>
      <c r="FV323" s="147"/>
      <c r="FW323" s="147"/>
      <c r="FX323" s="147"/>
      <c r="FY323" s="147"/>
      <c r="FZ323" s="147"/>
      <c r="GA323" s="147"/>
      <c r="GB323" s="147"/>
      <c r="GC323" s="147"/>
      <c r="GD323" s="147"/>
      <c r="GE323" s="147"/>
      <c r="GF323" s="147"/>
      <c r="GG323" s="147"/>
      <c r="GH323" s="147"/>
      <c r="GI323" s="147"/>
      <c r="GJ323" s="147"/>
      <c r="GK323" s="147"/>
      <c r="GL323" s="147"/>
      <c r="GM323" s="147"/>
      <c r="GN323" s="147"/>
      <c r="GO323" s="147"/>
      <c r="GP323" s="147"/>
      <c r="GQ323" s="147"/>
      <c r="GR323" s="147"/>
      <c r="GS323" s="147"/>
      <c r="GT323" s="147"/>
      <c r="GU323" s="147"/>
      <c r="GV323" s="147"/>
      <c r="GW323" s="147"/>
      <c r="GX323" s="147"/>
      <c r="GY323" s="147"/>
      <c r="GZ323" s="147"/>
      <c r="HA323" s="147"/>
      <c r="HB323" s="147"/>
      <c r="HC323" s="147"/>
      <c r="HD323" s="147"/>
      <c r="HE323" s="147"/>
      <c r="HF323" s="147"/>
      <c r="HG323" s="147"/>
      <c r="HH323" s="147"/>
      <c r="HI323" s="147"/>
      <c r="HJ323" s="147"/>
      <c r="HK323" s="147"/>
      <c r="HL323" s="147"/>
      <c r="HM323" s="147"/>
      <c r="HN323" s="147"/>
      <c r="HO323" s="147"/>
      <c r="HP323" s="147"/>
      <c r="HQ323" s="147"/>
      <c r="HR323" s="147"/>
      <c r="HS323" s="147"/>
      <c r="HT323" s="147"/>
      <c r="HU323" s="147"/>
      <c r="HV323" s="147"/>
      <c r="HW323" s="147"/>
      <c r="HX323" s="147"/>
      <c r="HY323" s="147"/>
      <c r="HZ323" s="147"/>
      <c r="IA323" s="147"/>
      <c r="IB323" s="147"/>
      <c r="IC323" s="147"/>
      <c r="ID323" s="147"/>
      <c r="IE323" s="147"/>
      <c r="IF323" s="147"/>
      <c r="IG323" s="147"/>
      <c r="IH323" s="147"/>
      <c r="II323" s="147"/>
    </row>
    <row r="324" spans="1:243" x14ac:dyDescent="0.2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  <c r="AO324" s="147"/>
      <c r="AP324" s="147"/>
      <c r="AQ324" s="147"/>
      <c r="AR324" s="147"/>
      <c r="AS324" s="147"/>
      <c r="AT324" s="147"/>
      <c r="AU324" s="147"/>
      <c r="AV324" s="147"/>
      <c r="AW324" s="147"/>
      <c r="AX324" s="147"/>
      <c r="AY324" s="147"/>
      <c r="AZ324" s="147"/>
      <c r="BA324" s="147"/>
      <c r="BB324" s="147"/>
      <c r="BC324" s="147"/>
      <c r="BD324" s="147"/>
      <c r="BE324" s="147"/>
      <c r="BF324" s="147"/>
      <c r="BG324" s="147"/>
      <c r="BH324" s="147"/>
      <c r="BI324" s="147"/>
      <c r="BJ324" s="147"/>
      <c r="BK324" s="147"/>
      <c r="BL324" s="147"/>
      <c r="BM324" s="147"/>
      <c r="BN324" s="147"/>
      <c r="BO324" s="147"/>
      <c r="BP324" s="147"/>
      <c r="BQ324" s="147"/>
      <c r="BR324" s="147"/>
      <c r="BS324" s="147"/>
      <c r="BT324" s="147"/>
      <c r="BU324" s="147"/>
      <c r="BV324" s="147"/>
      <c r="BW324" s="147"/>
      <c r="BX324" s="147"/>
      <c r="BY324" s="147"/>
      <c r="BZ324" s="147"/>
      <c r="CA324" s="147"/>
      <c r="CB324" s="147"/>
      <c r="CC324" s="147"/>
      <c r="CD324" s="147"/>
      <c r="CE324" s="147"/>
      <c r="CF324" s="147"/>
      <c r="CG324" s="147"/>
      <c r="CH324" s="147"/>
      <c r="CI324" s="147"/>
      <c r="CJ324" s="147"/>
      <c r="CK324" s="147"/>
      <c r="CL324" s="147"/>
      <c r="CM324" s="147"/>
      <c r="CN324" s="147"/>
      <c r="CO324" s="147"/>
      <c r="CP324" s="147"/>
      <c r="CQ324" s="147"/>
      <c r="CR324" s="147"/>
      <c r="CS324" s="147"/>
      <c r="CT324" s="147"/>
      <c r="CU324" s="147"/>
      <c r="CV324" s="147"/>
      <c r="CW324" s="147"/>
      <c r="CX324" s="147"/>
      <c r="CY324" s="147"/>
      <c r="CZ324" s="147"/>
      <c r="DA324" s="147"/>
      <c r="DB324" s="147"/>
      <c r="DC324" s="147"/>
      <c r="DD324" s="147"/>
      <c r="DE324" s="147"/>
      <c r="DF324" s="147"/>
      <c r="DG324" s="147"/>
      <c r="DH324" s="147"/>
      <c r="DI324" s="147"/>
      <c r="DJ324" s="147"/>
      <c r="DK324" s="147"/>
      <c r="DL324" s="147"/>
      <c r="DM324" s="147"/>
      <c r="DN324" s="147"/>
      <c r="DO324" s="147"/>
      <c r="DP324" s="147"/>
      <c r="DQ324" s="147"/>
      <c r="DR324" s="147"/>
      <c r="DS324" s="147"/>
      <c r="DT324" s="147"/>
      <c r="DU324" s="147"/>
      <c r="DV324" s="147"/>
      <c r="DW324" s="147"/>
      <c r="DX324" s="147"/>
      <c r="DY324" s="147"/>
      <c r="DZ324" s="147"/>
      <c r="EA324" s="147"/>
      <c r="EB324" s="147"/>
      <c r="EC324" s="147"/>
      <c r="ED324" s="147"/>
      <c r="EE324" s="147"/>
      <c r="EF324" s="147"/>
      <c r="EG324" s="147"/>
      <c r="EH324" s="147"/>
      <c r="EI324" s="147"/>
      <c r="EJ324" s="147"/>
      <c r="EK324" s="147"/>
      <c r="EL324" s="147"/>
      <c r="EM324" s="147"/>
      <c r="EN324" s="147"/>
      <c r="EO324" s="147"/>
      <c r="EP324" s="147"/>
      <c r="EQ324" s="147"/>
      <c r="ER324" s="147"/>
      <c r="ES324" s="147"/>
      <c r="ET324" s="147"/>
      <c r="EU324" s="147"/>
      <c r="EV324" s="147"/>
      <c r="EW324" s="147"/>
      <c r="EX324" s="147"/>
      <c r="EY324" s="147"/>
      <c r="EZ324" s="147"/>
      <c r="FA324" s="147"/>
      <c r="FB324" s="147"/>
      <c r="FC324" s="147"/>
      <c r="FD324" s="147"/>
      <c r="FE324" s="147"/>
      <c r="FF324" s="147"/>
      <c r="FG324" s="147"/>
      <c r="FH324" s="147"/>
      <c r="FI324" s="147"/>
      <c r="FJ324" s="147"/>
      <c r="FK324" s="147"/>
      <c r="FL324" s="147"/>
      <c r="FM324" s="147"/>
      <c r="FN324" s="147"/>
      <c r="FO324" s="147"/>
      <c r="FP324" s="147"/>
      <c r="FQ324" s="147"/>
      <c r="FR324" s="147"/>
      <c r="FS324" s="147"/>
      <c r="FT324" s="147"/>
      <c r="FU324" s="147"/>
      <c r="FV324" s="147"/>
      <c r="FW324" s="147"/>
      <c r="FX324" s="147"/>
      <c r="FY324" s="147"/>
      <c r="FZ324" s="147"/>
      <c r="GA324" s="147"/>
      <c r="GB324" s="147"/>
      <c r="GC324" s="147"/>
      <c r="GD324" s="147"/>
      <c r="GE324" s="147"/>
      <c r="GF324" s="147"/>
      <c r="GG324" s="147"/>
      <c r="GH324" s="147"/>
      <c r="GI324" s="147"/>
      <c r="GJ324" s="147"/>
      <c r="GK324" s="147"/>
      <c r="GL324" s="147"/>
      <c r="GM324" s="147"/>
      <c r="GN324" s="147"/>
      <c r="GO324" s="147"/>
      <c r="GP324" s="147"/>
      <c r="GQ324" s="147"/>
      <c r="GR324" s="147"/>
      <c r="GS324" s="147"/>
      <c r="GT324" s="147"/>
      <c r="GU324" s="147"/>
      <c r="GV324" s="147"/>
      <c r="GW324" s="147"/>
      <c r="GX324" s="147"/>
      <c r="GY324" s="147"/>
      <c r="GZ324" s="147"/>
      <c r="HA324" s="147"/>
      <c r="HB324" s="147"/>
      <c r="HC324" s="147"/>
      <c r="HD324" s="147"/>
      <c r="HE324" s="147"/>
      <c r="HF324" s="147"/>
      <c r="HG324" s="147"/>
      <c r="HH324" s="147"/>
      <c r="HI324" s="147"/>
      <c r="HJ324" s="147"/>
      <c r="HK324" s="147"/>
      <c r="HL324" s="147"/>
      <c r="HM324" s="147"/>
      <c r="HN324" s="147"/>
      <c r="HO324" s="147"/>
      <c r="HP324" s="147"/>
      <c r="HQ324" s="147"/>
      <c r="HR324" s="147"/>
      <c r="HS324" s="147"/>
      <c r="HT324" s="147"/>
      <c r="HU324" s="147"/>
      <c r="HV324" s="147"/>
      <c r="HW324" s="147"/>
      <c r="HX324" s="147"/>
      <c r="HY324" s="147"/>
      <c r="HZ324" s="147"/>
      <c r="IA324" s="147"/>
      <c r="IB324" s="147"/>
      <c r="IC324" s="147"/>
      <c r="ID324" s="147"/>
      <c r="IE324" s="147"/>
      <c r="IF324" s="147"/>
      <c r="IG324" s="147"/>
      <c r="IH324" s="147"/>
      <c r="II324" s="147"/>
    </row>
    <row r="325" spans="1:243" x14ac:dyDescent="0.2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  <c r="AO325" s="147"/>
      <c r="AP325" s="147"/>
      <c r="AQ325" s="147"/>
      <c r="AR325" s="147"/>
      <c r="AS325" s="147"/>
      <c r="AT325" s="147"/>
      <c r="AU325" s="147"/>
      <c r="AV325" s="147"/>
      <c r="AW325" s="147"/>
      <c r="AX325" s="147"/>
      <c r="AY325" s="147"/>
      <c r="AZ325" s="147"/>
      <c r="BA325" s="147"/>
      <c r="BB325" s="147"/>
      <c r="BC325" s="147"/>
      <c r="BD325" s="147"/>
      <c r="BE325" s="147"/>
      <c r="BF325" s="147"/>
      <c r="BG325" s="147"/>
      <c r="BH325" s="147"/>
      <c r="BI325" s="147"/>
      <c r="BJ325" s="147"/>
      <c r="BK325" s="147"/>
      <c r="BL325" s="147"/>
      <c r="BM325" s="147"/>
      <c r="BN325" s="147"/>
      <c r="BO325" s="147"/>
      <c r="BP325" s="147"/>
      <c r="BQ325" s="147"/>
      <c r="BR325" s="147"/>
      <c r="BS325" s="147"/>
      <c r="BT325" s="147"/>
      <c r="BU325" s="147"/>
      <c r="BV325" s="147"/>
      <c r="BW325" s="147"/>
      <c r="BX325" s="147"/>
      <c r="BY325" s="147"/>
      <c r="BZ325" s="147"/>
      <c r="CA325" s="147"/>
      <c r="CB325" s="147"/>
      <c r="CC325" s="147"/>
      <c r="CD325" s="147"/>
      <c r="CE325" s="147"/>
      <c r="CF325" s="147"/>
      <c r="CG325" s="147"/>
      <c r="CH325" s="147"/>
      <c r="CI325" s="147"/>
      <c r="CJ325" s="147"/>
      <c r="CK325" s="147"/>
      <c r="CL325" s="147"/>
      <c r="CM325" s="147"/>
      <c r="CN325" s="147"/>
      <c r="CO325" s="147"/>
      <c r="CP325" s="147"/>
      <c r="CQ325" s="147"/>
      <c r="CR325" s="147"/>
      <c r="CS325" s="147"/>
      <c r="CT325" s="147"/>
      <c r="CU325" s="147"/>
      <c r="CV325" s="147"/>
      <c r="CW325" s="147"/>
      <c r="CX325" s="147"/>
      <c r="CY325" s="147"/>
      <c r="CZ325" s="147"/>
      <c r="DA325" s="147"/>
      <c r="DB325" s="147"/>
      <c r="DC325" s="147"/>
      <c r="DD325" s="147"/>
      <c r="DE325" s="147"/>
      <c r="DF325" s="147"/>
      <c r="DG325" s="147"/>
      <c r="DH325" s="147"/>
      <c r="DI325" s="147"/>
      <c r="DJ325" s="147"/>
      <c r="DK325" s="147"/>
      <c r="DL325" s="147"/>
      <c r="DM325" s="147"/>
      <c r="DN325" s="147"/>
      <c r="DO325" s="147"/>
      <c r="DP325" s="147"/>
      <c r="DQ325" s="147"/>
      <c r="DR325" s="147"/>
      <c r="DS325" s="147"/>
      <c r="DT325" s="147"/>
      <c r="DU325" s="147"/>
      <c r="DV325" s="147"/>
      <c r="DW325" s="147"/>
      <c r="DX325" s="147"/>
      <c r="DY325" s="147"/>
      <c r="DZ325" s="147"/>
      <c r="EA325" s="147"/>
      <c r="EB325" s="147"/>
      <c r="EC325" s="147"/>
      <c r="ED325" s="147"/>
      <c r="EE325" s="147"/>
      <c r="EF325" s="147"/>
      <c r="EG325" s="147"/>
      <c r="EH325" s="147"/>
      <c r="EI325" s="147"/>
      <c r="EJ325" s="147"/>
      <c r="EK325" s="147"/>
      <c r="EL325" s="147"/>
      <c r="EM325" s="147"/>
      <c r="EN325" s="147"/>
      <c r="EO325" s="147"/>
      <c r="EP325" s="147"/>
      <c r="EQ325" s="147"/>
      <c r="ER325" s="147"/>
      <c r="ES325" s="147"/>
      <c r="ET325" s="147"/>
      <c r="EU325" s="147"/>
      <c r="EV325" s="147"/>
      <c r="EW325" s="147"/>
      <c r="EX325" s="147"/>
      <c r="EY325" s="147"/>
      <c r="EZ325" s="147"/>
      <c r="FA325" s="147"/>
      <c r="FB325" s="147"/>
      <c r="FC325" s="147"/>
      <c r="FD325" s="147"/>
      <c r="FE325" s="147"/>
      <c r="FF325" s="147"/>
      <c r="FG325" s="147"/>
      <c r="FH325" s="147"/>
      <c r="FI325" s="147"/>
      <c r="FJ325" s="147"/>
      <c r="FK325" s="147"/>
      <c r="FL325" s="147"/>
      <c r="FM325" s="147"/>
      <c r="FN325" s="147"/>
      <c r="FO325" s="147"/>
      <c r="FP325" s="147"/>
      <c r="FQ325" s="147"/>
      <c r="FR325" s="147"/>
      <c r="FS325" s="147"/>
      <c r="FT325" s="147"/>
      <c r="FU325" s="147"/>
      <c r="FV325" s="147"/>
      <c r="FW325" s="147"/>
      <c r="FX325" s="147"/>
      <c r="FY325" s="147"/>
      <c r="FZ325" s="147"/>
      <c r="GA325" s="147"/>
      <c r="GB325" s="147"/>
      <c r="GC325" s="147"/>
      <c r="GD325" s="147"/>
      <c r="GE325" s="147"/>
      <c r="GF325" s="147"/>
      <c r="GG325" s="147"/>
      <c r="GH325" s="147"/>
      <c r="GI325" s="147"/>
      <c r="GJ325" s="147"/>
      <c r="GK325" s="147"/>
      <c r="GL325" s="147"/>
      <c r="GM325" s="147"/>
      <c r="GN325" s="147"/>
      <c r="GO325" s="147"/>
      <c r="GP325" s="147"/>
      <c r="GQ325" s="147"/>
      <c r="GR325" s="147"/>
      <c r="GS325" s="147"/>
      <c r="GT325" s="147"/>
      <c r="GU325" s="147"/>
      <c r="GV325" s="147"/>
      <c r="GW325" s="147"/>
      <c r="GX325" s="147"/>
      <c r="GY325" s="147"/>
      <c r="GZ325" s="147"/>
      <c r="HA325" s="147"/>
      <c r="HB325" s="147"/>
      <c r="HC325" s="147"/>
      <c r="HD325" s="147"/>
      <c r="HE325" s="147"/>
      <c r="HF325" s="147"/>
      <c r="HG325" s="147"/>
      <c r="HH325" s="147"/>
      <c r="HI325" s="147"/>
      <c r="HJ325" s="147"/>
      <c r="HK325" s="147"/>
      <c r="HL325" s="147"/>
      <c r="HM325" s="147"/>
      <c r="HN325" s="147"/>
      <c r="HO325" s="147"/>
      <c r="HP325" s="147"/>
      <c r="HQ325" s="147"/>
      <c r="HR325" s="147"/>
      <c r="HS325" s="147"/>
      <c r="HT325" s="147"/>
      <c r="HU325" s="147"/>
      <c r="HV325" s="147"/>
      <c r="HW325" s="147"/>
      <c r="HX325" s="147"/>
      <c r="HY325" s="147"/>
      <c r="HZ325" s="147"/>
      <c r="IA325" s="147"/>
      <c r="IB325" s="147"/>
      <c r="IC325" s="147"/>
      <c r="ID325" s="147"/>
      <c r="IE325" s="147"/>
      <c r="IF325" s="147"/>
      <c r="IG325" s="147"/>
      <c r="IH325" s="147"/>
      <c r="II325" s="147"/>
    </row>
    <row r="326" spans="1:243" x14ac:dyDescent="0.2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  <c r="AO326" s="147"/>
      <c r="AP326" s="147"/>
      <c r="AQ326" s="147"/>
      <c r="AR326" s="147"/>
      <c r="AS326" s="147"/>
      <c r="AT326" s="147"/>
      <c r="AU326" s="147"/>
      <c r="AV326" s="147"/>
      <c r="AW326" s="147"/>
      <c r="AX326" s="147"/>
      <c r="AY326" s="147"/>
      <c r="AZ326" s="147"/>
      <c r="BA326" s="147"/>
      <c r="BB326" s="147"/>
      <c r="BC326" s="147"/>
      <c r="BD326" s="147"/>
      <c r="BE326" s="147"/>
      <c r="BF326" s="147"/>
      <c r="BG326" s="147"/>
      <c r="BH326" s="147"/>
      <c r="BI326" s="147"/>
      <c r="BJ326" s="147"/>
      <c r="BK326" s="147"/>
      <c r="BL326" s="147"/>
      <c r="BM326" s="147"/>
      <c r="BN326" s="147"/>
      <c r="BO326" s="147"/>
      <c r="BP326" s="147"/>
      <c r="BQ326" s="147"/>
      <c r="BR326" s="147"/>
      <c r="BS326" s="147"/>
      <c r="BT326" s="147"/>
      <c r="BU326" s="147"/>
      <c r="BV326" s="147"/>
      <c r="BW326" s="147"/>
      <c r="BX326" s="147"/>
      <c r="BY326" s="147"/>
      <c r="BZ326" s="147"/>
      <c r="CA326" s="147"/>
      <c r="CB326" s="147"/>
      <c r="CC326" s="147"/>
      <c r="CD326" s="147"/>
      <c r="CE326" s="147"/>
      <c r="CF326" s="147"/>
      <c r="CG326" s="147"/>
      <c r="CH326" s="147"/>
      <c r="CI326" s="147"/>
      <c r="CJ326" s="147"/>
      <c r="CK326" s="147"/>
      <c r="CL326" s="147"/>
      <c r="CM326" s="147"/>
      <c r="CN326" s="147"/>
      <c r="CO326" s="147"/>
      <c r="CP326" s="147"/>
      <c r="CQ326" s="147"/>
      <c r="CR326" s="147"/>
      <c r="CS326" s="147"/>
      <c r="CT326" s="147"/>
      <c r="CU326" s="147"/>
      <c r="CV326" s="147"/>
      <c r="CW326" s="147"/>
      <c r="CX326" s="147"/>
      <c r="CY326" s="147"/>
      <c r="CZ326" s="147"/>
      <c r="DA326" s="147"/>
      <c r="DB326" s="147"/>
      <c r="DC326" s="147"/>
      <c r="DD326" s="147"/>
      <c r="DE326" s="147"/>
      <c r="DF326" s="147"/>
      <c r="DG326" s="147"/>
      <c r="DH326" s="147"/>
      <c r="DI326" s="147"/>
      <c r="DJ326" s="147"/>
      <c r="DK326" s="147"/>
      <c r="DL326" s="147"/>
      <c r="DM326" s="147"/>
      <c r="DN326" s="147"/>
      <c r="DO326" s="147"/>
      <c r="DP326" s="147"/>
      <c r="DQ326" s="147"/>
      <c r="DR326" s="147"/>
      <c r="DS326" s="147"/>
      <c r="DT326" s="147"/>
      <c r="DU326" s="147"/>
      <c r="DV326" s="147"/>
      <c r="DW326" s="147"/>
      <c r="DX326" s="147"/>
      <c r="DY326" s="147"/>
      <c r="DZ326" s="147"/>
      <c r="EA326" s="147"/>
      <c r="EB326" s="147"/>
      <c r="EC326" s="147"/>
      <c r="ED326" s="147"/>
      <c r="EE326" s="147"/>
      <c r="EF326" s="147"/>
      <c r="EG326" s="147"/>
      <c r="EH326" s="147"/>
      <c r="EI326" s="147"/>
      <c r="EJ326" s="147"/>
      <c r="EK326" s="147"/>
      <c r="EL326" s="147"/>
      <c r="EM326" s="147"/>
      <c r="EN326" s="147"/>
      <c r="EO326" s="147"/>
      <c r="EP326" s="147"/>
      <c r="EQ326" s="147"/>
      <c r="ER326" s="147"/>
      <c r="ES326" s="147"/>
      <c r="ET326" s="147"/>
      <c r="EU326" s="147"/>
      <c r="EV326" s="147"/>
      <c r="EW326" s="147"/>
      <c r="EX326" s="147"/>
      <c r="EY326" s="147"/>
      <c r="EZ326" s="147"/>
      <c r="FA326" s="147"/>
      <c r="FB326" s="147"/>
      <c r="FC326" s="147"/>
      <c r="FD326" s="147"/>
      <c r="FE326" s="147"/>
      <c r="FF326" s="147"/>
      <c r="FG326" s="147"/>
      <c r="FH326" s="147"/>
      <c r="FI326" s="147"/>
      <c r="FJ326" s="147"/>
      <c r="FK326" s="147"/>
      <c r="FL326" s="147"/>
      <c r="FM326" s="147"/>
      <c r="FN326" s="147"/>
      <c r="FO326" s="147"/>
      <c r="FP326" s="147"/>
      <c r="FQ326" s="147"/>
      <c r="FR326" s="147"/>
      <c r="FS326" s="147"/>
      <c r="FT326" s="147"/>
      <c r="FU326" s="147"/>
      <c r="FV326" s="147"/>
      <c r="FW326" s="147"/>
      <c r="FX326" s="147"/>
      <c r="FY326" s="147"/>
      <c r="FZ326" s="147"/>
      <c r="GA326" s="147"/>
      <c r="GB326" s="147"/>
      <c r="GC326" s="147"/>
      <c r="GD326" s="147"/>
      <c r="GE326" s="147"/>
      <c r="GF326" s="147"/>
      <c r="GG326" s="147"/>
      <c r="GH326" s="147"/>
      <c r="GI326" s="147"/>
      <c r="GJ326" s="147"/>
      <c r="GK326" s="147"/>
      <c r="GL326" s="147"/>
      <c r="GM326" s="147"/>
      <c r="GN326" s="147"/>
      <c r="GO326" s="147"/>
      <c r="GP326" s="147"/>
      <c r="GQ326" s="147"/>
      <c r="GR326" s="147"/>
      <c r="GS326" s="147"/>
      <c r="GT326" s="147"/>
      <c r="GU326" s="147"/>
      <c r="GV326" s="147"/>
      <c r="GW326" s="147"/>
      <c r="GX326" s="147"/>
      <c r="GY326" s="147"/>
      <c r="GZ326" s="147"/>
      <c r="HA326" s="147"/>
      <c r="HB326" s="147"/>
      <c r="HC326" s="147"/>
      <c r="HD326" s="147"/>
      <c r="HE326" s="147"/>
      <c r="HF326" s="147"/>
      <c r="HG326" s="147"/>
      <c r="HH326" s="147"/>
      <c r="HI326" s="147"/>
      <c r="HJ326" s="147"/>
      <c r="HK326" s="147"/>
      <c r="HL326" s="147"/>
      <c r="HM326" s="147"/>
      <c r="HN326" s="147"/>
      <c r="HO326" s="147"/>
      <c r="HP326" s="147"/>
      <c r="HQ326" s="147"/>
      <c r="HR326" s="147"/>
      <c r="HS326" s="147"/>
      <c r="HT326" s="147"/>
      <c r="HU326" s="147"/>
      <c r="HV326" s="147"/>
      <c r="HW326" s="147"/>
      <c r="HX326" s="147"/>
      <c r="HY326" s="147"/>
      <c r="HZ326" s="147"/>
      <c r="IA326" s="147"/>
      <c r="IB326" s="147"/>
      <c r="IC326" s="147"/>
      <c r="ID326" s="147"/>
      <c r="IE326" s="147"/>
      <c r="IF326" s="147"/>
      <c r="IG326" s="147"/>
      <c r="IH326" s="147"/>
      <c r="II326" s="147"/>
    </row>
    <row r="327" spans="1:243" x14ac:dyDescent="0.2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  <c r="AO327" s="147"/>
      <c r="AP327" s="147"/>
      <c r="AQ327" s="147"/>
      <c r="AR327" s="147"/>
      <c r="AS327" s="147"/>
      <c r="AT327" s="147"/>
      <c r="AU327" s="147"/>
      <c r="AV327" s="147"/>
      <c r="AW327" s="147"/>
      <c r="AX327" s="147"/>
      <c r="AY327" s="147"/>
      <c r="AZ327" s="147"/>
      <c r="BA327" s="147"/>
      <c r="BB327" s="147"/>
      <c r="BC327" s="147"/>
      <c r="BD327" s="147"/>
      <c r="BE327" s="147"/>
      <c r="BF327" s="147"/>
      <c r="BG327" s="147"/>
      <c r="BH327" s="147"/>
      <c r="BI327" s="147"/>
      <c r="BJ327" s="147"/>
      <c r="BK327" s="147"/>
      <c r="BL327" s="147"/>
      <c r="BM327" s="147"/>
      <c r="BN327" s="147"/>
      <c r="BO327" s="147"/>
      <c r="BP327" s="147"/>
      <c r="BQ327" s="147"/>
      <c r="BR327" s="147"/>
      <c r="BS327" s="147"/>
      <c r="BT327" s="147"/>
      <c r="BU327" s="147"/>
      <c r="BV327" s="147"/>
      <c r="BW327" s="147"/>
      <c r="BX327" s="147"/>
      <c r="BY327" s="147"/>
      <c r="BZ327" s="147"/>
      <c r="CA327" s="147"/>
      <c r="CB327" s="147"/>
      <c r="CC327" s="147"/>
      <c r="CD327" s="147"/>
      <c r="CE327" s="147"/>
      <c r="CF327" s="147"/>
      <c r="CG327" s="147"/>
      <c r="CH327" s="147"/>
      <c r="CI327" s="147"/>
      <c r="CJ327" s="147"/>
      <c r="CK327" s="147"/>
      <c r="CL327" s="147"/>
      <c r="CM327" s="147"/>
      <c r="CN327" s="147"/>
      <c r="CO327" s="147"/>
      <c r="CP327" s="147"/>
      <c r="CQ327" s="147"/>
      <c r="CR327" s="147"/>
      <c r="CS327" s="147"/>
      <c r="CT327" s="147"/>
      <c r="CU327" s="147"/>
      <c r="CV327" s="147"/>
      <c r="CW327" s="147"/>
      <c r="CX327" s="147"/>
      <c r="CY327" s="147"/>
      <c r="CZ327" s="147"/>
      <c r="DA327" s="147"/>
      <c r="DB327" s="147"/>
      <c r="DC327" s="147"/>
      <c r="DD327" s="147"/>
      <c r="DE327" s="147"/>
      <c r="DF327" s="147"/>
      <c r="DG327" s="147"/>
      <c r="DH327" s="147"/>
      <c r="DI327" s="147"/>
      <c r="DJ327" s="147"/>
      <c r="DK327" s="147"/>
      <c r="DL327" s="147"/>
      <c r="DM327" s="147"/>
      <c r="DN327" s="147"/>
      <c r="DO327" s="147"/>
      <c r="DP327" s="147"/>
      <c r="DQ327" s="147"/>
      <c r="DR327" s="147"/>
      <c r="DS327" s="147"/>
      <c r="DT327" s="147"/>
      <c r="DU327" s="147"/>
      <c r="DV327" s="147"/>
      <c r="DW327" s="147"/>
      <c r="DX327" s="147"/>
      <c r="DY327" s="147"/>
      <c r="DZ327" s="147"/>
      <c r="EA327" s="147"/>
      <c r="EB327" s="147"/>
      <c r="EC327" s="147"/>
      <c r="ED327" s="147"/>
      <c r="EE327" s="147"/>
      <c r="EF327" s="147"/>
      <c r="EG327" s="147"/>
      <c r="EH327" s="147"/>
      <c r="EI327" s="147"/>
      <c r="EJ327" s="147"/>
      <c r="EK327" s="147"/>
      <c r="EL327" s="147"/>
      <c r="EM327" s="147"/>
      <c r="EN327" s="147"/>
      <c r="EO327" s="147"/>
      <c r="EP327" s="147"/>
      <c r="EQ327" s="147"/>
      <c r="ER327" s="147"/>
      <c r="ES327" s="147"/>
      <c r="ET327" s="147"/>
      <c r="EU327" s="147"/>
      <c r="EV327" s="147"/>
      <c r="EW327" s="147"/>
      <c r="EX327" s="147"/>
      <c r="EY327" s="147"/>
      <c r="EZ327" s="147"/>
      <c r="FA327" s="147"/>
      <c r="FB327" s="147"/>
      <c r="FC327" s="147"/>
      <c r="FD327" s="147"/>
      <c r="FE327" s="147"/>
      <c r="FF327" s="147"/>
      <c r="FG327" s="147"/>
      <c r="FH327" s="147"/>
      <c r="FI327" s="147"/>
      <c r="FJ327" s="147"/>
      <c r="FK327" s="147"/>
      <c r="FL327" s="147"/>
      <c r="FM327" s="147"/>
      <c r="FN327" s="147"/>
      <c r="FO327" s="147"/>
      <c r="FP327" s="147"/>
      <c r="FQ327" s="147"/>
      <c r="FR327" s="147"/>
      <c r="FS327" s="147"/>
      <c r="FT327" s="147"/>
      <c r="FU327" s="147"/>
      <c r="FV327" s="147"/>
      <c r="FW327" s="147"/>
      <c r="FX327" s="147"/>
      <c r="FY327" s="147"/>
      <c r="FZ327" s="147"/>
      <c r="GA327" s="147"/>
      <c r="GB327" s="147"/>
      <c r="GC327" s="147"/>
      <c r="GD327" s="147"/>
      <c r="GE327" s="147"/>
      <c r="GF327" s="147"/>
      <c r="GG327" s="147"/>
      <c r="GH327" s="147"/>
      <c r="GI327" s="147"/>
      <c r="GJ327" s="147"/>
      <c r="GK327" s="147"/>
      <c r="GL327" s="147"/>
      <c r="GM327" s="147"/>
      <c r="GN327" s="147"/>
      <c r="GO327" s="147"/>
      <c r="GP327" s="147"/>
      <c r="GQ327" s="147"/>
      <c r="GR327" s="147"/>
      <c r="GS327" s="147"/>
      <c r="GT327" s="147"/>
      <c r="GU327" s="147"/>
      <c r="GV327" s="147"/>
      <c r="GW327" s="147"/>
      <c r="GX327" s="147"/>
      <c r="GY327" s="147"/>
      <c r="GZ327" s="147"/>
      <c r="HA327" s="147"/>
      <c r="HB327" s="147"/>
      <c r="HC327" s="147"/>
      <c r="HD327" s="147"/>
      <c r="HE327" s="147"/>
      <c r="HF327" s="147"/>
      <c r="HG327" s="147"/>
      <c r="HH327" s="147"/>
      <c r="HI327" s="147"/>
      <c r="HJ327" s="147"/>
      <c r="HK327" s="147"/>
      <c r="HL327" s="147"/>
      <c r="HM327" s="147"/>
      <c r="HN327" s="147"/>
      <c r="HO327" s="147"/>
      <c r="HP327" s="147"/>
      <c r="HQ327" s="147"/>
      <c r="HR327" s="147"/>
      <c r="HS327" s="147"/>
      <c r="HT327" s="147"/>
      <c r="HU327" s="147"/>
      <c r="HV327" s="147"/>
      <c r="HW327" s="147"/>
      <c r="HX327" s="147"/>
      <c r="HY327" s="147"/>
      <c r="HZ327" s="147"/>
      <c r="IA327" s="147"/>
      <c r="IB327" s="147"/>
      <c r="IC327" s="147"/>
      <c r="ID327" s="147"/>
      <c r="IE327" s="147"/>
      <c r="IF327" s="147"/>
      <c r="IG327" s="147"/>
      <c r="IH327" s="147"/>
      <c r="II327" s="147"/>
    </row>
    <row r="328" spans="1:243" x14ac:dyDescent="0.2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  <c r="AO328" s="147"/>
      <c r="AP328" s="147"/>
      <c r="AQ328" s="147"/>
      <c r="AR328" s="147"/>
      <c r="AS328" s="147"/>
      <c r="AT328" s="147"/>
      <c r="AU328" s="147"/>
      <c r="AV328" s="147"/>
      <c r="AW328" s="147"/>
      <c r="AX328" s="147"/>
      <c r="AY328" s="147"/>
      <c r="AZ328" s="147"/>
      <c r="BA328" s="147"/>
      <c r="BB328" s="147"/>
      <c r="BC328" s="147"/>
      <c r="BD328" s="147"/>
      <c r="BE328" s="147"/>
      <c r="BF328" s="147"/>
      <c r="BG328" s="147"/>
      <c r="BH328" s="147"/>
      <c r="BI328" s="147"/>
      <c r="BJ328" s="147"/>
      <c r="BK328" s="147"/>
      <c r="BL328" s="147"/>
      <c r="BM328" s="147"/>
      <c r="BN328" s="147"/>
      <c r="BO328" s="147"/>
      <c r="BP328" s="147"/>
      <c r="BQ328" s="147"/>
      <c r="BR328" s="147"/>
      <c r="BS328" s="147"/>
      <c r="BT328" s="147"/>
      <c r="BU328" s="147"/>
      <c r="BV328" s="147"/>
      <c r="BW328" s="147"/>
      <c r="BX328" s="147"/>
      <c r="BY328" s="147"/>
      <c r="BZ328" s="147"/>
      <c r="CA328" s="147"/>
      <c r="CB328" s="147"/>
      <c r="CC328" s="147"/>
      <c r="CD328" s="147"/>
      <c r="CE328" s="147"/>
      <c r="CF328" s="147"/>
      <c r="CG328" s="147"/>
      <c r="CH328" s="147"/>
      <c r="CI328" s="147"/>
      <c r="CJ328" s="147"/>
      <c r="CK328" s="147"/>
      <c r="CL328" s="147"/>
      <c r="CM328" s="147"/>
      <c r="CN328" s="147"/>
      <c r="CO328" s="147"/>
      <c r="CP328" s="147"/>
      <c r="CQ328" s="147"/>
      <c r="CR328" s="147"/>
      <c r="CS328" s="147"/>
      <c r="CT328" s="147"/>
      <c r="CU328" s="147"/>
      <c r="CV328" s="147"/>
      <c r="CW328" s="147"/>
      <c r="CX328" s="147"/>
      <c r="CY328" s="147"/>
      <c r="CZ328" s="147"/>
      <c r="DA328" s="147"/>
      <c r="DB328" s="147"/>
      <c r="DC328" s="147"/>
      <c r="DD328" s="147"/>
      <c r="DE328" s="147"/>
      <c r="DF328" s="147"/>
      <c r="DG328" s="147"/>
      <c r="DH328" s="147"/>
      <c r="DI328" s="147"/>
      <c r="DJ328" s="147"/>
      <c r="DK328" s="147"/>
      <c r="DL328" s="147"/>
      <c r="DM328" s="147"/>
      <c r="DN328" s="147"/>
      <c r="DO328" s="147"/>
      <c r="DP328" s="147"/>
      <c r="DQ328" s="147"/>
      <c r="DR328" s="147"/>
      <c r="DS328" s="147"/>
      <c r="DT328" s="147"/>
      <c r="DU328" s="147"/>
      <c r="DV328" s="147"/>
      <c r="DW328" s="147"/>
      <c r="DX328" s="147"/>
      <c r="DY328" s="147"/>
      <c r="DZ328" s="147"/>
      <c r="EA328" s="147"/>
      <c r="EB328" s="147"/>
      <c r="EC328" s="147"/>
      <c r="ED328" s="147"/>
      <c r="EE328" s="147"/>
      <c r="EF328" s="147"/>
      <c r="EG328" s="147"/>
      <c r="EH328" s="147"/>
      <c r="EI328" s="147"/>
      <c r="EJ328" s="147"/>
      <c r="EK328" s="147"/>
      <c r="EL328" s="147"/>
      <c r="EM328" s="147"/>
      <c r="EN328" s="147"/>
      <c r="EO328" s="147"/>
      <c r="EP328" s="147"/>
      <c r="EQ328" s="147"/>
      <c r="ER328" s="147"/>
      <c r="ES328" s="147"/>
      <c r="ET328" s="147"/>
      <c r="EU328" s="147"/>
      <c r="EV328" s="147"/>
      <c r="EW328" s="147"/>
      <c r="EX328" s="147"/>
      <c r="EY328" s="147"/>
      <c r="EZ328" s="147"/>
      <c r="FA328" s="147"/>
      <c r="FB328" s="147"/>
      <c r="FC328" s="147"/>
      <c r="FD328" s="147"/>
      <c r="FE328" s="147"/>
      <c r="FF328" s="147"/>
      <c r="FG328" s="147"/>
      <c r="FH328" s="147"/>
      <c r="FI328" s="147"/>
      <c r="FJ328" s="147"/>
      <c r="FK328" s="147"/>
      <c r="FL328" s="147"/>
      <c r="FM328" s="147"/>
      <c r="FN328" s="147"/>
      <c r="FO328" s="147"/>
      <c r="FP328" s="147"/>
      <c r="FQ328" s="147"/>
      <c r="FR328" s="147"/>
      <c r="FS328" s="147"/>
      <c r="FT328" s="147"/>
      <c r="FU328" s="147"/>
      <c r="FV328" s="147"/>
      <c r="FW328" s="147"/>
      <c r="FX328" s="147"/>
      <c r="FY328" s="147"/>
      <c r="FZ328" s="147"/>
      <c r="GA328" s="147"/>
      <c r="GB328" s="147"/>
      <c r="GC328" s="147"/>
      <c r="GD328" s="147"/>
      <c r="GE328" s="147"/>
      <c r="GF328" s="147"/>
      <c r="GG328" s="147"/>
      <c r="GH328" s="147"/>
      <c r="GI328" s="147"/>
      <c r="GJ328" s="147"/>
      <c r="GK328" s="147"/>
      <c r="GL328" s="147"/>
      <c r="GM328" s="147"/>
      <c r="GN328" s="147"/>
      <c r="GO328" s="147"/>
      <c r="GP328" s="147"/>
      <c r="GQ328" s="147"/>
      <c r="GR328" s="147"/>
      <c r="GS328" s="147"/>
      <c r="GT328" s="147"/>
      <c r="GU328" s="147"/>
      <c r="GV328" s="147"/>
      <c r="GW328" s="147"/>
      <c r="GX328" s="147"/>
      <c r="GY328" s="147"/>
      <c r="GZ328" s="147"/>
      <c r="HA328" s="147"/>
      <c r="HB328" s="147"/>
      <c r="HC328" s="147"/>
      <c r="HD328" s="147"/>
      <c r="HE328" s="147"/>
      <c r="HF328" s="147"/>
      <c r="HG328" s="147"/>
      <c r="HH328" s="147"/>
      <c r="HI328" s="147"/>
      <c r="HJ328" s="147"/>
      <c r="HK328" s="147"/>
      <c r="HL328" s="147"/>
      <c r="HM328" s="147"/>
      <c r="HN328" s="147"/>
      <c r="HO328" s="147"/>
      <c r="HP328" s="147"/>
      <c r="HQ328" s="147"/>
      <c r="HR328" s="147"/>
      <c r="HS328" s="147"/>
      <c r="HT328" s="147"/>
      <c r="HU328" s="147"/>
      <c r="HV328" s="147"/>
      <c r="HW328" s="147"/>
      <c r="HX328" s="147"/>
      <c r="HY328" s="147"/>
      <c r="HZ328" s="147"/>
      <c r="IA328" s="147"/>
      <c r="IB328" s="147"/>
      <c r="IC328" s="147"/>
      <c r="ID328" s="147"/>
      <c r="IE328" s="147"/>
      <c r="IF328" s="147"/>
      <c r="IG328" s="147"/>
      <c r="IH328" s="147"/>
      <c r="II328" s="147"/>
    </row>
    <row r="329" spans="1:243" x14ac:dyDescent="0.2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  <c r="AO329" s="147"/>
      <c r="AP329" s="147"/>
      <c r="AQ329" s="147"/>
      <c r="AR329" s="147"/>
      <c r="AS329" s="147"/>
      <c r="AT329" s="147"/>
      <c r="AU329" s="147"/>
      <c r="AV329" s="147"/>
      <c r="AW329" s="147"/>
      <c r="AX329" s="147"/>
      <c r="AY329" s="147"/>
      <c r="AZ329" s="147"/>
      <c r="BA329" s="147"/>
      <c r="BB329" s="147"/>
      <c r="BC329" s="147"/>
      <c r="BD329" s="147"/>
      <c r="BE329" s="147"/>
      <c r="BF329" s="147"/>
      <c r="BG329" s="147"/>
      <c r="BH329" s="147"/>
      <c r="BI329" s="147"/>
      <c r="BJ329" s="147"/>
      <c r="BK329" s="147"/>
      <c r="BL329" s="147"/>
      <c r="BM329" s="147"/>
      <c r="BN329" s="147"/>
      <c r="BO329" s="147"/>
      <c r="BP329" s="147"/>
      <c r="BQ329" s="147"/>
      <c r="BR329" s="147"/>
      <c r="BS329" s="147"/>
      <c r="BT329" s="147"/>
      <c r="BU329" s="147"/>
      <c r="BV329" s="147"/>
      <c r="BW329" s="147"/>
      <c r="BX329" s="147"/>
      <c r="BY329" s="147"/>
      <c r="BZ329" s="147"/>
      <c r="CA329" s="147"/>
      <c r="CB329" s="147"/>
      <c r="CC329" s="147"/>
      <c r="CD329" s="147"/>
      <c r="CE329" s="147"/>
      <c r="CF329" s="147"/>
      <c r="CG329" s="147"/>
      <c r="CH329" s="147"/>
      <c r="CI329" s="147"/>
      <c r="CJ329" s="147"/>
      <c r="CK329" s="147"/>
      <c r="CL329" s="147"/>
      <c r="CM329" s="147"/>
      <c r="CN329" s="147"/>
      <c r="CO329" s="147"/>
      <c r="CP329" s="147"/>
      <c r="CQ329" s="147"/>
      <c r="CR329" s="147"/>
      <c r="CS329" s="147"/>
      <c r="CT329" s="147"/>
      <c r="CU329" s="147"/>
      <c r="CV329" s="147"/>
      <c r="CW329" s="147"/>
      <c r="CX329" s="147"/>
      <c r="CY329" s="147"/>
      <c r="CZ329" s="147"/>
      <c r="DA329" s="147"/>
      <c r="DB329" s="147"/>
      <c r="DC329" s="147"/>
      <c r="DD329" s="147"/>
      <c r="DE329" s="147"/>
      <c r="DF329" s="147"/>
      <c r="DG329" s="147"/>
      <c r="DH329" s="147"/>
      <c r="DI329" s="147"/>
      <c r="DJ329" s="147"/>
      <c r="DK329" s="147"/>
      <c r="DL329" s="147"/>
      <c r="DM329" s="147"/>
      <c r="DN329" s="147"/>
      <c r="DO329" s="147"/>
      <c r="DP329" s="147"/>
      <c r="DQ329" s="147"/>
      <c r="DR329" s="147"/>
      <c r="DS329" s="147"/>
      <c r="DT329" s="147"/>
      <c r="DU329" s="147"/>
      <c r="DV329" s="147"/>
      <c r="DW329" s="147"/>
      <c r="DX329" s="147"/>
      <c r="DY329" s="147"/>
      <c r="DZ329" s="147"/>
      <c r="EA329" s="147"/>
      <c r="EB329" s="147"/>
      <c r="EC329" s="147"/>
      <c r="ED329" s="147"/>
      <c r="EE329" s="147"/>
      <c r="EF329" s="147"/>
      <c r="EG329" s="147"/>
      <c r="EH329" s="147"/>
      <c r="EI329" s="147"/>
      <c r="EJ329" s="147"/>
      <c r="EK329" s="147"/>
      <c r="EL329" s="147"/>
      <c r="EM329" s="147"/>
      <c r="EN329" s="147"/>
      <c r="EO329" s="147"/>
      <c r="EP329" s="147"/>
      <c r="EQ329" s="147"/>
      <c r="ER329" s="147"/>
      <c r="ES329" s="147"/>
      <c r="ET329" s="147"/>
      <c r="EU329" s="147"/>
      <c r="EV329" s="147"/>
      <c r="EW329" s="147"/>
      <c r="EX329" s="147"/>
      <c r="EY329" s="147"/>
      <c r="EZ329" s="147"/>
      <c r="FA329" s="147"/>
      <c r="FB329" s="147"/>
      <c r="FC329" s="147"/>
      <c r="FD329" s="147"/>
      <c r="FE329" s="147"/>
      <c r="FF329" s="147"/>
      <c r="FG329" s="147"/>
      <c r="FH329" s="147"/>
      <c r="FI329" s="147"/>
      <c r="FJ329" s="147"/>
      <c r="FK329" s="147"/>
      <c r="FL329" s="147"/>
      <c r="FM329" s="147"/>
      <c r="FN329" s="147"/>
      <c r="FO329" s="147"/>
      <c r="FP329" s="147"/>
      <c r="FQ329" s="147"/>
      <c r="FR329" s="147"/>
      <c r="FS329" s="147"/>
      <c r="FT329" s="147"/>
      <c r="FU329" s="147"/>
      <c r="FV329" s="147"/>
      <c r="FW329" s="147"/>
      <c r="FX329" s="147"/>
      <c r="FY329" s="147"/>
      <c r="FZ329" s="147"/>
      <c r="GA329" s="147"/>
      <c r="GB329" s="147"/>
      <c r="GC329" s="147"/>
      <c r="GD329" s="147"/>
      <c r="GE329" s="147"/>
      <c r="GF329" s="147"/>
      <c r="GG329" s="147"/>
      <c r="GH329" s="147"/>
      <c r="GI329" s="147"/>
      <c r="GJ329" s="147"/>
      <c r="GK329" s="147"/>
      <c r="GL329" s="147"/>
      <c r="GM329" s="147"/>
      <c r="GN329" s="147"/>
      <c r="GO329" s="147"/>
      <c r="GP329" s="147"/>
      <c r="GQ329" s="147"/>
      <c r="GR329" s="147"/>
      <c r="GS329" s="147"/>
      <c r="GT329" s="147"/>
      <c r="GU329" s="147"/>
      <c r="GV329" s="147"/>
      <c r="GW329" s="147"/>
      <c r="GX329" s="147"/>
      <c r="GY329" s="147"/>
      <c r="GZ329" s="147"/>
      <c r="HA329" s="147"/>
      <c r="HB329" s="147"/>
      <c r="HC329" s="147"/>
      <c r="HD329" s="147"/>
      <c r="HE329" s="147"/>
      <c r="HF329" s="147"/>
      <c r="HG329" s="147"/>
      <c r="HH329" s="147"/>
      <c r="HI329" s="147"/>
      <c r="HJ329" s="147"/>
      <c r="HK329" s="147"/>
      <c r="HL329" s="147"/>
      <c r="HM329" s="147"/>
      <c r="HN329" s="147"/>
      <c r="HO329" s="147"/>
      <c r="HP329" s="147"/>
      <c r="HQ329" s="147"/>
      <c r="HR329" s="147"/>
      <c r="HS329" s="147"/>
      <c r="HT329" s="147"/>
      <c r="HU329" s="147"/>
      <c r="HV329" s="147"/>
      <c r="HW329" s="147"/>
      <c r="HX329" s="147"/>
      <c r="HY329" s="147"/>
      <c r="HZ329" s="147"/>
      <c r="IA329" s="147"/>
      <c r="IB329" s="147"/>
      <c r="IC329" s="147"/>
      <c r="ID329" s="147"/>
      <c r="IE329" s="147"/>
      <c r="IF329" s="147"/>
      <c r="IG329" s="147"/>
      <c r="IH329" s="147"/>
      <c r="II329" s="147"/>
    </row>
    <row r="330" spans="1:243" x14ac:dyDescent="0.2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  <c r="AO330" s="147"/>
      <c r="AP330" s="147"/>
      <c r="AQ330" s="147"/>
      <c r="AR330" s="147"/>
      <c r="AS330" s="147"/>
      <c r="AT330" s="147"/>
      <c r="AU330" s="147"/>
      <c r="AV330" s="147"/>
      <c r="AW330" s="147"/>
      <c r="AX330" s="147"/>
      <c r="AY330" s="147"/>
      <c r="AZ330" s="147"/>
      <c r="BA330" s="147"/>
      <c r="BB330" s="147"/>
      <c r="BC330" s="147"/>
      <c r="BD330" s="147"/>
      <c r="BE330" s="147"/>
      <c r="BF330" s="147"/>
      <c r="BG330" s="147"/>
      <c r="BH330" s="147"/>
      <c r="BI330" s="147"/>
      <c r="BJ330" s="147"/>
      <c r="BK330" s="147"/>
      <c r="BL330" s="147"/>
      <c r="BM330" s="147"/>
      <c r="BN330" s="147"/>
      <c r="BO330" s="147"/>
      <c r="BP330" s="147"/>
      <c r="BQ330" s="147"/>
      <c r="BR330" s="147"/>
      <c r="BS330" s="147"/>
      <c r="BT330" s="147"/>
      <c r="BU330" s="147"/>
      <c r="BV330" s="147"/>
      <c r="BW330" s="147"/>
      <c r="BX330" s="147"/>
      <c r="BY330" s="147"/>
      <c r="BZ330" s="147"/>
      <c r="CA330" s="147"/>
      <c r="CB330" s="147"/>
      <c r="CC330" s="147"/>
      <c r="CD330" s="147"/>
      <c r="CE330" s="147"/>
      <c r="CF330" s="147"/>
      <c r="CG330" s="147"/>
      <c r="CH330" s="147"/>
      <c r="CI330" s="147"/>
      <c r="CJ330" s="147"/>
      <c r="CK330" s="147"/>
      <c r="CL330" s="147"/>
      <c r="CM330" s="147"/>
      <c r="CN330" s="147"/>
      <c r="CO330" s="147"/>
      <c r="CP330" s="147"/>
      <c r="CQ330" s="147"/>
      <c r="CR330" s="147"/>
      <c r="CS330" s="147"/>
      <c r="CT330" s="147"/>
      <c r="CU330" s="147"/>
      <c r="CV330" s="147"/>
      <c r="CW330" s="147"/>
      <c r="CX330" s="147"/>
      <c r="CY330" s="147"/>
      <c r="CZ330" s="147"/>
      <c r="DA330" s="147"/>
      <c r="DB330" s="147"/>
      <c r="DC330" s="147"/>
      <c r="DD330" s="147"/>
      <c r="DE330" s="147"/>
      <c r="DF330" s="147"/>
      <c r="DG330" s="147"/>
      <c r="DH330" s="147"/>
      <c r="DI330" s="147"/>
      <c r="DJ330" s="147"/>
      <c r="DK330" s="147"/>
      <c r="DL330" s="147"/>
      <c r="DM330" s="147"/>
      <c r="DN330" s="147"/>
      <c r="DO330" s="147"/>
      <c r="DP330" s="147"/>
      <c r="DQ330" s="147"/>
      <c r="DR330" s="147"/>
      <c r="DS330" s="147"/>
      <c r="DT330" s="147"/>
      <c r="DU330" s="147"/>
      <c r="DV330" s="147"/>
      <c r="DW330" s="147"/>
      <c r="DX330" s="147"/>
      <c r="DY330" s="147"/>
      <c r="DZ330" s="147"/>
      <c r="EA330" s="147"/>
      <c r="EB330" s="147"/>
      <c r="EC330" s="147"/>
      <c r="ED330" s="147"/>
      <c r="EE330" s="147"/>
      <c r="EF330" s="147"/>
      <c r="EG330" s="147"/>
      <c r="EH330" s="147"/>
      <c r="EI330" s="147"/>
      <c r="EJ330" s="147"/>
      <c r="EK330" s="147"/>
      <c r="EL330" s="147"/>
      <c r="EM330" s="147"/>
      <c r="EN330" s="147"/>
      <c r="EO330" s="147"/>
      <c r="EP330" s="147"/>
      <c r="EQ330" s="147"/>
      <c r="ER330" s="147"/>
      <c r="ES330" s="147"/>
      <c r="ET330" s="147"/>
      <c r="EU330" s="147"/>
      <c r="EV330" s="147"/>
      <c r="EW330" s="147"/>
      <c r="EX330" s="147"/>
      <c r="EY330" s="147"/>
      <c r="EZ330" s="147"/>
      <c r="FA330" s="147"/>
      <c r="FB330" s="147"/>
      <c r="FC330" s="147"/>
      <c r="FD330" s="147"/>
      <c r="FE330" s="147"/>
      <c r="FF330" s="147"/>
      <c r="FG330" s="147"/>
      <c r="FH330" s="147"/>
      <c r="FI330" s="147"/>
      <c r="FJ330" s="147"/>
      <c r="FK330" s="147"/>
      <c r="FL330" s="147"/>
      <c r="FM330" s="147"/>
      <c r="FN330" s="147"/>
      <c r="FO330" s="147"/>
      <c r="FP330" s="147"/>
      <c r="FQ330" s="147"/>
      <c r="FR330" s="147"/>
      <c r="FS330" s="147"/>
      <c r="FT330" s="147"/>
      <c r="FU330" s="147"/>
      <c r="FV330" s="147"/>
      <c r="FW330" s="147"/>
      <c r="FX330" s="147"/>
      <c r="FY330" s="147"/>
      <c r="FZ330" s="147"/>
      <c r="GA330" s="147"/>
      <c r="GB330" s="147"/>
      <c r="GC330" s="147"/>
      <c r="GD330" s="147"/>
      <c r="GE330" s="147"/>
      <c r="GF330" s="147"/>
      <c r="GG330" s="147"/>
      <c r="GH330" s="147"/>
      <c r="GI330" s="147"/>
      <c r="GJ330" s="147"/>
      <c r="GK330" s="147"/>
      <c r="GL330" s="147"/>
      <c r="GM330" s="147"/>
      <c r="GN330" s="147"/>
      <c r="GO330" s="147"/>
      <c r="GP330" s="147"/>
      <c r="GQ330" s="147"/>
      <c r="GR330" s="147"/>
      <c r="GS330" s="147"/>
      <c r="GT330" s="147"/>
      <c r="GU330" s="147"/>
      <c r="GV330" s="147"/>
      <c r="GW330" s="147"/>
      <c r="GX330" s="147"/>
      <c r="GY330" s="147"/>
      <c r="GZ330" s="147"/>
      <c r="HA330" s="147"/>
      <c r="HB330" s="147"/>
      <c r="HC330" s="147"/>
      <c r="HD330" s="147"/>
      <c r="HE330" s="147"/>
      <c r="HF330" s="147"/>
      <c r="HG330" s="147"/>
      <c r="HH330" s="147"/>
      <c r="HI330" s="147"/>
      <c r="HJ330" s="147"/>
      <c r="HK330" s="147"/>
      <c r="HL330" s="147"/>
      <c r="HM330" s="147"/>
      <c r="HN330" s="147"/>
      <c r="HO330" s="147"/>
      <c r="HP330" s="147"/>
      <c r="HQ330" s="147"/>
      <c r="HR330" s="147"/>
      <c r="HS330" s="147"/>
      <c r="HT330" s="147"/>
      <c r="HU330" s="147"/>
      <c r="HV330" s="147"/>
      <c r="HW330" s="147"/>
      <c r="HX330" s="147"/>
      <c r="HY330" s="147"/>
      <c r="HZ330" s="147"/>
      <c r="IA330" s="147"/>
      <c r="IB330" s="147"/>
      <c r="IC330" s="147"/>
      <c r="ID330" s="147"/>
      <c r="IE330" s="147"/>
      <c r="IF330" s="147"/>
      <c r="IG330" s="147"/>
      <c r="IH330" s="147"/>
      <c r="II330" s="147"/>
    </row>
    <row r="331" spans="1:243" x14ac:dyDescent="0.2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  <c r="AE331" s="147"/>
      <c r="AF331" s="147"/>
      <c r="AG331" s="147"/>
      <c r="AH331" s="147"/>
      <c r="AI331" s="147"/>
      <c r="AJ331" s="147"/>
      <c r="AK331" s="147"/>
      <c r="AL331" s="147"/>
      <c r="AM331" s="147"/>
      <c r="AN331" s="147"/>
      <c r="AO331" s="147"/>
      <c r="AP331" s="147"/>
      <c r="AQ331" s="147"/>
      <c r="AR331" s="147"/>
      <c r="AS331" s="147"/>
      <c r="AT331" s="147"/>
      <c r="AU331" s="147"/>
      <c r="AV331" s="147"/>
      <c r="AW331" s="147"/>
      <c r="AX331" s="147"/>
      <c r="AY331" s="147"/>
      <c r="AZ331" s="147"/>
      <c r="BA331" s="147"/>
      <c r="BB331" s="147"/>
      <c r="BC331" s="147"/>
      <c r="BD331" s="147"/>
      <c r="BE331" s="147"/>
      <c r="BF331" s="147"/>
      <c r="BG331" s="147"/>
      <c r="BH331" s="147"/>
      <c r="BI331" s="147"/>
      <c r="BJ331" s="147"/>
      <c r="BK331" s="147"/>
      <c r="BL331" s="147"/>
      <c r="BM331" s="147"/>
      <c r="BN331" s="147"/>
      <c r="BO331" s="147"/>
      <c r="BP331" s="147"/>
      <c r="BQ331" s="147"/>
      <c r="BR331" s="147"/>
      <c r="BS331" s="147"/>
      <c r="BT331" s="147"/>
      <c r="BU331" s="147"/>
      <c r="BV331" s="147"/>
      <c r="BW331" s="147"/>
      <c r="BX331" s="147"/>
      <c r="BY331" s="147"/>
      <c r="BZ331" s="147"/>
      <c r="CA331" s="147"/>
      <c r="CB331" s="147"/>
      <c r="CC331" s="147"/>
      <c r="CD331" s="147"/>
      <c r="CE331" s="147"/>
      <c r="CF331" s="147"/>
      <c r="CG331" s="147"/>
      <c r="CH331" s="147"/>
      <c r="CI331" s="147"/>
      <c r="CJ331" s="147"/>
      <c r="CK331" s="147"/>
      <c r="CL331" s="147"/>
      <c r="CM331" s="147"/>
      <c r="CN331" s="147"/>
      <c r="CO331" s="147"/>
      <c r="CP331" s="147"/>
      <c r="CQ331" s="147"/>
      <c r="CR331" s="147"/>
      <c r="CS331" s="147"/>
      <c r="CT331" s="147"/>
      <c r="CU331" s="147"/>
      <c r="CV331" s="147"/>
      <c r="CW331" s="147"/>
      <c r="CX331" s="147"/>
      <c r="CY331" s="147"/>
      <c r="CZ331" s="147"/>
      <c r="DA331" s="147"/>
      <c r="DB331" s="147"/>
      <c r="DC331" s="147"/>
      <c r="DD331" s="147"/>
      <c r="DE331" s="147"/>
      <c r="DF331" s="147"/>
      <c r="DG331" s="147"/>
      <c r="DH331" s="147"/>
      <c r="DI331" s="147"/>
      <c r="DJ331" s="147"/>
      <c r="DK331" s="147"/>
      <c r="DL331" s="147"/>
      <c r="DM331" s="147"/>
      <c r="DN331" s="147"/>
      <c r="DO331" s="147"/>
      <c r="DP331" s="147"/>
      <c r="DQ331" s="147"/>
      <c r="DR331" s="147"/>
      <c r="DS331" s="147"/>
      <c r="DT331" s="147"/>
      <c r="DU331" s="147"/>
      <c r="DV331" s="147"/>
      <c r="DW331" s="147"/>
      <c r="DX331" s="147"/>
      <c r="DY331" s="147"/>
      <c r="DZ331" s="147"/>
      <c r="EA331" s="147"/>
      <c r="EB331" s="147"/>
      <c r="EC331" s="147"/>
      <c r="ED331" s="147"/>
      <c r="EE331" s="147"/>
      <c r="EF331" s="147"/>
      <c r="EG331" s="147"/>
      <c r="EH331" s="147"/>
      <c r="EI331" s="147"/>
      <c r="EJ331" s="147"/>
      <c r="EK331" s="147"/>
      <c r="EL331" s="147"/>
      <c r="EM331" s="147"/>
      <c r="EN331" s="147"/>
      <c r="EO331" s="147"/>
      <c r="EP331" s="147"/>
      <c r="EQ331" s="147"/>
      <c r="ER331" s="147"/>
      <c r="ES331" s="147"/>
      <c r="ET331" s="147"/>
      <c r="EU331" s="147"/>
      <c r="EV331" s="147"/>
      <c r="EW331" s="147"/>
      <c r="EX331" s="147"/>
      <c r="EY331" s="147"/>
      <c r="EZ331" s="147"/>
      <c r="FA331" s="147"/>
      <c r="FB331" s="147"/>
      <c r="FC331" s="147"/>
      <c r="FD331" s="147"/>
      <c r="FE331" s="147"/>
      <c r="FF331" s="147"/>
      <c r="FG331" s="147"/>
      <c r="FH331" s="147"/>
      <c r="FI331" s="147"/>
      <c r="FJ331" s="147"/>
      <c r="FK331" s="147"/>
      <c r="FL331" s="147"/>
      <c r="FM331" s="147"/>
      <c r="FN331" s="147"/>
      <c r="FO331" s="147"/>
      <c r="FP331" s="147"/>
      <c r="FQ331" s="147"/>
      <c r="FR331" s="147"/>
      <c r="FS331" s="147"/>
      <c r="FT331" s="147"/>
      <c r="FU331" s="147"/>
      <c r="FV331" s="147"/>
      <c r="FW331" s="147"/>
      <c r="FX331" s="147"/>
      <c r="FY331" s="147"/>
      <c r="FZ331" s="147"/>
      <c r="GA331" s="147"/>
      <c r="GB331" s="147"/>
      <c r="GC331" s="147"/>
      <c r="GD331" s="147"/>
      <c r="GE331" s="147"/>
      <c r="GF331" s="147"/>
      <c r="GG331" s="147"/>
      <c r="GH331" s="147"/>
      <c r="GI331" s="147"/>
      <c r="GJ331" s="147"/>
      <c r="GK331" s="147"/>
      <c r="GL331" s="147"/>
      <c r="GM331" s="147"/>
      <c r="GN331" s="147"/>
      <c r="GO331" s="147"/>
      <c r="GP331" s="147"/>
      <c r="GQ331" s="147"/>
      <c r="GR331" s="147"/>
      <c r="GS331" s="147"/>
      <c r="GT331" s="147"/>
      <c r="GU331" s="147"/>
      <c r="GV331" s="147"/>
      <c r="GW331" s="147"/>
      <c r="GX331" s="147"/>
      <c r="GY331" s="147"/>
      <c r="GZ331" s="147"/>
      <c r="HA331" s="147"/>
      <c r="HB331" s="147"/>
      <c r="HC331" s="147"/>
      <c r="HD331" s="147"/>
      <c r="HE331" s="147"/>
      <c r="HF331" s="147"/>
      <c r="HG331" s="147"/>
      <c r="HH331" s="147"/>
      <c r="HI331" s="147"/>
      <c r="HJ331" s="147"/>
      <c r="HK331" s="147"/>
      <c r="HL331" s="147"/>
      <c r="HM331" s="147"/>
      <c r="HN331" s="147"/>
      <c r="HO331" s="147"/>
      <c r="HP331" s="147"/>
      <c r="HQ331" s="147"/>
      <c r="HR331" s="147"/>
      <c r="HS331" s="147"/>
      <c r="HT331" s="147"/>
      <c r="HU331" s="147"/>
      <c r="HV331" s="147"/>
      <c r="HW331" s="147"/>
      <c r="HX331" s="147"/>
      <c r="HY331" s="147"/>
      <c r="HZ331" s="147"/>
      <c r="IA331" s="147"/>
      <c r="IB331" s="147"/>
      <c r="IC331" s="147"/>
      <c r="ID331" s="147"/>
      <c r="IE331" s="147"/>
      <c r="IF331" s="147"/>
      <c r="IG331" s="147"/>
      <c r="IH331" s="147"/>
      <c r="II331" s="147"/>
    </row>
    <row r="332" spans="1:243" x14ac:dyDescent="0.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  <c r="AE332" s="147"/>
      <c r="AF332" s="147"/>
      <c r="AG332" s="147"/>
      <c r="AH332" s="147"/>
      <c r="AI332" s="147"/>
      <c r="AJ332" s="147"/>
      <c r="AK332" s="147"/>
      <c r="AL332" s="147"/>
      <c r="AM332" s="147"/>
      <c r="AN332" s="147"/>
      <c r="AO332" s="147"/>
      <c r="AP332" s="147"/>
      <c r="AQ332" s="147"/>
      <c r="AR332" s="147"/>
      <c r="AS332" s="147"/>
      <c r="AT332" s="147"/>
      <c r="AU332" s="147"/>
      <c r="AV332" s="147"/>
      <c r="AW332" s="147"/>
      <c r="AX332" s="147"/>
      <c r="AY332" s="147"/>
      <c r="AZ332" s="147"/>
      <c r="BA332" s="147"/>
      <c r="BB332" s="147"/>
      <c r="BC332" s="147"/>
      <c r="BD332" s="147"/>
      <c r="BE332" s="147"/>
      <c r="BF332" s="147"/>
      <c r="BG332" s="147"/>
      <c r="BH332" s="147"/>
      <c r="BI332" s="147"/>
      <c r="BJ332" s="147"/>
      <c r="BK332" s="147"/>
      <c r="BL332" s="147"/>
      <c r="BM332" s="147"/>
      <c r="BN332" s="147"/>
      <c r="BO332" s="147"/>
      <c r="BP332" s="147"/>
      <c r="BQ332" s="147"/>
      <c r="BR332" s="147"/>
      <c r="BS332" s="147"/>
      <c r="BT332" s="147"/>
      <c r="BU332" s="147"/>
      <c r="BV332" s="147"/>
      <c r="BW332" s="147"/>
      <c r="BX332" s="147"/>
      <c r="BY332" s="147"/>
      <c r="BZ332" s="147"/>
      <c r="CA332" s="147"/>
      <c r="CB332" s="147"/>
      <c r="CC332" s="147"/>
      <c r="CD332" s="147"/>
      <c r="CE332" s="147"/>
      <c r="CF332" s="147"/>
      <c r="CG332" s="147"/>
      <c r="CH332" s="147"/>
      <c r="CI332" s="147"/>
      <c r="CJ332" s="147"/>
      <c r="CK332" s="147"/>
      <c r="CL332" s="147"/>
      <c r="CM332" s="147"/>
      <c r="CN332" s="147"/>
      <c r="CO332" s="147"/>
      <c r="CP332" s="147"/>
      <c r="CQ332" s="147"/>
      <c r="CR332" s="147"/>
      <c r="CS332" s="147"/>
      <c r="CT332" s="147"/>
      <c r="CU332" s="147"/>
      <c r="CV332" s="147"/>
      <c r="CW332" s="147"/>
      <c r="CX332" s="147"/>
      <c r="CY332" s="147"/>
      <c r="CZ332" s="147"/>
      <c r="DA332" s="147"/>
      <c r="DB332" s="147"/>
      <c r="DC332" s="147"/>
      <c r="DD332" s="147"/>
      <c r="DE332" s="147"/>
      <c r="DF332" s="147"/>
      <c r="DG332" s="147"/>
      <c r="DH332" s="147"/>
      <c r="DI332" s="147"/>
      <c r="DJ332" s="147"/>
      <c r="DK332" s="147"/>
      <c r="DL332" s="147"/>
      <c r="DM332" s="147"/>
      <c r="DN332" s="147"/>
      <c r="DO332" s="147"/>
      <c r="DP332" s="147"/>
      <c r="DQ332" s="147"/>
      <c r="DR332" s="147"/>
      <c r="DS332" s="147"/>
      <c r="DT332" s="147"/>
      <c r="DU332" s="147"/>
      <c r="DV332" s="147"/>
      <c r="DW332" s="147"/>
      <c r="DX332" s="147"/>
      <c r="DY332" s="147"/>
      <c r="DZ332" s="147"/>
      <c r="EA332" s="147"/>
      <c r="EB332" s="147"/>
      <c r="EC332" s="147"/>
      <c r="ED332" s="147"/>
      <c r="EE332" s="147"/>
      <c r="EF332" s="147"/>
      <c r="EG332" s="147"/>
      <c r="EH332" s="147"/>
      <c r="EI332" s="147"/>
      <c r="EJ332" s="147"/>
      <c r="EK332" s="147"/>
      <c r="EL332" s="147"/>
      <c r="EM332" s="147"/>
      <c r="EN332" s="147"/>
      <c r="EO332" s="147"/>
      <c r="EP332" s="147"/>
      <c r="EQ332" s="147"/>
      <c r="ER332" s="147"/>
      <c r="ES332" s="147"/>
      <c r="ET332" s="147"/>
      <c r="EU332" s="147"/>
      <c r="EV332" s="147"/>
      <c r="EW332" s="147"/>
      <c r="EX332" s="147"/>
      <c r="EY332" s="147"/>
      <c r="EZ332" s="147"/>
      <c r="FA332" s="147"/>
      <c r="FB332" s="147"/>
      <c r="FC332" s="147"/>
      <c r="FD332" s="147"/>
      <c r="FE332" s="147"/>
      <c r="FF332" s="147"/>
      <c r="FG332" s="147"/>
      <c r="FH332" s="147"/>
      <c r="FI332" s="147"/>
      <c r="FJ332" s="147"/>
      <c r="FK332" s="147"/>
      <c r="FL332" s="147"/>
      <c r="FM332" s="147"/>
      <c r="FN332" s="147"/>
      <c r="FO332" s="147"/>
      <c r="FP332" s="147"/>
      <c r="FQ332" s="147"/>
      <c r="FR332" s="147"/>
      <c r="FS332" s="147"/>
      <c r="FT332" s="147"/>
      <c r="FU332" s="147"/>
      <c r="FV332" s="147"/>
      <c r="FW332" s="147"/>
      <c r="FX332" s="147"/>
      <c r="FY332" s="147"/>
      <c r="FZ332" s="147"/>
      <c r="GA332" s="147"/>
      <c r="GB332" s="147"/>
      <c r="GC332" s="147"/>
      <c r="GD332" s="147"/>
      <c r="GE332" s="147"/>
      <c r="GF332" s="147"/>
      <c r="GG332" s="147"/>
      <c r="GH332" s="147"/>
      <c r="GI332" s="147"/>
      <c r="GJ332" s="147"/>
      <c r="GK332" s="147"/>
      <c r="GL332" s="147"/>
      <c r="GM332" s="147"/>
      <c r="GN332" s="147"/>
      <c r="GO332" s="147"/>
      <c r="GP332" s="147"/>
      <c r="GQ332" s="147"/>
      <c r="GR332" s="147"/>
      <c r="GS332" s="147"/>
      <c r="GT332" s="147"/>
      <c r="GU332" s="147"/>
      <c r="GV332" s="147"/>
      <c r="GW332" s="147"/>
      <c r="GX332" s="147"/>
      <c r="GY332" s="147"/>
      <c r="GZ332" s="147"/>
      <c r="HA332" s="147"/>
      <c r="HB332" s="147"/>
      <c r="HC332" s="147"/>
      <c r="HD332" s="147"/>
      <c r="HE332" s="147"/>
      <c r="HF332" s="147"/>
      <c r="HG332" s="147"/>
      <c r="HH332" s="147"/>
      <c r="HI332" s="147"/>
      <c r="HJ332" s="147"/>
      <c r="HK332" s="147"/>
      <c r="HL332" s="147"/>
      <c r="HM332" s="147"/>
      <c r="HN332" s="147"/>
      <c r="HO332" s="147"/>
      <c r="HP332" s="147"/>
      <c r="HQ332" s="147"/>
      <c r="HR332" s="147"/>
      <c r="HS332" s="147"/>
      <c r="HT332" s="147"/>
      <c r="HU332" s="147"/>
      <c r="HV332" s="147"/>
      <c r="HW332" s="147"/>
      <c r="HX332" s="147"/>
      <c r="HY332" s="147"/>
      <c r="HZ332" s="147"/>
      <c r="IA332" s="147"/>
      <c r="IB332" s="147"/>
      <c r="IC332" s="147"/>
      <c r="ID332" s="147"/>
      <c r="IE332" s="147"/>
      <c r="IF332" s="147"/>
      <c r="IG332" s="147"/>
      <c r="IH332" s="147"/>
      <c r="II332" s="147"/>
    </row>
    <row r="333" spans="1:243" x14ac:dyDescent="0.2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  <c r="AE333" s="147"/>
      <c r="AF333" s="147"/>
      <c r="AG333" s="147"/>
      <c r="AH333" s="147"/>
      <c r="AI333" s="147"/>
      <c r="AJ333" s="147"/>
      <c r="AK333" s="147"/>
      <c r="AL333" s="147"/>
      <c r="AM333" s="147"/>
      <c r="AN333" s="147"/>
      <c r="AO333" s="147"/>
      <c r="AP333" s="147"/>
      <c r="AQ333" s="147"/>
      <c r="AR333" s="147"/>
      <c r="AS333" s="147"/>
      <c r="AT333" s="147"/>
      <c r="AU333" s="147"/>
      <c r="AV333" s="147"/>
      <c r="AW333" s="147"/>
      <c r="AX333" s="147"/>
      <c r="AY333" s="147"/>
      <c r="AZ333" s="147"/>
      <c r="BA333" s="147"/>
      <c r="BB333" s="147"/>
      <c r="BC333" s="147"/>
      <c r="BD333" s="147"/>
      <c r="BE333" s="147"/>
      <c r="BF333" s="147"/>
      <c r="BG333" s="147"/>
      <c r="BH333" s="147"/>
      <c r="BI333" s="147"/>
      <c r="BJ333" s="147"/>
      <c r="BK333" s="147"/>
      <c r="BL333" s="147"/>
      <c r="BM333" s="147"/>
      <c r="BN333" s="147"/>
      <c r="BO333" s="147"/>
      <c r="BP333" s="147"/>
      <c r="BQ333" s="147"/>
      <c r="BR333" s="147"/>
      <c r="BS333" s="147"/>
      <c r="BT333" s="147"/>
      <c r="BU333" s="147"/>
      <c r="BV333" s="147"/>
      <c r="BW333" s="147"/>
      <c r="BX333" s="147"/>
      <c r="BY333" s="147"/>
      <c r="BZ333" s="147"/>
      <c r="CA333" s="147"/>
      <c r="CB333" s="147"/>
      <c r="CC333" s="147"/>
      <c r="CD333" s="147"/>
      <c r="CE333" s="147"/>
      <c r="CF333" s="147"/>
      <c r="CG333" s="147"/>
      <c r="CH333" s="147"/>
      <c r="CI333" s="147"/>
      <c r="CJ333" s="147"/>
      <c r="CK333" s="147"/>
      <c r="CL333" s="147"/>
      <c r="CM333" s="147"/>
      <c r="CN333" s="147"/>
      <c r="CO333" s="147"/>
      <c r="CP333" s="147"/>
      <c r="CQ333" s="147"/>
      <c r="CR333" s="147"/>
      <c r="CS333" s="147"/>
      <c r="CT333" s="147"/>
      <c r="CU333" s="147"/>
      <c r="CV333" s="147"/>
      <c r="CW333" s="147"/>
      <c r="CX333" s="147"/>
      <c r="CY333" s="147"/>
      <c r="CZ333" s="147"/>
      <c r="DA333" s="147"/>
      <c r="DB333" s="147"/>
      <c r="DC333" s="147"/>
      <c r="DD333" s="147"/>
      <c r="DE333" s="147"/>
      <c r="DF333" s="147"/>
      <c r="DG333" s="147"/>
      <c r="DH333" s="147"/>
      <c r="DI333" s="147"/>
      <c r="DJ333" s="147"/>
      <c r="DK333" s="147"/>
      <c r="DL333" s="147"/>
      <c r="DM333" s="147"/>
      <c r="DN333" s="147"/>
      <c r="DO333" s="147"/>
      <c r="DP333" s="147"/>
      <c r="DQ333" s="147"/>
      <c r="DR333" s="147"/>
      <c r="DS333" s="147"/>
      <c r="DT333" s="147"/>
      <c r="DU333" s="147"/>
      <c r="DV333" s="147"/>
      <c r="DW333" s="147"/>
      <c r="DX333" s="147"/>
      <c r="DY333" s="147"/>
      <c r="DZ333" s="147"/>
      <c r="EA333" s="147"/>
      <c r="EB333" s="147"/>
      <c r="EC333" s="147"/>
      <c r="ED333" s="147"/>
      <c r="EE333" s="147"/>
      <c r="EF333" s="147"/>
      <c r="EG333" s="147"/>
      <c r="EH333" s="147"/>
      <c r="EI333" s="147"/>
      <c r="EJ333" s="147"/>
      <c r="EK333" s="147"/>
      <c r="EL333" s="147"/>
      <c r="EM333" s="147"/>
      <c r="EN333" s="147"/>
      <c r="EO333" s="147"/>
      <c r="EP333" s="147"/>
      <c r="EQ333" s="147"/>
      <c r="ER333" s="147"/>
      <c r="ES333" s="147"/>
      <c r="ET333" s="147"/>
      <c r="EU333" s="147"/>
      <c r="EV333" s="147"/>
      <c r="EW333" s="147"/>
      <c r="EX333" s="147"/>
      <c r="EY333" s="147"/>
      <c r="EZ333" s="147"/>
      <c r="FA333" s="147"/>
      <c r="FB333" s="147"/>
      <c r="FC333" s="147"/>
      <c r="FD333" s="147"/>
      <c r="FE333" s="147"/>
      <c r="FF333" s="147"/>
      <c r="FG333" s="147"/>
      <c r="FH333" s="147"/>
      <c r="FI333" s="147"/>
      <c r="FJ333" s="147"/>
      <c r="FK333" s="147"/>
      <c r="FL333" s="147"/>
      <c r="FM333" s="147"/>
      <c r="FN333" s="147"/>
      <c r="FO333" s="147"/>
      <c r="FP333" s="147"/>
      <c r="FQ333" s="147"/>
      <c r="FR333" s="147"/>
      <c r="FS333" s="147"/>
      <c r="FT333" s="147"/>
      <c r="FU333" s="147"/>
      <c r="FV333" s="147"/>
      <c r="FW333" s="147"/>
      <c r="FX333" s="147"/>
      <c r="FY333" s="147"/>
      <c r="FZ333" s="147"/>
      <c r="GA333" s="147"/>
      <c r="GB333" s="147"/>
      <c r="GC333" s="147"/>
      <c r="GD333" s="147"/>
      <c r="GE333" s="147"/>
      <c r="GF333" s="147"/>
      <c r="GG333" s="147"/>
      <c r="GH333" s="147"/>
      <c r="GI333" s="147"/>
      <c r="GJ333" s="147"/>
      <c r="GK333" s="147"/>
      <c r="GL333" s="147"/>
      <c r="GM333" s="147"/>
      <c r="GN333" s="147"/>
      <c r="GO333" s="147"/>
      <c r="GP333" s="147"/>
      <c r="GQ333" s="147"/>
      <c r="GR333" s="147"/>
      <c r="GS333" s="147"/>
      <c r="GT333" s="147"/>
      <c r="GU333" s="147"/>
      <c r="GV333" s="147"/>
      <c r="GW333" s="147"/>
      <c r="GX333" s="147"/>
      <c r="GY333" s="147"/>
      <c r="GZ333" s="147"/>
      <c r="HA333" s="147"/>
      <c r="HB333" s="147"/>
      <c r="HC333" s="147"/>
      <c r="HD333" s="147"/>
      <c r="HE333" s="147"/>
      <c r="HF333" s="147"/>
      <c r="HG333" s="147"/>
      <c r="HH333" s="147"/>
      <c r="HI333" s="147"/>
      <c r="HJ333" s="147"/>
      <c r="HK333" s="147"/>
      <c r="HL333" s="147"/>
      <c r="HM333" s="147"/>
      <c r="HN333" s="147"/>
      <c r="HO333" s="147"/>
      <c r="HP333" s="147"/>
      <c r="HQ333" s="147"/>
      <c r="HR333" s="147"/>
      <c r="HS333" s="147"/>
      <c r="HT333" s="147"/>
      <c r="HU333" s="147"/>
      <c r="HV333" s="147"/>
      <c r="HW333" s="147"/>
      <c r="HX333" s="147"/>
      <c r="HY333" s="147"/>
      <c r="HZ333" s="147"/>
      <c r="IA333" s="147"/>
      <c r="IB333" s="147"/>
      <c r="IC333" s="147"/>
      <c r="ID333" s="147"/>
      <c r="IE333" s="147"/>
      <c r="IF333" s="147"/>
      <c r="IG333" s="147"/>
      <c r="IH333" s="147"/>
      <c r="II333" s="147"/>
    </row>
    <row r="334" spans="1:243" x14ac:dyDescent="0.2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7"/>
      <c r="AG334" s="147"/>
      <c r="AH334" s="147"/>
      <c r="AI334" s="147"/>
      <c r="AJ334" s="147"/>
      <c r="AK334" s="147"/>
      <c r="AL334" s="147"/>
      <c r="AM334" s="147"/>
      <c r="AN334" s="147"/>
      <c r="AO334" s="147"/>
      <c r="AP334" s="147"/>
      <c r="AQ334" s="147"/>
      <c r="AR334" s="147"/>
      <c r="AS334" s="147"/>
      <c r="AT334" s="147"/>
      <c r="AU334" s="147"/>
      <c r="AV334" s="147"/>
      <c r="AW334" s="147"/>
      <c r="AX334" s="147"/>
      <c r="AY334" s="147"/>
      <c r="AZ334" s="147"/>
      <c r="BA334" s="147"/>
      <c r="BB334" s="147"/>
      <c r="BC334" s="147"/>
      <c r="BD334" s="147"/>
      <c r="BE334" s="147"/>
      <c r="BF334" s="147"/>
      <c r="BG334" s="147"/>
      <c r="BH334" s="147"/>
      <c r="BI334" s="147"/>
      <c r="BJ334" s="147"/>
      <c r="BK334" s="147"/>
      <c r="BL334" s="147"/>
      <c r="BM334" s="147"/>
      <c r="BN334" s="147"/>
      <c r="BO334" s="147"/>
      <c r="BP334" s="147"/>
      <c r="BQ334" s="147"/>
      <c r="BR334" s="147"/>
      <c r="BS334" s="147"/>
      <c r="BT334" s="147"/>
      <c r="BU334" s="147"/>
      <c r="BV334" s="147"/>
      <c r="BW334" s="147"/>
      <c r="BX334" s="147"/>
      <c r="BY334" s="147"/>
      <c r="BZ334" s="147"/>
      <c r="CA334" s="147"/>
      <c r="CB334" s="147"/>
      <c r="CC334" s="147"/>
      <c r="CD334" s="147"/>
      <c r="CE334" s="147"/>
      <c r="CF334" s="147"/>
      <c r="CG334" s="147"/>
      <c r="CH334" s="147"/>
      <c r="CI334" s="147"/>
      <c r="CJ334" s="147"/>
      <c r="CK334" s="147"/>
      <c r="CL334" s="147"/>
      <c r="CM334" s="147"/>
      <c r="CN334" s="147"/>
      <c r="CO334" s="147"/>
      <c r="CP334" s="147"/>
      <c r="CQ334" s="147"/>
      <c r="CR334" s="147"/>
      <c r="CS334" s="147"/>
      <c r="CT334" s="147"/>
      <c r="CU334" s="147"/>
      <c r="CV334" s="147"/>
      <c r="CW334" s="147"/>
      <c r="CX334" s="147"/>
      <c r="CY334" s="147"/>
      <c r="CZ334" s="147"/>
      <c r="DA334" s="147"/>
      <c r="DB334" s="147"/>
      <c r="DC334" s="147"/>
      <c r="DD334" s="147"/>
      <c r="DE334" s="147"/>
      <c r="DF334" s="147"/>
      <c r="DG334" s="147"/>
      <c r="DH334" s="147"/>
      <c r="DI334" s="147"/>
      <c r="DJ334" s="147"/>
      <c r="DK334" s="147"/>
      <c r="DL334" s="147"/>
      <c r="DM334" s="147"/>
      <c r="DN334" s="147"/>
      <c r="DO334" s="147"/>
      <c r="DP334" s="147"/>
      <c r="DQ334" s="147"/>
      <c r="DR334" s="147"/>
      <c r="DS334" s="147"/>
      <c r="DT334" s="147"/>
      <c r="DU334" s="147"/>
      <c r="DV334" s="147"/>
      <c r="DW334" s="147"/>
      <c r="DX334" s="147"/>
      <c r="DY334" s="147"/>
      <c r="DZ334" s="147"/>
      <c r="EA334" s="147"/>
      <c r="EB334" s="147"/>
      <c r="EC334" s="147"/>
      <c r="ED334" s="147"/>
      <c r="EE334" s="147"/>
      <c r="EF334" s="147"/>
      <c r="EG334" s="147"/>
      <c r="EH334" s="147"/>
      <c r="EI334" s="147"/>
      <c r="EJ334" s="147"/>
      <c r="EK334" s="147"/>
      <c r="EL334" s="147"/>
      <c r="EM334" s="147"/>
      <c r="EN334" s="147"/>
      <c r="EO334" s="147"/>
      <c r="EP334" s="147"/>
      <c r="EQ334" s="147"/>
      <c r="ER334" s="147"/>
      <c r="ES334" s="147"/>
      <c r="ET334" s="147"/>
      <c r="EU334" s="147"/>
      <c r="EV334" s="147"/>
      <c r="EW334" s="147"/>
      <c r="EX334" s="147"/>
      <c r="EY334" s="147"/>
      <c r="EZ334" s="147"/>
      <c r="FA334" s="147"/>
      <c r="FB334" s="147"/>
      <c r="FC334" s="147"/>
      <c r="FD334" s="147"/>
      <c r="FE334" s="147"/>
      <c r="FF334" s="147"/>
      <c r="FG334" s="147"/>
      <c r="FH334" s="147"/>
      <c r="FI334" s="147"/>
      <c r="FJ334" s="147"/>
      <c r="FK334" s="147"/>
      <c r="FL334" s="147"/>
      <c r="FM334" s="147"/>
      <c r="FN334" s="147"/>
      <c r="FO334" s="147"/>
      <c r="FP334" s="147"/>
      <c r="FQ334" s="147"/>
      <c r="FR334" s="147"/>
      <c r="FS334" s="147"/>
      <c r="FT334" s="147"/>
      <c r="FU334" s="147"/>
      <c r="FV334" s="147"/>
      <c r="FW334" s="147"/>
      <c r="FX334" s="147"/>
      <c r="FY334" s="147"/>
      <c r="FZ334" s="147"/>
      <c r="GA334" s="147"/>
      <c r="GB334" s="147"/>
      <c r="GC334" s="147"/>
      <c r="GD334" s="147"/>
      <c r="GE334" s="147"/>
      <c r="GF334" s="147"/>
      <c r="GG334" s="147"/>
      <c r="GH334" s="147"/>
      <c r="GI334" s="147"/>
      <c r="GJ334" s="147"/>
      <c r="GK334" s="147"/>
      <c r="GL334" s="147"/>
      <c r="GM334" s="147"/>
      <c r="GN334" s="147"/>
      <c r="GO334" s="147"/>
      <c r="GP334" s="147"/>
      <c r="GQ334" s="147"/>
      <c r="GR334" s="147"/>
      <c r="GS334" s="147"/>
      <c r="GT334" s="147"/>
      <c r="GU334" s="147"/>
      <c r="GV334" s="147"/>
      <c r="GW334" s="147"/>
      <c r="GX334" s="147"/>
      <c r="GY334" s="147"/>
      <c r="GZ334" s="147"/>
      <c r="HA334" s="147"/>
      <c r="HB334" s="147"/>
      <c r="HC334" s="147"/>
      <c r="HD334" s="147"/>
      <c r="HE334" s="147"/>
      <c r="HF334" s="147"/>
      <c r="HG334" s="147"/>
      <c r="HH334" s="147"/>
      <c r="HI334" s="147"/>
      <c r="HJ334" s="147"/>
      <c r="HK334" s="147"/>
      <c r="HL334" s="147"/>
      <c r="HM334" s="147"/>
      <c r="HN334" s="147"/>
      <c r="HO334" s="147"/>
      <c r="HP334" s="147"/>
      <c r="HQ334" s="147"/>
      <c r="HR334" s="147"/>
      <c r="HS334" s="147"/>
      <c r="HT334" s="147"/>
      <c r="HU334" s="147"/>
      <c r="HV334" s="147"/>
      <c r="HW334" s="147"/>
      <c r="HX334" s="147"/>
      <c r="HY334" s="147"/>
      <c r="HZ334" s="147"/>
      <c r="IA334" s="147"/>
      <c r="IB334" s="147"/>
      <c r="IC334" s="147"/>
      <c r="ID334" s="147"/>
      <c r="IE334" s="147"/>
      <c r="IF334" s="147"/>
      <c r="IG334" s="147"/>
      <c r="IH334" s="147"/>
      <c r="II334" s="147"/>
    </row>
    <row r="335" spans="1:243" x14ac:dyDescent="0.2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  <c r="AE335" s="147"/>
      <c r="AF335" s="147"/>
      <c r="AG335" s="147"/>
      <c r="AH335" s="147"/>
      <c r="AI335" s="147"/>
      <c r="AJ335" s="147"/>
      <c r="AK335" s="147"/>
      <c r="AL335" s="147"/>
      <c r="AM335" s="147"/>
      <c r="AN335" s="147"/>
      <c r="AO335" s="147"/>
      <c r="AP335" s="147"/>
      <c r="AQ335" s="147"/>
      <c r="AR335" s="147"/>
      <c r="AS335" s="147"/>
      <c r="AT335" s="147"/>
      <c r="AU335" s="147"/>
      <c r="AV335" s="147"/>
      <c r="AW335" s="147"/>
      <c r="AX335" s="147"/>
      <c r="AY335" s="147"/>
      <c r="AZ335" s="147"/>
      <c r="BA335" s="147"/>
      <c r="BB335" s="147"/>
      <c r="BC335" s="147"/>
      <c r="BD335" s="147"/>
      <c r="BE335" s="147"/>
      <c r="BF335" s="147"/>
      <c r="BG335" s="147"/>
      <c r="BH335" s="147"/>
      <c r="BI335" s="147"/>
      <c r="BJ335" s="147"/>
      <c r="BK335" s="147"/>
      <c r="BL335" s="147"/>
      <c r="BM335" s="147"/>
      <c r="BN335" s="147"/>
      <c r="BO335" s="147"/>
      <c r="BP335" s="147"/>
      <c r="BQ335" s="147"/>
      <c r="BR335" s="147"/>
      <c r="BS335" s="147"/>
      <c r="BT335" s="147"/>
      <c r="BU335" s="147"/>
      <c r="BV335" s="147"/>
      <c r="BW335" s="147"/>
      <c r="BX335" s="147"/>
      <c r="BY335" s="147"/>
      <c r="BZ335" s="147"/>
      <c r="CA335" s="147"/>
      <c r="CB335" s="147"/>
      <c r="CC335" s="147"/>
      <c r="CD335" s="147"/>
      <c r="CE335" s="147"/>
      <c r="CF335" s="147"/>
      <c r="CG335" s="147"/>
      <c r="CH335" s="147"/>
      <c r="CI335" s="147"/>
      <c r="CJ335" s="147"/>
      <c r="CK335" s="147"/>
      <c r="CL335" s="147"/>
      <c r="CM335" s="147"/>
      <c r="CN335" s="147"/>
      <c r="CO335" s="147"/>
      <c r="CP335" s="147"/>
      <c r="CQ335" s="147"/>
      <c r="CR335" s="147"/>
      <c r="CS335" s="147"/>
      <c r="CT335" s="147"/>
      <c r="CU335" s="147"/>
      <c r="CV335" s="147"/>
      <c r="CW335" s="147"/>
      <c r="CX335" s="147"/>
      <c r="CY335" s="147"/>
      <c r="CZ335" s="147"/>
      <c r="DA335" s="147"/>
      <c r="DB335" s="147"/>
      <c r="DC335" s="147"/>
      <c r="DD335" s="147"/>
      <c r="DE335" s="147"/>
      <c r="DF335" s="147"/>
      <c r="DG335" s="147"/>
      <c r="DH335" s="147"/>
      <c r="DI335" s="147"/>
      <c r="DJ335" s="147"/>
      <c r="DK335" s="147"/>
      <c r="DL335" s="147"/>
      <c r="DM335" s="147"/>
      <c r="DN335" s="147"/>
      <c r="DO335" s="147"/>
      <c r="DP335" s="147"/>
      <c r="DQ335" s="147"/>
      <c r="DR335" s="147"/>
      <c r="DS335" s="147"/>
      <c r="DT335" s="147"/>
      <c r="DU335" s="147"/>
      <c r="DV335" s="147"/>
      <c r="DW335" s="147"/>
      <c r="DX335" s="147"/>
      <c r="DY335" s="147"/>
      <c r="DZ335" s="147"/>
      <c r="EA335" s="147"/>
      <c r="EB335" s="147"/>
      <c r="EC335" s="147"/>
      <c r="ED335" s="147"/>
      <c r="EE335" s="147"/>
      <c r="EF335" s="147"/>
      <c r="EG335" s="147"/>
      <c r="EH335" s="147"/>
      <c r="EI335" s="147"/>
      <c r="EJ335" s="147"/>
      <c r="EK335" s="147"/>
      <c r="EL335" s="147"/>
      <c r="EM335" s="147"/>
      <c r="EN335" s="147"/>
      <c r="EO335" s="147"/>
      <c r="EP335" s="147"/>
      <c r="EQ335" s="147"/>
      <c r="ER335" s="147"/>
      <c r="ES335" s="147"/>
      <c r="ET335" s="147"/>
      <c r="EU335" s="147"/>
      <c r="EV335" s="147"/>
      <c r="EW335" s="147"/>
      <c r="EX335" s="147"/>
      <c r="EY335" s="147"/>
      <c r="EZ335" s="147"/>
      <c r="FA335" s="147"/>
      <c r="FB335" s="147"/>
      <c r="FC335" s="147"/>
      <c r="FD335" s="147"/>
      <c r="FE335" s="147"/>
      <c r="FF335" s="147"/>
      <c r="FG335" s="147"/>
      <c r="FH335" s="147"/>
      <c r="FI335" s="147"/>
      <c r="FJ335" s="147"/>
      <c r="FK335" s="147"/>
      <c r="FL335" s="147"/>
      <c r="FM335" s="147"/>
      <c r="FN335" s="147"/>
      <c r="FO335" s="147"/>
      <c r="FP335" s="147"/>
      <c r="FQ335" s="147"/>
      <c r="FR335" s="147"/>
      <c r="FS335" s="147"/>
      <c r="FT335" s="147"/>
      <c r="FU335" s="147"/>
      <c r="FV335" s="147"/>
      <c r="FW335" s="147"/>
      <c r="FX335" s="147"/>
      <c r="FY335" s="147"/>
      <c r="FZ335" s="147"/>
      <c r="GA335" s="147"/>
      <c r="GB335" s="147"/>
      <c r="GC335" s="147"/>
      <c r="GD335" s="147"/>
      <c r="GE335" s="147"/>
      <c r="GF335" s="147"/>
      <c r="GG335" s="147"/>
      <c r="GH335" s="147"/>
      <c r="GI335" s="147"/>
      <c r="GJ335" s="147"/>
      <c r="GK335" s="147"/>
      <c r="GL335" s="147"/>
      <c r="GM335" s="147"/>
      <c r="GN335" s="147"/>
      <c r="GO335" s="147"/>
      <c r="GP335" s="147"/>
      <c r="GQ335" s="147"/>
      <c r="GR335" s="147"/>
      <c r="GS335" s="147"/>
      <c r="GT335" s="147"/>
      <c r="GU335" s="147"/>
      <c r="GV335" s="147"/>
      <c r="GW335" s="147"/>
      <c r="GX335" s="147"/>
      <c r="GY335" s="147"/>
      <c r="GZ335" s="147"/>
      <c r="HA335" s="147"/>
      <c r="HB335" s="147"/>
      <c r="HC335" s="147"/>
      <c r="HD335" s="147"/>
      <c r="HE335" s="147"/>
      <c r="HF335" s="147"/>
      <c r="HG335" s="147"/>
      <c r="HH335" s="147"/>
      <c r="HI335" s="147"/>
      <c r="HJ335" s="147"/>
      <c r="HK335" s="147"/>
      <c r="HL335" s="147"/>
      <c r="HM335" s="147"/>
      <c r="HN335" s="147"/>
      <c r="HO335" s="147"/>
      <c r="HP335" s="147"/>
      <c r="HQ335" s="147"/>
      <c r="HR335" s="147"/>
      <c r="HS335" s="147"/>
      <c r="HT335" s="147"/>
      <c r="HU335" s="147"/>
      <c r="HV335" s="147"/>
      <c r="HW335" s="147"/>
      <c r="HX335" s="147"/>
      <c r="HY335" s="147"/>
      <c r="HZ335" s="147"/>
      <c r="IA335" s="147"/>
      <c r="IB335" s="147"/>
      <c r="IC335" s="147"/>
      <c r="ID335" s="147"/>
      <c r="IE335" s="147"/>
      <c r="IF335" s="147"/>
      <c r="IG335" s="147"/>
      <c r="IH335" s="147"/>
      <c r="II335" s="147"/>
    </row>
    <row r="336" spans="1:243" x14ac:dyDescent="0.2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  <c r="AE336" s="147"/>
      <c r="AF336" s="147"/>
      <c r="AG336" s="147"/>
      <c r="AH336" s="147"/>
      <c r="AI336" s="147"/>
      <c r="AJ336" s="147"/>
      <c r="AK336" s="147"/>
      <c r="AL336" s="147"/>
      <c r="AM336" s="147"/>
      <c r="AN336" s="147"/>
      <c r="AO336" s="147"/>
      <c r="AP336" s="147"/>
      <c r="AQ336" s="147"/>
      <c r="AR336" s="147"/>
      <c r="AS336" s="147"/>
      <c r="AT336" s="147"/>
      <c r="AU336" s="147"/>
      <c r="AV336" s="147"/>
      <c r="AW336" s="147"/>
      <c r="AX336" s="147"/>
      <c r="AY336" s="147"/>
      <c r="AZ336" s="147"/>
      <c r="BA336" s="147"/>
      <c r="BB336" s="147"/>
      <c r="BC336" s="147"/>
      <c r="BD336" s="147"/>
      <c r="BE336" s="147"/>
      <c r="BF336" s="147"/>
      <c r="BG336" s="147"/>
      <c r="BH336" s="147"/>
      <c r="BI336" s="147"/>
      <c r="BJ336" s="147"/>
      <c r="BK336" s="147"/>
      <c r="BL336" s="147"/>
      <c r="BM336" s="147"/>
      <c r="BN336" s="147"/>
      <c r="BO336" s="147"/>
      <c r="BP336" s="147"/>
      <c r="BQ336" s="147"/>
      <c r="BR336" s="147"/>
      <c r="BS336" s="147"/>
      <c r="BT336" s="147"/>
      <c r="BU336" s="147"/>
      <c r="BV336" s="147"/>
      <c r="BW336" s="147"/>
      <c r="BX336" s="147"/>
      <c r="BY336" s="147"/>
      <c r="BZ336" s="147"/>
      <c r="CA336" s="147"/>
      <c r="CB336" s="147"/>
      <c r="CC336" s="147"/>
      <c r="CD336" s="147"/>
      <c r="CE336" s="147"/>
      <c r="CF336" s="147"/>
      <c r="CG336" s="147"/>
      <c r="CH336" s="147"/>
      <c r="CI336" s="147"/>
      <c r="CJ336" s="147"/>
      <c r="CK336" s="147"/>
      <c r="CL336" s="147"/>
      <c r="CM336" s="147"/>
      <c r="CN336" s="147"/>
      <c r="CO336" s="147"/>
      <c r="CP336" s="147"/>
      <c r="CQ336" s="147"/>
      <c r="CR336" s="147"/>
      <c r="CS336" s="147"/>
      <c r="CT336" s="147"/>
      <c r="CU336" s="147"/>
      <c r="CV336" s="147"/>
      <c r="CW336" s="147"/>
      <c r="CX336" s="147"/>
      <c r="CY336" s="147"/>
      <c r="CZ336" s="147"/>
      <c r="DA336" s="147"/>
      <c r="DB336" s="147"/>
      <c r="DC336" s="147"/>
      <c r="DD336" s="147"/>
      <c r="DE336" s="147"/>
      <c r="DF336" s="147"/>
      <c r="DG336" s="147"/>
      <c r="DH336" s="147"/>
      <c r="DI336" s="147"/>
      <c r="DJ336" s="147"/>
      <c r="DK336" s="147"/>
      <c r="DL336" s="147"/>
      <c r="DM336" s="147"/>
      <c r="DN336" s="147"/>
      <c r="DO336" s="147"/>
      <c r="DP336" s="147"/>
      <c r="DQ336" s="147"/>
      <c r="DR336" s="147"/>
      <c r="DS336" s="147"/>
      <c r="DT336" s="147"/>
      <c r="DU336" s="147"/>
      <c r="DV336" s="147"/>
      <c r="DW336" s="147"/>
      <c r="DX336" s="147"/>
      <c r="DY336" s="147"/>
      <c r="DZ336" s="147"/>
      <c r="EA336" s="147"/>
      <c r="EB336" s="147"/>
      <c r="EC336" s="147"/>
      <c r="ED336" s="147"/>
      <c r="EE336" s="147"/>
      <c r="EF336" s="147"/>
      <c r="EG336" s="147"/>
      <c r="EH336" s="147"/>
      <c r="EI336" s="147"/>
      <c r="EJ336" s="147"/>
      <c r="EK336" s="147"/>
      <c r="EL336" s="147"/>
      <c r="EM336" s="147"/>
      <c r="EN336" s="147"/>
      <c r="EO336" s="147"/>
      <c r="EP336" s="147"/>
      <c r="EQ336" s="147"/>
      <c r="ER336" s="147"/>
      <c r="ES336" s="147"/>
      <c r="ET336" s="147"/>
      <c r="EU336" s="147"/>
      <c r="EV336" s="147"/>
      <c r="EW336" s="147"/>
      <c r="EX336" s="147"/>
      <c r="EY336" s="147"/>
      <c r="EZ336" s="147"/>
      <c r="FA336" s="147"/>
      <c r="FB336" s="147"/>
      <c r="FC336" s="147"/>
      <c r="FD336" s="147"/>
      <c r="FE336" s="147"/>
      <c r="FF336" s="147"/>
      <c r="FG336" s="147"/>
      <c r="FH336" s="147"/>
      <c r="FI336" s="147"/>
      <c r="FJ336" s="147"/>
      <c r="FK336" s="147"/>
      <c r="FL336" s="147"/>
      <c r="FM336" s="147"/>
      <c r="FN336" s="147"/>
      <c r="FO336" s="147"/>
      <c r="FP336" s="147"/>
      <c r="FQ336" s="147"/>
      <c r="FR336" s="147"/>
      <c r="FS336" s="147"/>
      <c r="FT336" s="147"/>
      <c r="FU336" s="147"/>
      <c r="FV336" s="147"/>
      <c r="FW336" s="147"/>
      <c r="FX336" s="147"/>
      <c r="FY336" s="147"/>
      <c r="FZ336" s="147"/>
      <c r="GA336" s="147"/>
      <c r="GB336" s="147"/>
      <c r="GC336" s="147"/>
      <c r="GD336" s="147"/>
      <c r="GE336" s="147"/>
      <c r="GF336" s="147"/>
      <c r="GG336" s="147"/>
      <c r="GH336" s="147"/>
      <c r="GI336" s="147"/>
      <c r="GJ336" s="147"/>
      <c r="GK336" s="147"/>
      <c r="GL336" s="147"/>
      <c r="GM336" s="147"/>
      <c r="GN336" s="147"/>
      <c r="GO336" s="147"/>
      <c r="GP336" s="147"/>
      <c r="GQ336" s="147"/>
      <c r="GR336" s="147"/>
      <c r="GS336" s="147"/>
      <c r="GT336" s="147"/>
      <c r="GU336" s="147"/>
      <c r="GV336" s="147"/>
      <c r="GW336" s="147"/>
      <c r="GX336" s="147"/>
      <c r="GY336" s="147"/>
      <c r="GZ336" s="147"/>
      <c r="HA336" s="147"/>
      <c r="HB336" s="147"/>
      <c r="HC336" s="147"/>
      <c r="HD336" s="147"/>
      <c r="HE336" s="147"/>
      <c r="HF336" s="147"/>
      <c r="HG336" s="147"/>
      <c r="HH336" s="147"/>
      <c r="HI336" s="147"/>
      <c r="HJ336" s="147"/>
      <c r="HK336" s="147"/>
      <c r="HL336" s="147"/>
      <c r="HM336" s="147"/>
      <c r="HN336" s="147"/>
      <c r="HO336" s="147"/>
      <c r="HP336" s="147"/>
      <c r="HQ336" s="147"/>
      <c r="HR336" s="147"/>
      <c r="HS336" s="147"/>
      <c r="HT336" s="147"/>
      <c r="HU336" s="147"/>
      <c r="HV336" s="147"/>
      <c r="HW336" s="147"/>
      <c r="HX336" s="147"/>
      <c r="HY336" s="147"/>
      <c r="HZ336" s="147"/>
      <c r="IA336" s="147"/>
      <c r="IB336" s="147"/>
      <c r="IC336" s="147"/>
      <c r="ID336" s="147"/>
      <c r="IE336" s="147"/>
      <c r="IF336" s="147"/>
      <c r="IG336" s="147"/>
      <c r="IH336" s="147"/>
      <c r="II336" s="147"/>
    </row>
    <row r="337" spans="1:243" x14ac:dyDescent="0.2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7"/>
      <c r="AH337" s="147"/>
      <c r="AI337" s="147"/>
      <c r="AJ337" s="147"/>
      <c r="AK337" s="147"/>
      <c r="AL337" s="147"/>
      <c r="AM337" s="147"/>
      <c r="AN337" s="147"/>
      <c r="AO337" s="147"/>
      <c r="AP337" s="147"/>
      <c r="AQ337" s="147"/>
      <c r="AR337" s="147"/>
      <c r="AS337" s="147"/>
      <c r="AT337" s="147"/>
      <c r="AU337" s="147"/>
      <c r="AV337" s="147"/>
      <c r="AW337" s="147"/>
      <c r="AX337" s="147"/>
      <c r="AY337" s="147"/>
      <c r="AZ337" s="147"/>
      <c r="BA337" s="147"/>
      <c r="BB337" s="147"/>
      <c r="BC337" s="147"/>
      <c r="BD337" s="147"/>
      <c r="BE337" s="147"/>
      <c r="BF337" s="147"/>
      <c r="BG337" s="147"/>
      <c r="BH337" s="147"/>
      <c r="BI337" s="147"/>
      <c r="BJ337" s="147"/>
      <c r="BK337" s="147"/>
      <c r="BL337" s="147"/>
      <c r="BM337" s="147"/>
      <c r="BN337" s="147"/>
      <c r="BO337" s="147"/>
      <c r="BP337" s="147"/>
      <c r="BQ337" s="147"/>
      <c r="BR337" s="147"/>
      <c r="BS337" s="147"/>
      <c r="BT337" s="147"/>
      <c r="BU337" s="147"/>
      <c r="BV337" s="147"/>
      <c r="BW337" s="147"/>
      <c r="BX337" s="147"/>
      <c r="BY337" s="147"/>
      <c r="BZ337" s="147"/>
      <c r="CA337" s="147"/>
      <c r="CB337" s="147"/>
      <c r="CC337" s="147"/>
      <c r="CD337" s="147"/>
      <c r="CE337" s="147"/>
      <c r="CF337" s="147"/>
      <c r="CG337" s="147"/>
      <c r="CH337" s="147"/>
      <c r="CI337" s="147"/>
      <c r="CJ337" s="147"/>
      <c r="CK337" s="147"/>
      <c r="CL337" s="147"/>
      <c r="CM337" s="147"/>
      <c r="CN337" s="147"/>
      <c r="CO337" s="147"/>
      <c r="CP337" s="147"/>
      <c r="CQ337" s="147"/>
      <c r="CR337" s="147"/>
      <c r="CS337" s="147"/>
      <c r="CT337" s="147"/>
      <c r="CU337" s="147"/>
      <c r="CV337" s="147"/>
      <c r="CW337" s="147"/>
      <c r="CX337" s="147"/>
      <c r="CY337" s="147"/>
      <c r="CZ337" s="147"/>
      <c r="DA337" s="147"/>
      <c r="DB337" s="147"/>
      <c r="DC337" s="147"/>
      <c r="DD337" s="147"/>
      <c r="DE337" s="147"/>
      <c r="DF337" s="147"/>
      <c r="DG337" s="147"/>
      <c r="DH337" s="147"/>
      <c r="DI337" s="147"/>
      <c r="DJ337" s="147"/>
      <c r="DK337" s="147"/>
      <c r="DL337" s="147"/>
      <c r="DM337" s="147"/>
      <c r="DN337" s="147"/>
      <c r="DO337" s="147"/>
      <c r="DP337" s="147"/>
      <c r="DQ337" s="147"/>
      <c r="DR337" s="147"/>
      <c r="DS337" s="147"/>
      <c r="DT337" s="147"/>
      <c r="DU337" s="147"/>
      <c r="DV337" s="147"/>
      <c r="DW337" s="147"/>
      <c r="DX337" s="147"/>
      <c r="DY337" s="147"/>
      <c r="DZ337" s="147"/>
      <c r="EA337" s="147"/>
      <c r="EB337" s="147"/>
      <c r="EC337" s="147"/>
      <c r="ED337" s="147"/>
      <c r="EE337" s="147"/>
      <c r="EF337" s="147"/>
      <c r="EG337" s="147"/>
      <c r="EH337" s="147"/>
      <c r="EI337" s="147"/>
      <c r="EJ337" s="147"/>
      <c r="EK337" s="147"/>
      <c r="EL337" s="147"/>
      <c r="EM337" s="147"/>
      <c r="EN337" s="147"/>
      <c r="EO337" s="147"/>
      <c r="EP337" s="147"/>
      <c r="EQ337" s="147"/>
      <c r="ER337" s="147"/>
      <c r="ES337" s="147"/>
      <c r="ET337" s="147"/>
      <c r="EU337" s="147"/>
      <c r="EV337" s="147"/>
      <c r="EW337" s="147"/>
      <c r="EX337" s="147"/>
      <c r="EY337" s="147"/>
      <c r="EZ337" s="147"/>
      <c r="FA337" s="147"/>
      <c r="FB337" s="147"/>
      <c r="FC337" s="147"/>
      <c r="FD337" s="147"/>
      <c r="FE337" s="147"/>
      <c r="FF337" s="147"/>
      <c r="FG337" s="147"/>
      <c r="FH337" s="147"/>
      <c r="FI337" s="147"/>
      <c r="FJ337" s="147"/>
      <c r="FK337" s="147"/>
      <c r="FL337" s="147"/>
      <c r="FM337" s="147"/>
      <c r="FN337" s="147"/>
      <c r="FO337" s="147"/>
      <c r="FP337" s="147"/>
      <c r="FQ337" s="147"/>
      <c r="FR337" s="147"/>
      <c r="FS337" s="147"/>
      <c r="FT337" s="147"/>
      <c r="FU337" s="147"/>
      <c r="FV337" s="147"/>
      <c r="FW337" s="147"/>
      <c r="FX337" s="147"/>
      <c r="FY337" s="147"/>
      <c r="FZ337" s="147"/>
      <c r="GA337" s="147"/>
      <c r="GB337" s="147"/>
      <c r="GC337" s="147"/>
      <c r="GD337" s="147"/>
      <c r="GE337" s="147"/>
      <c r="GF337" s="147"/>
      <c r="GG337" s="147"/>
      <c r="GH337" s="147"/>
      <c r="GI337" s="147"/>
      <c r="GJ337" s="147"/>
      <c r="GK337" s="147"/>
      <c r="GL337" s="147"/>
      <c r="GM337" s="147"/>
      <c r="GN337" s="147"/>
      <c r="GO337" s="147"/>
      <c r="GP337" s="147"/>
      <c r="GQ337" s="147"/>
      <c r="GR337" s="147"/>
      <c r="GS337" s="147"/>
      <c r="GT337" s="147"/>
      <c r="GU337" s="147"/>
      <c r="GV337" s="147"/>
      <c r="GW337" s="147"/>
      <c r="GX337" s="147"/>
      <c r="GY337" s="147"/>
      <c r="GZ337" s="147"/>
      <c r="HA337" s="147"/>
      <c r="HB337" s="147"/>
      <c r="HC337" s="147"/>
      <c r="HD337" s="147"/>
      <c r="HE337" s="147"/>
      <c r="HF337" s="147"/>
      <c r="HG337" s="147"/>
      <c r="HH337" s="147"/>
      <c r="HI337" s="147"/>
      <c r="HJ337" s="147"/>
      <c r="HK337" s="147"/>
      <c r="HL337" s="147"/>
      <c r="HM337" s="147"/>
      <c r="HN337" s="147"/>
      <c r="HO337" s="147"/>
      <c r="HP337" s="147"/>
      <c r="HQ337" s="147"/>
      <c r="HR337" s="147"/>
      <c r="HS337" s="147"/>
      <c r="HT337" s="147"/>
      <c r="HU337" s="147"/>
      <c r="HV337" s="147"/>
      <c r="HW337" s="147"/>
      <c r="HX337" s="147"/>
      <c r="HY337" s="147"/>
      <c r="HZ337" s="147"/>
      <c r="IA337" s="147"/>
      <c r="IB337" s="147"/>
      <c r="IC337" s="147"/>
      <c r="ID337" s="147"/>
      <c r="IE337" s="147"/>
      <c r="IF337" s="147"/>
      <c r="IG337" s="147"/>
      <c r="IH337" s="147"/>
      <c r="II337" s="147"/>
    </row>
    <row r="338" spans="1:243" x14ac:dyDescent="0.2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  <c r="AE338" s="147"/>
      <c r="AF338" s="147"/>
      <c r="AG338" s="147"/>
      <c r="AH338" s="147"/>
      <c r="AI338" s="147"/>
      <c r="AJ338" s="147"/>
      <c r="AK338" s="147"/>
      <c r="AL338" s="147"/>
      <c r="AM338" s="147"/>
      <c r="AN338" s="147"/>
      <c r="AO338" s="147"/>
      <c r="AP338" s="147"/>
      <c r="AQ338" s="147"/>
      <c r="AR338" s="147"/>
      <c r="AS338" s="147"/>
      <c r="AT338" s="147"/>
      <c r="AU338" s="147"/>
      <c r="AV338" s="147"/>
      <c r="AW338" s="147"/>
      <c r="AX338" s="147"/>
      <c r="AY338" s="147"/>
      <c r="AZ338" s="147"/>
      <c r="BA338" s="147"/>
      <c r="BB338" s="147"/>
      <c r="BC338" s="147"/>
      <c r="BD338" s="147"/>
      <c r="BE338" s="147"/>
      <c r="BF338" s="147"/>
      <c r="BG338" s="147"/>
      <c r="BH338" s="147"/>
      <c r="BI338" s="147"/>
      <c r="BJ338" s="147"/>
      <c r="BK338" s="147"/>
      <c r="BL338" s="147"/>
      <c r="BM338" s="147"/>
      <c r="BN338" s="147"/>
      <c r="BO338" s="147"/>
      <c r="BP338" s="147"/>
      <c r="BQ338" s="147"/>
      <c r="BR338" s="147"/>
      <c r="BS338" s="147"/>
      <c r="BT338" s="147"/>
      <c r="BU338" s="147"/>
      <c r="BV338" s="147"/>
      <c r="BW338" s="147"/>
      <c r="BX338" s="147"/>
      <c r="BY338" s="147"/>
      <c r="BZ338" s="147"/>
      <c r="CA338" s="147"/>
      <c r="CB338" s="147"/>
      <c r="CC338" s="147"/>
      <c r="CD338" s="147"/>
      <c r="CE338" s="147"/>
      <c r="CF338" s="147"/>
      <c r="CG338" s="147"/>
      <c r="CH338" s="147"/>
      <c r="CI338" s="147"/>
      <c r="CJ338" s="147"/>
      <c r="CK338" s="147"/>
      <c r="CL338" s="147"/>
      <c r="CM338" s="147"/>
      <c r="CN338" s="147"/>
      <c r="CO338" s="147"/>
      <c r="CP338" s="147"/>
      <c r="CQ338" s="147"/>
      <c r="CR338" s="147"/>
      <c r="CS338" s="147"/>
      <c r="CT338" s="147"/>
      <c r="CU338" s="147"/>
      <c r="CV338" s="147"/>
      <c r="CW338" s="147"/>
      <c r="CX338" s="147"/>
      <c r="CY338" s="147"/>
      <c r="CZ338" s="147"/>
      <c r="DA338" s="147"/>
      <c r="DB338" s="147"/>
      <c r="DC338" s="147"/>
      <c r="DD338" s="147"/>
      <c r="DE338" s="147"/>
      <c r="DF338" s="147"/>
      <c r="DG338" s="147"/>
      <c r="DH338" s="147"/>
      <c r="DI338" s="147"/>
      <c r="DJ338" s="147"/>
      <c r="DK338" s="147"/>
      <c r="DL338" s="147"/>
      <c r="DM338" s="147"/>
      <c r="DN338" s="147"/>
      <c r="DO338" s="147"/>
      <c r="DP338" s="147"/>
      <c r="DQ338" s="147"/>
      <c r="DR338" s="147"/>
      <c r="DS338" s="147"/>
      <c r="DT338" s="147"/>
      <c r="DU338" s="147"/>
      <c r="DV338" s="147"/>
      <c r="DW338" s="147"/>
      <c r="DX338" s="147"/>
      <c r="DY338" s="147"/>
      <c r="DZ338" s="147"/>
      <c r="EA338" s="147"/>
      <c r="EB338" s="147"/>
      <c r="EC338" s="147"/>
      <c r="ED338" s="147"/>
      <c r="EE338" s="147"/>
      <c r="EF338" s="147"/>
      <c r="EG338" s="147"/>
      <c r="EH338" s="147"/>
      <c r="EI338" s="147"/>
      <c r="EJ338" s="147"/>
      <c r="EK338" s="147"/>
      <c r="EL338" s="147"/>
      <c r="EM338" s="147"/>
      <c r="EN338" s="147"/>
      <c r="EO338" s="147"/>
      <c r="EP338" s="147"/>
      <c r="EQ338" s="147"/>
      <c r="ER338" s="147"/>
      <c r="ES338" s="147"/>
      <c r="ET338" s="147"/>
      <c r="EU338" s="147"/>
      <c r="EV338" s="147"/>
      <c r="EW338" s="147"/>
      <c r="EX338" s="147"/>
      <c r="EY338" s="147"/>
      <c r="EZ338" s="147"/>
      <c r="FA338" s="147"/>
      <c r="FB338" s="147"/>
      <c r="FC338" s="147"/>
      <c r="FD338" s="147"/>
      <c r="FE338" s="147"/>
      <c r="FF338" s="147"/>
      <c r="FG338" s="147"/>
      <c r="FH338" s="147"/>
      <c r="FI338" s="147"/>
      <c r="FJ338" s="147"/>
      <c r="FK338" s="147"/>
      <c r="FL338" s="147"/>
      <c r="FM338" s="147"/>
      <c r="FN338" s="147"/>
      <c r="FO338" s="147"/>
      <c r="FP338" s="147"/>
      <c r="FQ338" s="147"/>
      <c r="FR338" s="147"/>
      <c r="FS338" s="147"/>
      <c r="FT338" s="147"/>
      <c r="FU338" s="147"/>
      <c r="FV338" s="147"/>
      <c r="FW338" s="147"/>
      <c r="FX338" s="147"/>
      <c r="FY338" s="147"/>
      <c r="FZ338" s="147"/>
      <c r="GA338" s="147"/>
      <c r="GB338" s="147"/>
      <c r="GC338" s="147"/>
      <c r="GD338" s="147"/>
      <c r="GE338" s="147"/>
      <c r="GF338" s="147"/>
      <c r="GG338" s="147"/>
      <c r="GH338" s="147"/>
      <c r="GI338" s="147"/>
      <c r="GJ338" s="147"/>
      <c r="GK338" s="147"/>
      <c r="GL338" s="147"/>
      <c r="GM338" s="147"/>
      <c r="GN338" s="147"/>
      <c r="GO338" s="147"/>
      <c r="GP338" s="147"/>
      <c r="GQ338" s="147"/>
      <c r="GR338" s="147"/>
      <c r="GS338" s="147"/>
      <c r="GT338" s="147"/>
      <c r="GU338" s="147"/>
      <c r="GV338" s="147"/>
      <c r="GW338" s="147"/>
      <c r="GX338" s="147"/>
      <c r="GY338" s="147"/>
      <c r="GZ338" s="147"/>
      <c r="HA338" s="147"/>
      <c r="HB338" s="147"/>
      <c r="HC338" s="147"/>
      <c r="HD338" s="147"/>
      <c r="HE338" s="147"/>
      <c r="HF338" s="147"/>
      <c r="HG338" s="147"/>
      <c r="HH338" s="147"/>
      <c r="HI338" s="147"/>
      <c r="HJ338" s="147"/>
      <c r="HK338" s="147"/>
      <c r="HL338" s="147"/>
      <c r="HM338" s="147"/>
      <c r="HN338" s="147"/>
      <c r="HO338" s="147"/>
      <c r="HP338" s="147"/>
      <c r="HQ338" s="147"/>
      <c r="HR338" s="147"/>
      <c r="HS338" s="147"/>
      <c r="HT338" s="147"/>
      <c r="HU338" s="147"/>
      <c r="HV338" s="147"/>
      <c r="HW338" s="147"/>
      <c r="HX338" s="147"/>
      <c r="HY338" s="147"/>
      <c r="HZ338" s="147"/>
      <c r="IA338" s="147"/>
      <c r="IB338" s="147"/>
      <c r="IC338" s="147"/>
      <c r="ID338" s="147"/>
      <c r="IE338" s="147"/>
      <c r="IF338" s="147"/>
      <c r="IG338" s="147"/>
      <c r="IH338" s="147"/>
      <c r="II338" s="147"/>
    </row>
    <row r="339" spans="1:243" x14ac:dyDescent="0.2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  <c r="AO339" s="147"/>
      <c r="AP339" s="147"/>
      <c r="AQ339" s="147"/>
      <c r="AR339" s="147"/>
      <c r="AS339" s="147"/>
      <c r="AT339" s="147"/>
      <c r="AU339" s="147"/>
      <c r="AV339" s="147"/>
      <c r="AW339" s="147"/>
      <c r="AX339" s="147"/>
      <c r="AY339" s="147"/>
      <c r="AZ339" s="147"/>
      <c r="BA339" s="147"/>
      <c r="BB339" s="147"/>
      <c r="BC339" s="147"/>
      <c r="BD339" s="147"/>
      <c r="BE339" s="147"/>
      <c r="BF339" s="147"/>
      <c r="BG339" s="147"/>
      <c r="BH339" s="147"/>
      <c r="BI339" s="147"/>
      <c r="BJ339" s="147"/>
      <c r="BK339" s="147"/>
      <c r="BL339" s="147"/>
      <c r="BM339" s="147"/>
      <c r="BN339" s="147"/>
      <c r="BO339" s="147"/>
      <c r="BP339" s="147"/>
      <c r="BQ339" s="147"/>
      <c r="BR339" s="147"/>
      <c r="BS339" s="147"/>
      <c r="BT339" s="147"/>
      <c r="BU339" s="147"/>
      <c r="BV339" s="147"/>
      <c r="BW339" s="147"/>
      <c r="BX339" s="147"/>
      <c r="BY339" s="147"/>
      <c r="BZ339" s="147"/>
      <c r="CA339" s="147"/>
      <c r="CB339" s="147"/>
      <c r="CC339" s="147"/>
      <c r="CD339" s="147"/>
      <c r="CE339" s="147"/>
      <c r="CF339" s="147"/>
      <c r="CG339" s="147"/>
      <c r="CH339" s="147"/>
      <c r="CI339" s="147"/>
      <c r="CJ339" s="147"/>
      <c r="CK339" s="147"/>
      <c r="CL339" s="147"/>
      <c r="CM339" s="147"/>
      <c r="CN339" s="147"/>
      <c r="CO339" s="147"/>
      <c r="CP339" s="147"/>
      <c r="CQ339" s="147"/>
      <c r="CR339" s="147"/>
      <c r="CS339" s="147"/>
      <c r="CT339" s="147"/>
      <c r="CU339" s="147"/>
      <c r="CV339" s="147"/>
      <c r="CW339" s="147"/>
      <c r="CX339" s="147"/>
      <c r="CY339" s="147"/>
      <c r="CZ339" s="147"/>
      <c r="DA339" s="147"/>
      <c r="DB339" s="147"/>
      <c r="DC339" s="147"/>
      <c r="DD339" s="147"/>
      <c r="DE339" s="147"/>
      <c r="DF339" s="147"/>
      <c r="DG339" s="147"/>
      <c r="DH339" s="147"/>
      <c r="DI339" s="147"/>
      <c r="DJ339" s="147"/>
      <c r="DK339" s="147"/>
      <c r="DL339" s="147"/>
      <c r="DM339" s="147"/>
      <c r="DN339" s="147"/>
      <c r="DO339" s="147"/>
      <c r="DP339" s="147"/>
      <c r="DQ339" s="147"/>
      <c r="DR339" s="147"/>
      <c r="DS339" s="147"/>
      <c r="DT339" s="147"/>
      <c r="DU339" s="147"/>
      <c r="DV339" s="147"/>
      <c r="DW339" s="147"/>
      <c r="DX339" s="147"/>
      <c r="DY339" s="147"/>
      <c r="DZ339" s="147"/>
      <c r="EA339" s="147"/>
      <c r="EB339" s="147"/>
      <c r="EC339" s="147"/>
      <c r="ED339" s="147"/>
      <c r="EE339" s="147"/>
      <c r="EF339" s="147"/>
      <c r="EG339" s="147"/>
      <c r="EH339" s="147"/>
      <c r="EI339" s="147"/>
      <c r="EJ339" s="147"/>
      <c r="EK339" s="147"/>
      <c r="EL339" s="147"/>
      <c r="EM339" s="147"/>
      <c r="EN339" s="147"/>
      <c r="EO339" s="147"/>
      <c r="EP339" s="147"/>
      <c r="EQ339" s="147"/>
      <c r="ER339" s="147"/>
      <c r="ES339" s="147"/>
      <c r="ET339" s="147"/>
      <c r="EU339" s="147"/>
      <c r="EV339" s="147"/>
      <c r="EW339" s="147"/>
      <c r="EX339" s="147"/>
      <c r="EY339" s="147"/>
      <c r="EZ339" s="147"/>
      <c r="FA339" s="147"/>
      <c r="FB339" s="147"/>
      <c r="FC339" s="147"/>
      <c r="FD339" s="147"/>
      <c r="FE339" s="147"/>
      <c r="FF339" s="147"/>
      <c r="FG339" s="147"/>
      <c r="FH339" s="147"/>
      <c r="FI339" s="147"/>
      <c r="FJ339" s="147"/>
      <c r="FK339" s="147"/>
      <c r="FL339" s="147"/>
      <c r="FM339" s="147"/>
      <c r="FN339" s="147"/>
      <c r="FO339" s="147"/>
      <c r="FP339" s="147"/>
      <c r="FQ339" s="147"/>
      <c r="FR339" s="147"/>
      <c r="FS339" s="147"/>
      <c r="FT339" s="147"/>
      <c r="FU339" s="147"/>
      <c r="FV339" s="147"/>
      <c r="FW339" s="147"/>
      <c r="FX339" s="147"/>
      <c r="FY339" s="147"/>
      <c r="FZ339" s="147"/>
      <c r="GA339" s="147"/>
      <c r="GB339" s="147"/>
      <c r="GC339" s="147"/>
      <c r="GD339" s="147"/>
      <c r="GE339" s="147"/>
      <c r="GF339" s="147"/>
      <c r="GG339" s="147"/>
      <c r="GH339" s="147"/>
      <c r="GI339" s="147"/>
      <c r="GJ339" s="147"/>
      <c r="GK339" s="147"/>
      <c r="GL339" s="147"/>
      <c r="GM339" s="147"/>
      <c r="GN339" s="147"/>
      <c r="GO339" s="147"/>
      <c r="GP339" s="147"/>
      <c r="GQ339" s="147"/>
      <c r="GR339" s="147"/>
      <c r="GS339" s="147"/>
      <c r="GT339" s="147"/>
      <c r="GU339" s="147"/>
      <c r="GV339" s="147"/>
      <c r="GW339" s="147"/>
      <c r="GX339" s="147"/>
      <c r="GY339" s="147"/>
      <c r="GZ339" s="147"/>
      <c r="HA339" s="147"/>
      <c r="HB339" s="147"/>
      <c r="HC339" s="147"/>
      <c r="HD339" s="147"/>
      <c r="HE339" s="147"/>
      <c r="HF339" s="147"/>
      <c r="HG339" s="147"/>
      <c r="HH339" s="147"/>
      <c r="HI339" s="147"/>
      <c r="HJ339" s="147"/>
      <c r="HK339" s="147"/>
      <c r="HL339" s="147"/>
      <c r="HM339" s="147"/>
      <c r="HN339" s="147"/>
      <c r="HO339" s="147"/>
      <c r="HP339" s="147"/>
      <c r="HQ339" s="147"/>
      <c r="HR339" s="147"/>
      <c r="HS339" s="147"/>
      <c r="HT339" s="147"/>
      <c r="HU339" s="147"/>
      <c r="HV339" s="147"/>
      <c r="HW339" s="147"/>
      <c r="HX339" s="147"/>
      <c r="HY339" s="147"/>
      <c r="HZ339" s="147"/>
      <c r="IA339" s="147"/>
      <c r="IB339" s="147"/>
      <c r="IC339" s="147"/>
      <c r="ID339" s="147"/>
      <c r="IE339" s="147"/>
      <c r="IF339" s="147"/>
      <c r="IG339" s="147"/>
      <c r="IH339" s="147"/>
      <c r="II339" s="147"/>
    </row>
    <row r="340" spans="1:243" x14ac:dyDescent="0.2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  <c r="AA340" s="147"/>
      <c r="AB340" s="147"/>
      <c r="AC340" s="147"/>
      <c r="AD340" s="147"/>
      <c r="AE340" s="147"/>
      <c r="AF340" s="147"/>
      <c r="AG340" s="147"/>
      <c r="AH340" s="147"/>
      <c r="AI340" s="147"/>
      <c r="AJ340" s="147"/>
      <c r="AK340" s="147"/>
      <c r="AL340" s="147"/>
      <c r="AM340" s="147"/>
      <c r="AN340" s="147"/>
      <c r="AO340" s="147"/>
      <c r="AP340" s="147"/>
      <c r="AQ340" s="147"/>
      <c r="AR340" s="147"/>
      <c r="AS340" s="147"/>
      <c r="AT340" s="147"/>
      <c r="AU340" s="147"/>
      <c r="AV340" s="147"/>
      <c r="AW340" s="147"/>
      <c r="AX340" s="147"/>
      <c r="AY340" s="147"/>
      <c r="AZ340" s="147"/>
      <c r="BA340" s="147"/>
      <c r="BB340" s="147"/>
      <c r="BC340" s="147"/>
      <c r="BD340" s="147"/>
      <c r="BE340" s="147"/>
      <c r="BF340" s="147"/>
      <c r="BG340" s="147"/>
      <c r="BH340" s="147"/>
      <c r="BI340" s="147"/>
      <c r="BJ340" s="147"/>
      <c r="BK340" s="147"/>
      <c r="BL340" s="147"/>
      <c r="BM340" s="147"/>
      <c r="BN340" s="147"/>
      <c r="BO340" s="147"/>
      <c r="BP340" s="147"/>
      <c r="BQ340" s="147"/>
      <c r="BR340" s="147"/>
      <c r="BS340" s="147"/>
      <c r="BT340" s="147"/>
      <c r="BU340" s="147"/>
      <c r="BV340" s="147"/>
      <c r="BW340" s="147"/>
      <c r="BX340" s="147"/>
      <c r="BY340" s="147"/>
      <c r="BZ340" s="147"/>
      <c r="CA340" s="147"/>
      <c r="CB340" s="147"/>
      <c r="CC340" s="147"/>
      <c r="CD340" s="147"/>
      <c r="CE340" s="147"/>
      <c r="CF340" s="147"/>
      <c r="CG340" s="147"/>
      <c r="CH340" s="147"/>
      <c r="CI340" s="147"/>
      <c r="CJ340" s="147"/>
      <c r="CK340" s="147"/>
      <c r="CL340" s="147"/>
      <c r="CM340" s="147"/>
      <c r="CN340" s="147"/>
      <c r="CO340" s="147"/>
      <c r="CP340" s="147"/>
      <c r="CQ340" s="147"/>
      <c r="CR340" s="147"/>
      <c r="CS340" s="147"/>
      <c r="CT340" s="147"/>
      <c r="CU340" s="147"/>
      <c r="CV340" s="147"/>
      <c r="CW340" s="147"/>
      <c r="CX340" s="147"/>
      <c r="CY340" s="147"/>
      <c r="CZ340" s="147"/>
      <c r="DA340" s="147"/>
      <c r="DB340" s="147"/>
      <c r="DC340" s="147"/>
      <c r="DD340" s="147"/>
      <c r="DE340" s="147"/>
      <c r="DF340" s="147"/>
      <c r="DG340" s="147"/>
      <c r="DH340" s="147"/>
      <c r="DI340" s="147"/>
      <c r="DJ340" s="147"/>
      <c r="DK340" s="147"/>
      <c r="DL340" s="147"/>
      <c r="DM340" s="147"/>
      <c r="DN340" s="147"/>
      <c r="DO340" s="147"/>
      <c r="DP340" s="147"/>
      <c r="DQ340" s="147"/>
      <c r="DR340" s="147"/>
      <c r="DS340" s="147"/>
      <c r="DT340" s="147"/>
      <c r="DU340" s="147"/>
      <c r="DV340" s="147"/>
      <c r="DW340" s="147"/>
      <c r="DX340" s="147"/>
      <c r="DY340" s="147"/>
      <c r="DZ340" s="147"/>
      <c r="EA340" s="147"/>
      <c r="EB340" s="147"/>
      <c r="EC340" s="147"/>
      <c r="ED340" s="147"/>
      <c r="EE340" s="147"/>
      <c r="EF340" s="147"/>
      <c r="EG340" s="147"/>
      <c r="EH340" s="147"/>
      <c r="EI340" s="147"/>
      <c r="EJ340" s="147"/>
      <c r="EK340" s="147"/>
      <c r="EL340" s="147"/>
      <c r="EM340" s="147"/>
      <c r="EN340" s="147"/>
      <c r="EO340" s="147"/>
      <c r="EP340" s="147"/>
      <c r="EQ340" s="147"/>
      <c r="ER340" s="147"/>
      <c r="ES340" s="147"/>
      <c r="ET340" s="147"/>
      <c r="EU340" s="147"/>
      <c r="EV340" s="147"/>
      <c r="EW340" s="147"/>
      <c r="EX340" s="147"/>
      <c r="EY340" s="147"/>
      <c r="EZ340" s="147"/>
      <c r="FA340" s="147"/>
      <c r="FB340" s="147"/>
      <c r="FC340" s="147"/>
      <c r="FD340" s="147"/>
      <c r="FE340" s="147"/>
      <c r="FF340" s="147"/>
      <c r="FG340" s="147"/>
      <c r="FH340" s="147"/>
      <c r="FI340" s="147"/>
      <c r="FJ340" s="147"/>
      <c r="FK340" s="147"/>
      <c r="FL340" s="147"/>
      <c r="FM340" s="147"/>
      <c r="FN340" s="147"/>
      <c r="FO340" s="147"/>
      <c r="FP340" s="147"/>
      <c r="FQ340" s="147"/>
      <c r="FR340" s="147"/>
      <c r="FS340" s="147"/>
      <c r="FT340" s="147"/>
      <c r="FU340" s="147"/>
      <c r="FV340" s="147"/>
      <c r="FW340" s="147"/>
      <c r="FX340" s="147"/>
      <c r="FY340" s="147"/>
      <c r="FZ340" s="147"/>
      <c r="GA340" s="147"/>
      <c r="GB340" s="147"/>
      <c r="GC340" s="147"/>
      <c r="GD340" s="147"/>
      <c r="GE340" s="147"/>
      <c r="GF340" s="147"/>
      <c r="GG340" s="147"/>
      <c r="GH340" s="147"/>
      <c r="GI340" s="147"/>
      <c r="GJ340" s="147"/>
      <c r="GK340" s="147"/>
      <c r="GL340" s="147"/>
      <c r="GM340" s="147"/>
      <c r="GN340" s="147"/>
      <c r="GO340" s="147"/>
      <c r="GP340" s="147"/>
      <c r="GQ340" s="147"/>
      <c r="GR340" s="147"/>
      <c r="GS340" s="147"/>
      <c r="GT340" s="147"/>
      <c r="GU340" s="147"/>
      <c r="GV340" s="147"/>
      <c r="GW340" s="147"/>
      <c r="GX340" s="147"/>
      <c r="GY340" s="147"/>
      <c r="GZ340" s="147"/>
      <c r="HA340" s="147"/>
      <c r="HB340" s="147"/>
      <c r="HC340" s="147"/>
      <c r="HD340" s="147"/>
      <c r="HE340" s="147"/>
      <c r="HF340" s="147"/>
      <c r="HG340" s="147"/>
      <c r="HH340" s="147"/>
      <c r="HI340" s="147"/>
      <c r="HJ340" s="147"/>
      <c r="HK340" s="147"/>
      <c r="HL340" s="147"/>
      <c r="HM340" s="147"/>
      <c r="HN340" s="147"/>
      <c r="HO340" s="147"/>
      <c r="HP340" s="147"/>
      <c r="HQ340" s="147"/>
      <c r="HR340" s="147"/>
      <c r="HS340" s="147"/>
      <c r="HT340" s="147"/>
      <c r="HU340" s="147"/>
      <c r="HV340" s="147"/>
      <c r="HW340" s="147"/>
      <c r="HX340" s="147"/>
      <c r="HY340" s="147"/>
      <c r="HZ340" s="147"/>
      <c r="IA340" s="147"/>
      <c r="IB340" s="147"/>
      <c r="IC340" s="147"/>
      <c r="ID340" s="147"/>
      <c r="IE340" s="147"/>
      <c r="IF340" s="147"/>
      <c r="IG340" s="147"/>
      <c r="IH340" s="147"/>
      <c r="II340" s="147"/>
    </row>
    <row r="341" spans="1:243" x14ac:dyDescent="0.2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  <c r="AE341" s="147"/>
      <c r="AF341" s="147"/>
      <c r="AG341" s="147"/>
      <c r="AH341" s="147"/>
      <c r="AI341" s="147"/>
      <c r="AJ341" s="147"/>
      <c r="AK341" s="147"/>
      <c r="AL341" s="147"/>
      <c r="AM341" s="147"/>
      <c r="AN341" s="147"/>
      <c r="AO341" s="147"/>
      <c r="AP341" s="147"/>
      <c r="AQ341" s="147"/>
      <c r="AR341" s="147"/>
      <c r="AS341" s="147"/>
      <c r="AT341" s="147"/>
      <c r="AU341" s="147"/>
      <c r="AV341" s="147"/>
      <c r="AW341" s="147"/>
      <c r="AX341" s="147"/>
      <c r="AY341" s="147"/>
      <c r="AZ341" s="147"/>
      <c r="BA341" s="147"/>
      <c r="BB341" s="147"/>
      <c r="BC341" s="147"/>
      <c r="BD341" s="147"/>
      <c r="BE341" s="147"/>
      <c r="BF341" s="147"/>
      <c r="BG341" s="147"/>
      <c r="BH341" s="147"/>
      <c r="BI341" s="147"/>
      <c r="BJ341" s="147"/>
      <c r="BK341" s="147"/>
      <c r="BL341" s="147"/>
      <c r="BM341" s="147"/>
      <c r="BN341" s="147"/>
      <c r="BO341" s="147"/>
      <c r="BP341" s="147"/>
      <c r="BQ341" s="147"/>
      <c r="BR341" s="147"/>
      <c r="BS341" s="147"/>
      <c r="BT341" s="147"/>
      <c r="BU341" s="147"/>
      <c r="BV341" s="147"/>
      <c r="BW341" s="147"/>
      <c r="BX341" s="147"/>
      <c r="BY341" s="147"/>
      <c r="BZ341" s="147"/>
      <c r="CA341" s="147"/>
      <c r="CB341" s="147"/>
      <c r="CC341" s="147"/>
      <c r="CD341" s="147"/>
      <c r="CE341" s="147"/>
      <c r="CF341" s="147"/>
      <c r="CG341" s="147"/>
      <c r="CH341" s="147"/>
      <c r="CI341" s="147"/>
      <c r="CJ341" s="147"/>
      <c r="CK341" s="147"/>
      <c r="CL341" s="147"/>
      <c r="CM341" s="147"/>
      <c r="CN341" s="147"/>
      <c r="CO341" s="147"/>
      <c r="CP341" s="147"/>
      <c r="CQ341" s="147"/>
      <c r="CR341" s="147"/>
      <c r="CS341" s="147"/>
      <c r="CT341" s="147"/>
      <c r="CU341" s="147"/>
      <c r="CV341" s="147"/>
      <c r="CW341" s="147"/>
      <c r="CX341" s="147"/>
      <c r="CY341" s="147"/>
      <c r="CZ341" s="147"/>
      <c r="DA341" s="147"/>
      <c r="DB341" s="147"/>
      <c r="DC341" s="147"/>
      <c r="DD341" s="147"/>
      <c r="DE341" s="147"/>
      <c r="DF341" s="147"/>
      <c r="DG341" s="147"/>
      <c r="DH341" s="147"/>
      <c r="DI341" s="147"/>
      <c r="DJ341" s="147"/>
      <c r="DK341" s="147"/>
      <c r="DL341" s="147"/>
      <c r="DM341" s="147"/>
      <c r="DN341" s="147"/>
      <c r="DO341" s="147"/>
      <c r="DP341" s="147"/>
      <c r="DQ341" s="147"/>
      <c r="DR341" s="147"/>
      <c r="DS341" s="147"/>
      <c r="DT341" s="147"/>
      <c r="DU341" s="147"/>
      <c r="DV341" s="147"/>
      <c r="DW341" s="147"/>
      <c r="DX341" s="147"/>
      <c r="DY341" s="147"/>
      <c r="DZ341" s="147"/>
      <c r="EA341" s="147"/>
      <c r="EB341" s="147"/>
      <c r="EC341" s="147"/>
      <c r="ED341" s="147"/>
      <c r="EE341" s="147"/>
      <c r="EF341" s="147"/>
      <c r="EG341" s="147"/>
      <c r="EH341" s="147"/>
      <c r="EI341" s="147"/>
      <c r="EJ341" s="147"/>
      <c r="EK341" s="147"/>
      <c r="EL341" s="147"/>
      <c r="EM341" s="147"/>
      <c r="EN341" s="147"/>
      <c r="EO341" s="147"/>
      <c r="EP341" s="147"/>
      <c r="EQ341" s="147"/>
      <c r="ER341" s="147"/>
      <c r="ES341" s="147"/>
      <c r="ET341" s="147"/>
      <c r="EU341" s="147"/>
      <c r="EV341" s="147"/>
      <c r="EW341" s="147"/>
      <c r="EX341" s="147"/>
      <c r="EY341" s="147"/>
      <c r="EZ341" s="147"/>
      <c r="FA341" s="147"/>
      <c r="FB341" s="147"/>
      <c r="FC341" s="147"/>
      <c r="FD341" s="147"/>
      <c r="FE341" s="147"/>
      <c r="FF341" s="147"/>
      <c r="FG341" s="147"/>
      <c r="FH341" s="147"/>
      <c r="FI341" s="147"/>
      <c r="FJ341" s="147"/>
      <c r="FK341" s="147"/>
      <c r="FL341" s="147"/>
      <c r="FM341" s="147"/>
      <c r="FN341" s="147"/>
      <c r="FO341" s="147"/>
      <c r="FP341" s="147"/>
      <c r="FQ341" s="147"/>
      <c r="FR341" s="147"/>
      <c r="FS341" s="147"/>
      <c r="FT341" s="147"/>
      <c r="FU341" s="147"/>
      <c r="FV341" s="147"/>
      <c r="FW341" s="147"/>
      <c r="FX341" s="147"/>
      <c r="FY341" s="147"/>
      <c r="FZ341" s="147"/>
      <c r="GA341" s="147"/>
      <c r="GB341" s="147"/>
      <c r="GC341" s="147"/>
      <c r="GD341" s="147"/>
      <c r="GE341" s="147"/>
      <c r="GF341" s="147"/>
      <c r="GG341" s="147"/>
      <c r="GH341" s="147"/>
      <c r="GI341" s="147"/>
      <c r="GJ341" s="147"/>
      <c r="GK341" s="147"/>
      <c r="GL341" s="147"/>
      <c r="GM341" s="147"/>
      <c r="GN341" s="147"/>
      <c r="GO341" s="147"/>
      <c r="GP341" s="147"/>
      <c r="GQ341" s="147"/>
      <c r="GR341" s="147"/>
      <c r="GS341" s="147"/>
      <c r="GT341" s="147"/>
      <c r="GU341" s="147"/>
      <c r="GV341" s="147"/>
      <c r="GW341" s="147"/>
      <c r="GX341" s="147"/>
      <c r="GY341" s="147"/>
      <c r="GZ341" s="147"/>
      <c r="HA341" s="147"/>
      <c r="HB341" s="147"/>
      <c r="HC341" s="147"/>
      <c r="HD341" s="147"/>
      <c r="HE341" s="147"/>
      <c r="HF341" s="147"/>
      <c r="HG341" s="147"/>
      <c r="HH341" s="147"/>
      <c r="HI341" s="147"/>
      <c r="HJ341" s="147"/>
      <c r="HK341" s="147"/>
      <c r="HL341" s="147"/>
      <c r="HM341" s="147"/>
      <c r="HN341" s="147"/>
      <c r="HO341" s="147"/>
      <c r="HP341" s="147"/>
      <c r="HQ341" s="147"/>
      <c r="HR341" s="147"/>
      <c r="HS341" s="147"/>
      <c r="HT341" s="147"/>
      <c r="HU341" s="147"/>
      <c r="HV341" s="147"/>
      <c r="HW341" s="147"/>
      <c r="HX341" s="147"/>
      <c r="HY341" s="147"/>
      <c r="HZ341" s="147"/>
      <c r="IA341" s="147"/>
      <c r="IB341" s="147"/>
      <c r="IC341" s="147"/>
      <c r="ID341" s="147"/>
      <c r="IE341" s="147"/>
      <c r="IF341" s="147"/>
      <c r="IG341" s="147"/>
      <c r="IH341" s="147"/>
      <c r="II341" s="147"/>
    </row>
  </sheetData>
  <mergeCells count="6">
    <mergeCell ref="H8:I8"/>
    <mergeCell ref="D20:E20"/>
    <mergeCell ref="B8:C8"/>
    <mergeCell ref="D8:E8"/>
    <mergeCell ref="F8:G8"/>
    <mergeCell ref="B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215F-0755-40D0-9EFD-55076A21FE06}">
  <dimension ref="A1:AD99"/>
  <sheetViews>
    <sheetView topLeftCell="A15" workbookViewId="0">
      <selection activeCell="J13" sqref="J13"/>
    </sheetView>
  </sheetViews>
  <sheetFormatPr baseColWidth="10" defaultColWidth="8.83203125" defaultRowHeight="15" x14ac:dyDescent="0.2"/>
  <sheetData>
    <row r="1" spans="1:30" x14ac:dyDescent="0.2">
      <c r="A1" s="210" t="s">
        <v>20</v>
      </c>
      <c r="B1" s="211"/>
      <c r="C1" s="211"/>
      <c r="D1" s="211"/>
      <c r="E1" s="211"/>
      <c r="F1" s="211"/>
      <c r="G1" s="211"/>
      <c r="H1" s="212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</row>
    <row r="2" spans="1:30" x14ac:dyDescent="0.2">
      <c r="A2" s="104" t="s">
        <v>148</v>
      </c>
      <c r="B2" s="105" t="s">
        <v>21</v>
      </c>
      <c r="C2" s="106" t="s">
        <v>22</v>
      </c>
      <c r="D2" s="106" t="s">
        <v>23</v>
      </c>
      <c r="E2" s="106" t="s">
        <v>24</v>
      </c>
      <c r="F2" s="106" t="s">
        <v>25</v>
      </c>
      <c r="G2" s="107" t="s">
        <v>26</v>
      </c>
      <c r="H2" s="108" t="s">
        <v>27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</row>
    <row r="3" spans="1:30" x14ac:dyDescent="0.2">
      <c r="A3" s="109" t="s">
        <v>28</v>
      </c>
      <c r="B3" s="103">
        <v>0.57345599999999997</v>
      </c>
      <c r="C3" s="103">
        <v>0.22938249999999999</v>
      </c>
      <c r="D3" s="103">
        <v>0.24085200000000001</v>
      </c>
      <c r="E3" s="103">
        <v>0.16056799999999999</v>
      </c>
      <c r="F3" s="103">
        <v>2.2064846999999999E-2</v>
      </c>
      <c r="G3" s="110">
        <v>1.226</v>
      </c>
      <c r="H3" s="111">
        <v>0.378</v>
      </c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</row>
    <row r="4" spans="1:30" x14ac:dyDescent="0.2">
      <c r="A4" s="112" t="s">
        <v>29</v>
      </c>
      <c r="B4" s="103"/>
      <c r="C4" s="103">
        <v>0</v>
      </c>
      <c r="D4" s="103">
        <v>0</v>
      </c>
      <c r="E4" s="103">
        <v>0</v>
      </c>
      <c r="F4" s="103">
        <v>0</v>
      </c>
      <c r="G4" s="110">
        <v>0</v>
      </c>
      <c r="H4" s="111">
        <v>0</v>
      </c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</row>
    <row r="5" spans="1:30" x14ac:dyDescent="0.2">
      <c r="A5" s="112" t="s">
        <v>30</v>
      </c>
      <c r="B5" s="103">
        <v>9.0688000000000005E-2</v>
      </c>
      <c r="C5" s="103">
        <v>3.6275399999999999E-2</v>
      </c>
      <c r="D5" s="103">
        <v>3.8088999999999998E-2</v>
      </c>
      <c r="E5" s="103">
        <v>2.5392999999999999E-2</v>
      </c>
      <c r="F5" s="103">
        <v>2.2064846999999999E-2</v>
      </c>
      <c r="G5" s="110">
        <v>0.21299999999999999</v>
      </c>
      <c r="H5" s="111">
        <v>6.6000000000000003E-2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</row>
    <row r="6" spans="1:30" x14ac:dyDescent="0.2">
      <c r="A6" s="112" t="s">
        <v>31</v>
      </c>
      <c r="B6" s="103">
        <v>0.145702</v>
      </c>
      <c r="C6" s="103">
        <v>5.8280800000000001E-2</v>
      </c>
      <c r="D6" s="103">
        <v>6.1194999999999999E-2</v>
      </c>
      <c r="E6" s="103">
        <v>4.0797E-2</v>
      </c>
      <c r="F6" s="103">
        <v>2.2064846999999999E-2</v>
      </c>
      <c r="G6" s="110">
        <v>0.32800000000000001</v>
      </c>
      <c r="H6" s="111">
        <v>0.10100000000000001</v>
      </c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</row>
    <row r="7" spans="1:30" x14ac:dyDescent="0.2">
      <c r="A7" s="113" t="s">
        <v>32</v>
      </c>
      <c r="B7" s="103">
        <v>0.69229799999999997</v>
      </c>
      <c r="C7" s="103">
        <v>0.27691919999999998</v>
      </c>
      <c r="D7" s="103">
        <v>0.290765</v>
      </c>
      <c r="E7" s="103">
        <v>0.19384299999999999</v>
      </c>
      <c r="F7" s="103">
        <v>2.2064846999999999E-2</v>
      </c>
      <c r="G7" s="110">
        <v>1.476</v>
      </c>
      <c r="H7" s="111">
        <v>0.45500000000000002</v>
      </c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</row>
    <row r="8" spans="1:30" x14ac:dyDescent="0.2">
      <c r="A8" s="104" t="s">
        <v>148</v>
      </c>
      <c r="B8" s="103"/>
      <c r="C8" s="103"/>
      <c r="D8" s="103"/>
      <c r="E8" s="103"/>
      <c r="F8" s="103"/>
      <c r="G8" s="114">
        <v>3.2429999999999999</v>
      </c>
      <c r="H8" s="115">
        <v>1</v>
      </c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</row>
    <row r="9" spans="1:30" ht="16" thickBot="1" x14ac:dyDescent="0.25">
      <c r="A9" s="116" t="s">
        <v>33</v>
      </c>
      <c r="B9" s="117">
        <v>0.11032400000000001</v>
      </c>
      <c r="C9" s="118" t="s">
        <v>148</v>
      </c>
      <c r="D9" s="118" t="s">
        <v>148</v>
      </c>
      <c r="E9" s="118" t="s">
        <v>148</v>
      </c>
      <c r="F9" s="118" t="s">
        <v>148</v>
      </c>
      <c r="G9" s="118" t="s">
        <v>148</v>
      </c>
      <c r="H9" s="119" t="s">
        <v>148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</row>
    <row r="10" spans="1:30" ht="16" thickBot="1" x14ac:dyDescent="0.2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</row>
    <row r="11" spans="1:30" x14ac:dyDescent="0.2">
      <c r="A11" s="213" t="s">
        <v>34</v>
      </c>
      <c r="B11" s="214"/>
      <c r="C11" s="214"/>
      <c r="D11" s="214"/>
      <c r="E11" s="214"/>
      <c r="F11" s="214"/>
      <c r="G11" s="210" t="s">
        <v>35</v>
      </c>
      <c r="H11" s="212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</row>
    <row r="12" spans="1:30" x14ac:dyDescent="0.2">
      <c r="A12" s="104" t="s">
        <v>148</v>
      </c>
      <c r="B12" s="105" t="s">
        <v>36</v>
      </c>
      <c r="C12" s="106" t="s">
        <v>37</v>
      </c>
      <c r="D12" s="106" t="s">
        <v>38</v>
      </c>
      <c r="E12" s="107" t="s">
        <v>26</v>
      </c>
      <c r="F12" s="106" t="s">
        <v>27</v>
      </c>
      <c r="G12" s="104" t="s">
        <v>39</v>
      </c>
      <c r="H12" s="120">
        <v>9.6000000000000002E-2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</row>
    <row r="13" spans="1:30" x14ac:dyDescent="0.2">
      <c r="A13" s="109" t="s">
        <v>40</v>
      </c>
      <c r="B13" s="103">
        <v>5.7070000000000003E-2</v>
      </c>
      <c r="C13" s="103">
        <v>0.14729539999999999</v>
      </c>
      <c r="D13" s="103">
        <v>7.2049999999999996E-3</v>
      </c>
      <c r="E13" s="110">
        <v>0.21199999999999999</v>
      </c>
      <c r="F13" s="121">
        <v>0.26500000000000001</v>
      </c>
      <c r="G13" s="104" t="s">
        <v>41</v>
      </c>
      <c r="H13" s="120">
        <v>0.03</v>
      </c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</row>
    <row r="14" spans="1:30" x14ac:dyDescent="0.2">
      <c r="A14" s="112" t="s">
        <v>42</v>
      </c>
      <c r="B14" s="103">
        <v>0</v>
      </c>
      <c r="C14" s="103">
        <v>0</v>
      </c>
      <c r="D14" s="103">
        <v>0</v>
      </c>
      <c r="E14" s="110">
        <v>0</v>
      </c>
      <c r="F14" s="121">
        <v>0</v>
      </c>
      <c r="G14" s="104" t="s">
        <v>43</v>
      </c>
      <c r="H14" s="120">
        <v>9.1999999999999998E-2</v>
      </c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</row>
    <row r="15" spans="1:30" x14ac:dyDescent="0.2">
      <c r="A15" s="112" t="s">
        <v>44</v>
      </c>
      <c r="B15" s="103">
        <v>0.218141</v>
      </c>
      <c r="C15" s="103">
        <v>2.55249E-2</v>
      </c>
      <c r="D15" s="103">
        <v>5.4039999999999998E-2</v>
      </c>
      <c r="E15" s="110">
        <v>0.29799999999999999</v>
      </c>
      <c r="F15" s="121">
        <v>0.372</v>
      </c>
      <c r="G15" s="104" t="s">
        <v>45</v>
      </c>
      <c r="H15" s="120">
        <v>2.43E-4</v>
      </c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</row>
    <row r="16" spans="1:30" x14ac:dyDescent="0.2">
      <c r="A16" s="112" t="s">
        <v>46</v>
      </c>
      <c r="B16" s="103">
        <v>4.2791000000000003E-2</v>
      </c>
      <c r="C16" s="103">
        <v>3.94013E-2</v>
      </c>
      <c r="D16" s="103">
        <v>7.2049999999999996E-3</v>
      </c>
      <c r="E16" s="110">
        <v>8.8999999999999996E-2</v>
      </c>
      <c r="F16" s="121">
        <v>0.112</v>
      </c>
      <c r="G16" s="122" t="s">
        <v>47</v>
      </c>
      <c r="H16" s="123">
        <v>0</v>
      </c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</row>
    <row r="17" spans="1:30" x14ac:dyDescent="0.2">
      <c r="A17" s="113" t="s">
        <v>48</v>
      </c>
      <c r="B17" s="103">
        <v>2.1753999999999999E-2</v>
      </c>
      <c r="C17" s="103">
        <v>0.17727129999999999</v>
      </c>
      <c r="D17" s="103">
        <v>1.8010000000000001E-3</v>
      </c>
      <c r="E17" s="110">
        <v>0.20100000000000001</v>
      </c>
      <c r="F17" s="121">
        <v>0.251</v>
      </c>
      <c r="G17" s="104" t="s">
        <v>49</v>
      </c>
      <c r="H17" s="120">
        <v>5.3999999999999999E-2</v>
      </c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</row>
    <row r="18" spans="1:30" x14ac:dyDescent="0.2">
      <c r="A18" s="104" t="s">
        <v>148</v>
      </c>
      <c r="B18" s="103"/>
      <c r="C18" s="103"/>
      <c r="D18" s="103"/>
      <c r="E18" s="114">
        <v>0.8</v>
      </c>
      <c r="F18" s="103">
        <v>1</v>
      </c>
      <c r="G18" s="124" t="s">
        <v>50</v>
      </c>
      <c r="H18" s="120">
        <v>2.5499999999999998E-2</v>
      </c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</row>
    <row r="19" spans="1:30" ht="16" thickBot="1" x14ac:dyDescent="0.25">
      <c r="A19" s="104" t="s">
        <v>49</v>
      </c>
      <c r="B19" s="103">
        <v>7.2053000000000006E-2</v>
      </c>
      <c r="C19" s="103"/>
      <c r="D19" s="103"/>
      <c r="E19" s="103"/>
      <c r="F19" s="103"/>
      <c r="G19" s="116" t="s">
        <v>148</v>
      </c>
      <c r="H19" s="125">
        <v>0.29799999999999999</v>
      </c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</row>
    <row r="20" spans="1:30" x14ac:dyDescent="0.2">
      <c r="A20" s="104" t="s">
        <v>51</v>
      </c>
      <c r="B20" s="103">
        <v>8.6554000000000006E-2</v>
      </c>
      <c r="C20" s="103"/>
      <c r="D20" s="103"/>
      <c r="E20" s="103"/>
      <c r="F20" s="115" t="s">
        <v>148</v>
      </c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</row>
    <row r="21" spans="1:30" x14ac:dyDescent="0.2">
      <c r="A21" s="104" t="s">
        <v>52</v>
      </c>
      <c r="B21" s="103">
        <v>4.3277000000000003E-2</v>
      </c>
      <c r="C21" s="103"/>
      <c r="D21" s="103"/>
      <c r="E21" s="103"/>
      <c r="F21" s="115" t="s">
        <v>148</v>
      </c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</row>
    <row r="22" spans="1:30" x14ac:dyDescent="0.2">
      <c r="A22" s="104" t="s">
        <v>53</v>
      </c>
      <c r="B22" s="103">
        <v>8.6554000000000006E-2</v>
      </c>
      <c r="C22" s="103"/>
      <c r="D22" s="103"/>
      <c r="E22" s="103"/>
      <c r="F22" s="115" t="s">
        <v>148</v>
      </c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</row>
    <row r="23" spans="1:30" ht="16" thickBot="1" x14ac:dyDescent="0.25">
      <c r="A23" s="116" t="s">
        <v>54</v>
      </c>
      <c r="B23" s="118">
        <v>0.17310800000000001</v>
      </c>
      <c r="C23" s="118" t="s">
        <v>148</v>
      </c>
      <c r="D23" s="118" t="s">
        <v>148</v>
      </c>
      <c r="E23" s="118" t="s">
        <v>148</v>
      </c>
      <c r="F23" s="119" t="s">
        <v>148</v>
      </c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</row>
    <row r="24" spans="1:30" x14ac:dyDescent="0.2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</row>
    <row r="25" spans="1:30" ht="16" thickBot="1" x14ac:dyDescent="0.2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</row>
    <row r="26" spans="1:30" x14ac:dyDescent="0.2">
      <c r="A26" s="210" t="s">
        <v>55</v>
      </c>
      <c r="B26" s="211"/>
      <c r="C26" s="212"/>
      <c r="D26" s="103"/>
      <c r="E26" s="103"/>
      <c r="F26" s="103"/>
      <c r="G26" s="210" t="s">
        <v>56</v>
      </c>
      <c r="H26" s="211"/>
      <c r="I26" s="212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</row>
    <row r="27" spans="1:30" x14ac:dyDescent="0.2">
      <c r="A27" s="104" t="s">
        <v>148</v>
      </c>
      <c r="B27" s="107" t="s">
        <v>57</v>
      </c>
      <c r="C27" s="108" t="s">
        <v>58</v>
      </c>
      <c r="D27" s="103"/>
      <c r="E27" s="103"/>
      <c r="F27" s="103"/>
      <c r="G27" s="104" t="s">
        <v>148</v>
      </c>
      <c r="H27" s="105" t="s">
        <v>149</v>
      </c>
      <c r="I27" s="108" t="s">
        <v>58</v>
      </c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</row>
    <row r="28" spans="1:30" x14ac:dyDescent="0.2">
      <c r="A28" s="126" t="s">
        <v>60</v>
      </c>
      <c r="B28" s="110">
        <v>474</v>
      </c>
      <c r="C28" s="115" t="s">
        <v>61</v>
      </c>
      <c r="D28" s="103"/>
      <c r="E28" s="103"/>
      <c r="F28" s="103"/>
      <c r="G28" s="126" t="s">
        <v>60</v>
      </c>
      <c r="H28" s="110">
        <v>227</v>
      </c>
      <c r="I28" s="115" t="s">
        <v>61</v>
      </c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</row>
    <row r="29" spans="1:30" x14ac:dyDescent="0.2">
      <c r="A29" s="104" t="s">
        <v>42</v>
      </c>
      <c r="B29" s="110">
        <v>0</v>
      </c>
      <c r="C29" s="115" t="s">
        <v>61</v>
      </c>
      <c r="D29" s="200" t="s">
        <v>62</v>
      </c>
      <c r="E29" s="199"/>
      <c r="F29" s="199"/>
      <c r="G29" s="104" t="s">
        <v>42</v>
      </c>
      <c r="H29" s="110">
        <v>0</v>
      </c>
      <c r="I29" s="115" t="s">
        <v>61</v>
      </c>
      <c r="J29" s="200" t="s">
        <v>62</v>
      </c>
      <c r="K29" s="199"/>
      <c r="L29" s="19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</row>
    <row r="30" spans="1:30" x14ac:dyDescent="0.2">
      <c r="A30" s="104" t="s">
        <v>44</v>
      </c>
      <c r="B30" s="110">
        <v>836</v>
      </c>
      <c r="C30" s="115" t="s">
        <v>61</v>
      </c>
      <c r="D30" s="200" t="s">
        <v>63</v>
      </c>
      <c r="E30" s="199"/>
      <c r="F30" s="199"/>
      <c r="G30" s="104" t="s">
        <v>44</v>
      </c>
      <c r="H30" s="110">
        <v>401</v>
      </c>
      <c r="I30" s="115" t="s">
        <v>61</v>
      </c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</row>
    <row r="31" spans="1:30" x14ac:dyDescent="0.2">
      <c r="A31" s="104" t="s">
        <v>46</v>
      </c>
      <c r="B31" s="110">
        <v>389</v>
      </c>
      <c r="C31" s="115" t="s">
        <v>61</v>
      </c>
      <c r="D31" s="103"/>
      <c r="E31" s="103"/>
      <c r="F31" s="103"/>
      <c r="G31" s="104" t="s">
        <v>46</v>
      </c>
      <c r="H31" s="110">
        <v>187</v>
      </c>
      <c r="I31" s="115" t="s">
        <v>61</v>
      </c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</row>
    <row r="32" spans="1:30" x14ac:dyDescent="0.2">
      <c r="A32" s="124" t="s">
        <v>48</v>
      </c>
      <c r="B32" s="110">
        <v>1092</v>
      </c>
      <c r="C32" s="115" t="s">
        <v>64</v>
      </c>
      <c r="D32" s="103"/>
      <c r="E32" s="103"/>
      <c r="F32" s="103"/>
      <c r="G32" s="124" t="s">
        <v>48</v>
      </c>
      <c r="H32" s="110">
        <v>208</v>
      </c>
      <c r="I32" s="115" t="s">
        <v>64</v>
      </c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</row>
    <row r="33" spans="1:30" ht="16" thickBot="1" x14ac:dyDescent="0.25">
      <c r="A33" s="116" t="s">
        <v>148</v>
      </c>
      <c r="B33" s="127">
        <v>2790</v>
      </c>
      <c r="C33" s="119" t="s">
        <v>148</v>
      </c>
      <c r="D33" s="103"/>
      <c r="E33" s="103"/>
      <c r="F33" s="103"/>
      <c r="G33" s="116" t="s">
        <v>148</v>
      </c>
      <c r="H33" s="127">
        <v>1023</v>
      </c>
      <c r="I33" s="119" t="s">
        <v>148</v>
      </c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</row>
    <row r="34" spans="1:30" x14ac:dyDescent="0.2">
      <c r="A34" s="103"/>
      <c r="B34" s="103"/>
      <c r="C34" s="103"/>
      <c r="D34" s="103"/>
      <c r="E34" s="103"/>
      <c r="F34" s="103"/>
      <c r="G34" s="103" t="s">
        <v>65</v>
      </c>
      <c r="H34" s="103">
        <v>0.47949999999999998</v>
      </c>
      <c r="I34" s="199" t="s">
        <v>66</v>
      </c>
      <c r="J34" s="199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</row>
    <row r="35" spans="1:30" x14ac:dyDescent="0.2">
      <c r="A35" s="103"/>
      <c r="B35" s="103"/>
      <c r="C35" s="103"/>
      <c r="D35" s="103"/>
      <c r="E35" s="103"/>
      <c r="F35" s="103"/>
      <c r="G35" s="199" t="s">
        <v>67</v>
      </c>
      <c r="H35" s="199"/>
      <c r="I35" s="199"/>
      <c r="J35" s="199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</row>
    <row r="36" spans="1:30" x14ac:dyDescent="0.2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</row>
    <row r="37" spans="1:30" ht="16" thickBot="1" x14ac:dyDescent="0.25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</row>
    <row r="38" spans="1:30" x14ac:dyDescent="0.2">
      <c r="A38" s="128" t="s">
        <v>68</v>
      </c>
      <c r="B38" s="129">
        <v>312.42</v>
      </c>
      <c r="C38" s="200" t="s">
        <v>69</v>
      </c>
      <c r="D38" s="199"/>
      <c r="E38" s="19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</row>
    <row r="39" spans="1:30" x14ac:dyDescent="0.2">
      <c r="A39" s="112" t="s">
        <v>70</v>
      </c>
      <c r="B39" s="115">
        <v>0.23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</row>
    <row r="40" spans="1:30" x14ac:dyDescent="0.2">
      <c r="A40" s="112" t="s">
        <v>71</v>
      </c>
      <c r="B40" s="115">
        <v>1358</v>
      </c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</row>
    <row r="41" spans="1:30" x14ac:dyDescent="0.2">
      <c r="A41" s="112" t="s">
        <v>72</v>
      </c>
      <c r="B41" s="115">
        <v>0.21</v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</row>
    <row r="42" spans="1:30" ht="16" thickBot="1" x14ac:dyDescent="0.25">
      <c r="A42" s="130" t="s">
        <v>73</v>
      </c>
      <c r="B42" s="119">
        <v>1488</v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</row>
    <row r="43" spans="1:30" ht="16" thickBot="1" x14ac:dyDescent="0.25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</row>
    <row r="44" spans="1:30" x14ac:dyDescent="0.2">
      <c r="A44" s="128" t="s">
        <v>74</v>
      </c>
      <c r="B44" s="131">
        <v>12.943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</row>
    <row r="45" spans="1:30" x14ac:dyDescent="0.2">
      <c r="A45" s="112" t="s">
        <v>75</v>
      </c>
      <c r="B45" s="115">
        <v>17581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</row>
    <row r="46" spans="1:30" x14ac:dyDescent="0.2">
      <c r="A46" s="112" t="s">
        <v>76</v>
      </c>
      <c r="B46" s="115">
        <v>7.0979999999999999</v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</row>
    <row r="47" spans="1:30" x14ac:dyDescent="0.2">
      <c r="A47" s="112" t="s">
        <v>73</v>
      </c>
      <c r="B47" s="115">
        <v>10559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</row>
    <row r="48" spans="1:30" x14ac:dyDescent="0.2">
      <c r="A48" s="112" t="s">
        <v>77</v>
      </c>
      <c r="B48" s="115">
        <v>417.5</v>
      </c>
      <c r="C48" s="103"/>
      <c r="D48" s="103"/>
      <c r="E48" s="103"/>
      <c r="F48" s="103"/>
      <c r="G48" s="103"/>
      <c r="H48" s="103"/>
      <c r="I48" s="103"/>
      <c r="J48" s="103" t="s">
        <v>148</v>
      </c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</row>
    <row r="49" spans="1:30" ht="16" thickBot="1" x14ac:dyDescent="0.25">
      <c r="A49" s="130" t="s">
        <v>79</v>
      </c>
      <c r="B49" s="119">
        <v>67.400000000000006</v>
      </c>
      <c r="C49" s="103">
        <v>6.7000000000000004E-2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</row>
    <row r="50" spans="1:30" x14ac:dyDescent="0.2">
      <c r="A50" s="132" t="s">
        <v>80</v>
      </c>
      <c r="B50" s="132">
        <v>731.27</v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</row>
    <row r="51" spans="1:30" x14ac:dyDescent="0.2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</row>
    <row r="52" spans="1:30" ht="16" thickBot="1" x14ac:dyDescent="0.2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</row>
    <row r="53" spans="1:30" ht="16" thickBot="1" x14ac:dyDescent="0.25">
      <c r="A53" s="201" t="s">
        <v>81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</row>
    <row r="54" spans="1:30" ht="16" thickBot="1" x14ac:dyDescent="0.25">
      <c r="A54" s="204" t="s">
        <v>82</v>
      </c>
      <c r="B54" s="205"/>
      <c r="C54" s="205"/>
      <c r="D54" s="206"/>
      <c r="E54" s="103"/>
      <c r="F54" s="207" t="s">
        <v>20</v>
      </c>
      <c r="G54" s="208"/>
      <c r="H54" s="209"/>
      <c r="I54" s="103"/>
      <c r="J54" s="207" t="s">
        <v>83</v>
      </c>
      <c r="K54" s="208"/>
      <c r="L54" s="209"/>
      <c r="M54" s="103"/>
      <c r="N54" s="201" t="s">
        <v>55</v>
      </c>
      <c r="O54" s="202"/>
      <c r="P54" s="203"/>
      <c r="Q54" s="103"/>
      <c r="R54" s="201" t="s">
        <v>84</v>
      </c>
      <c r="S54" s="202"/>
      <c r="T54" s="2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</row>
    <row r="55" spans="1:30" x14ac:dyDescent="0.2">
      <c r="A55" s="104" t="s">
        <v>148</v>
      </c>
      <c r="B55" s="133">
        <v>-0.25</v>
      </c>
      <c r="C55" s="134" t="s">
        <v>86</v>
      </c>
      <c r="D55" s="135">
        <v>0.25</v>
      </c>
      <c r="E55" s="103"/>
      <c r="F55" s="137">
        <v>-0.25</v>
      </c>
      <c r="G55" s="138" t="s">
        <v>86</v>
      </c>
      <c r="H55" s="139">
        <v>0.25</v>
      </c>
      <c r="I55" s="103"/>
      <c r="J55" s="137">
        <v>-0.25</v>
      </c>
      <c r="K55" s="138" t="s">
        <v>86</v>
      </c>
      <c r="L55" s="139">
        <v>0.25</v>
      </c>
      <c r="M55" s="103"/>
      <c r="N55" s="140">
        <v>-0.25</v>
      </c>
      <c r="O55" s="134" t="s">
        <v>86</v>
      </c>
      <c r="P55" s="135">
        <v>0.25</v>
      </c>
      <c r="Q55" s="103"/>
      <c r="R55" s="140">
        <v>-0.25</v>
      </c>
      <c r="S55" s="134" t="s">
        <v>86</v>
      </c>
      <c r="T55" s="135">
        <v>0.25</v>
      </c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</row>
    <row r="56" spans="1:30" x14ac:dyDescent="0.2">
      <c r="A56" s="136" t="s">
        <v>88</v>
      </c>
      <c r="B56" s="103">
        <v>0.71</v>
      </c>
      <c r="C56" s="103">
        <v>0.73</v>
      </c>
      <c r="D56" s="115">
        <v>0.75</v>
      </c>
      <c r="E56" s="103"/>
      <c r="F56" s="104">
        <v>3.258</v>
      </c>
      <c r="G56" s="103">
        <v>3.2429999999999999</v>
      </c>
      <c r="H56" s="115">
        <v>3.27</v>
      </c>
      <c r="I56" s="103"/>
      <c r="J56" s="104">
        <v>0.74099999999999999</v>
      </c>
      <c r="K56" s="103">
        <v>0.8</v>
      </c>
      <c r="L56" s="115">
        <v>0.75700000000000001</v>
      </c>
      <c r="M56" s="103"/>
      <c r="N56" s="104">
        <v>2765.1880000000001</v>
      </c>
      <c r="O56" s="103">
        <v>2790</v>
      </c>
      <c r="P56" s="115">
        <v>2811.57</v>
      </c>
      <c r="Q56" s="103"/>
      <c r="R56" s="104">
        <v>1010.425</v>
      </c>
      <c r="S56" s="103">
        <v>1023</v>
      </c>
      <c r="T56" s="115">
        <v>1032.6659999999999</v>
      </c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</row>
    <row r="57" spans="1:30" x14ac:dyDescent="0.2">
      <c r="A57" s="113" t="s">
        <v>89</v>
      </c>
      <c r="B57" s="103">
        <v>1</v>
      </c>
      <c r="C57" s="103">
        <v>0.73</v>
      </c>
      <c r="D57" s="115">
        <v>0.56999999999999995</v>
      </c>
      <c r="E57" s="103"/>
      <c r="F57" s="104">
        <v>3.3340000000000001</v>
      </c>
      <c r="G57" s="103">
        <v>3.2429999999999999</v>
      </c>
      <c r="H57" s="115">
        <v>3.22</v>
      </c>
      <c r="I57" s="103"/>
      <c r="J57" s="104">
        <v>0.84499999999999997</v>
      </c>
      <c r="K57" s="103">
        <v>0.8</v>
      </c>
      <c r="L57" s="115">
        <v>0.69099999999999995</v>
      </c>
      <c r="M57" s="103"/>
      <c r="N57" s="104">
        <v>3054.239</v>
      </c>
      <c r="O57" s="103">
        <v>2790</v>
      </c>
      <c r="P57" s="115">
        <v>2628.7260000000001</v>
      </c>
      <c r="Q57" s="103"/>
      <c r="R57" s="104">
        <v>1149.0250000000001</v>
      </c>
      <c r="S57" s="103">
        <v>1023</v>
      </c>
      <c r="T57" s="115">
        <v>944.99189999999999</v>
      </c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</row>
    <row r="58" spans="1:30" x14ac:dyDescent="0.2">
      <c r="A58" s="113" t="s">
        <v>90</v>
      </c>
      <c r="B58" s="103"/>
      <c r="C58" s="103"/>
      <c r="D58" s="115" t="s">
        <v>148</v>
      </c>
      <c r="E58" s="103"/>
      <c r="F58" s="104" t="s">
        <v>148</v>
      </c>
      <c r="G58" s="103"/>
      <c r="H58" s="115" t="s">
        <v>148</v>
      </c>
      <c r="I58" s="103"/>
      <c r="J58" s="104" t="s">
        <v>148</v>
      </c>
      <c r="K58" s="103"/>
      <c r="L58" s="115" t="s">
        <v>148</v>
      </c>
      <c r="M58" s="103"/>
      <c r="N58" s="104" t="s">
        <v>148</v>
      </c>
      <c r="O58" s="103"/>
      <c r="P58" s="115" t="s">
        <v>148</v>
      </c>
      <c r="Q58" s="103"/>
      <c r="R58" s="104" t="s">
        <v>148</v>
      </c>
      <c r="S58" s="103"/>
      <c r="T58" s="115" t="s">
        <v>148</v>
      </c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</row>
    <row r="59" spans="1:30" x14ac:dyDescent="0.2">
      <c r="A59" s="113" t="s">
        <v>91</v>
      </c>
      <c r="B59" s="103">
        <v>1</v>
      </c>
      <c r="C59" s="103">
        <v>0.73</v>
      </c>
      <c r="D59" s="115">
        <v>0.56999999999999995</v>
      </c>
      <c r="E59" s="103"/>
      <c r="F59" s="104">
        <v>3.333708508</v>
      </c>
      <c r="G59" s="103">
        <v>3.2429999999999999</v>
      </c>
      <c r="H59" s="115">
        <v>3.22</v>
      </c>
      <c r="I59" s="103"/>
      <c r="J59" s="104">
        <v>0.84499999999999997</v>
      </c>
      <c r="K59" s="103">
        <v>0.8</v>
      </c>
      <c r="L59" s="115">
        <v>0.69099999999999995</v>
      </c>
      <c r="M59" s="103"/>
      <c r="N59" s="104">
        <v>3054.239</v>
      </c>
      <c r="O59" s="103">
        <v>2790</v>
      </c>
      <c r="P59" s="115">
        <v>2628.7260000000001</v>
      </c>
      <c r="Q59" s="103"/>
      <c r="R59" s="104">
        <v>1149.0250000000001</v>
      </c>
      <c r="S59" s="103">
        <v>1023</v>
      </c>
      <c r="T59" s="115">
        <v>944.99189999999999</v>
      </c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</row>
    <row r="60" spans="1:30" ht="16" thickBot="1" x14ac:dyDescent="0.25">
      <c r="A60" s="130" t="s">
        <v>92</v>
      </c>
      <c r="B60" s="118">
        <v>0.97</v>
      </c>
      <c r="C60" s="118">
        <v>0.73</v>
      </c>
      <c r="D60" s="119">
        <v>0.47</v>
      </c>
      <c r="E60" s="118" t="s">
        <v>148</v>
      </c>
      <c r="F60" s="116">
        <v>3.669</v>
      </c>
      <c r="G60" s="118">
        <v>3.2429999999999999</v>
      </c>
      <c r="H60" s="119">
        <v>2.9980000000000002</v>
      </c>
      <c r="I60" s="118" t="s">
        <v>148</v>
      </c>
      <c r="J60" s="116">
        <v>0.90700000000000003</v>
      </c>
      <c r="K60" s="118">
        <v>0.8</v>
      </c>
      <c r="L60" s="119">
        <v>0.65300000000000002</v>
      </c>
      <c r="M60" s="118" t="s">
        <v>148</v>
      </c>
      <c r="N60" s="116">
        <v>3562.6770000000001</v>
      </c>
      <c r="O60" s="118">
        <v>2790</v>
      </c>
      <c r="P60" s="119">
        <v>2327.1109999999999</v>
      </c>
      <c r="Q60" s="118" t="s">
        <v>148</v>
      </c>
      <c r="R60" s="116">
        <v>1287.6610000000001</v>
      </c>
      <c r="S60" s="118">
        <v>1023</v>
      </c>
      <c r="T60" s="119">
        <v>863.46400000000006</v>
      </c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</row>
    <row r="61" spans="1:30" x14ac:dyDescent="0.2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</row>
    <row r="62" spans="1:30" x14ac:dyDescent="0.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</row>
    <row r="63" spans="1:30" x14ac:dyDescent="0.2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</row>
    <row r="64" spans="1:30" x14ac:dyDescent="0.2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</row>
    <row r="65" spans="1:30" x14ac:dyDescent="0.2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</row>
    <row r="66" spans="1:30" x14ac:dyDescent="0.2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</row>
    <row r="67" spans="1:30" x14ac:dyDescent="0.2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</row>
    <row r="68" spans="1:30" x14ac:dyDescent="0.2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</row>
    <row r="69" spans="1:30" x14ac:dyDescent="0.2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</row>
    <row r="70" spans="1:30" x14ac:dyDescent="0.2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</row>
    <row r="71" spans="1:30" x14ac:dyDescent="0.2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</row>
    <row r="72" spans="1:30" x14ac:dyDescent="0.2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</row>
    <row r="73" spans="1:30" x14ac:dyDescent="0.2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</row>
    <row r="74" spans="1:30" x14ac:dyDescent="0.2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</row>
    <row r="75" spans="1:30" x14ac:dyDescent="0.2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</row>
    <row r="76" spans="1:30" x14ac:dyDescent="0.2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</row>
    <row r="77" spans="1:30" x14ac:dyDescent="0.2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</row>
    <row r="78" spans="1:30" x14ac:dyDescent="0.2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</row>
    <row r="79" spans="1:30" x14ac:dyDescent="0.2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</row>
    <row r="80" spans="1:30" x14ac:dyDescent="0.2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</row>
    <row r="81" spans="1:30" x14ac:dyDescent="0.2">
      <c r="A81" s="103"/>
      <c r="B81" s="103"/>
      <c r="C81" s="103"/>
      <c r="D81" s="103"/>
      <c r="E81" s="103"/>
      <c r="F81" s="103"/>
      <c r="G81" s="103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</row>
    <row r="82" spans="1:30" x14ac:dyDescent="0.2">
      <c r="A82" s="103"/>
      <c r="B82" s="103"/>
      <c r="C82" s="103"/>
      <c r="D82" s="103"/>
      <c r="E82" s="103"/>
      <c r="F82" s="103"/>
      <c r="G82" s="103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</row>
    <row r="83" spans="1:30" x14ac:dyDescent="0.2">
      <c r="A83" s="103"/>
      <c r="B83" s="103"/>
      <c r="C83" s="103"/>
      <c r="D83" s="103"/>
      <c r="E83" s="103"/>
      <c r="F83" s="103"/>
      <c r="G83" s="103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</row>
    <row r="84" spans="1:30" x14ac:dyDescent="0.2">
      <c r="A84" s="103"/>
      <c r="B84" s="103"/>
      <c r="C84" s="103"/>
      <c r="D84" s="103"/>
      <c r="E84" s="103"/>
      <c r="F84" s="103"/>
      <c r="G84" s="103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</row>
    <row r="85" spans="1:30" x14ac:dyDescent="0.2">
      <c r="A85" s="103"/>
      <c r="B85" s="103"/>
      <c r="C85" s="103"/>
      <c r="D85" s="103"/>
      <c r="E85" s="103"/>
      <c r="F85" s="103"/>
      <c r="G85" s="103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</row>
    <row r="86" spans="1:30" x14ac:dyDescent="0.2">
      <c r="A86" s="103"/>
      <c r="B86" s="103"/>
      <c r="C86" s="103"/>
      <c r="D86" s="103"/>
      <c r="E86" s="103"/>
      <c r="F86" s="103"/>
      <c r="G86" s="103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</row>
    <row r="87" spans="1:30" x14ac:dyDescent="0.2">
      <c r="A87" s="103"/>
      <c r="B87" s="103"/>
      <c r="C87" s="103"/>
      <c r="D87" s="103"/>
      <c r="E87" s="103"/>
      <c r="F87" s="103"/>
      <c r="G87" s="103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</row>
    <row r="88" spans="1:30" x14ac:dyDescent="0.2">
      <c r="A88" s="103"/>
      <c r="B88" s="103"/>
      <c r="C88" s="103"/>
      <c r="D88" s="103"/>
      <c r="E88" s="103"/>
      <c r="F88" s="103"/>
      <c r="G88" s="103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</row>
    <row r="89" spans="1:30" x14ac:dyDescent="0.2">
      <c r="A89" s="103"/>
      <c r="B89" s="103"/>
      <c r="C89" s="103"/>
      <c r="D89" s="103"/>
      <c r="E89" s="103"/>
      <c r="F89" s="103"/>
      <c r="G89" s="103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</row>
    <row r="90" spans="1:30" x14ac:dyDescent="0.2">
      <c r="A90" s="103"/>
      <c r="B90" s="103"/>
      <c r="C90" s="103"/>
      <c r="D90" s="103"/>
      <c r="E90" s="103"/>
      <c r="F90" s="103"/>
      <c r="G90" s="103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</row>
    <row r="91" spans="1:30" x14ac:dyDescent="0.2">
      <c r="A91" s="103"/>
      <c r="B91" s="103"/>
      <c r="C91" s="103"/>
      <c r="D91" s="103"/>
      <c r="E91" s="103"/>
      <c r="F91" s="103"/>
      <c r="G91" s="103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</row>
    <row r="92" spans="1:30" x14ac:dyDescent="0.2">
      <c r="A92" s="103"/>
      <c r="B92" s="103"/>
      <c r="C92" s="103"/>
      <c r="D92" s="103"/>
      <c r="E92" s="103"/>
      <c r="F92" s="103"/>
      <c r="G92" s="103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</row>
    <row r="93" spans="1:30" x14ac:dyDescent="0.2">
      <c r="A93" s="103"/>
      <c r="B93" s="103"/>
      <c r="C93" s="103"/>
      <c r="D93" s="103"/>
      <c r="E93" s="103"/>
      <c r="F93" s="103"/>
      <c r="G93" s="103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</row>
    <row r="94" spans="1:30" x14ac:dyDescent="0.2">
      <c r="A94" s="103"/>
      <c r="B94" s="103"/>
      <c r="C94" s="103"/>
      <c r="D94" s="103"/>
      <c r="E94" s="103"/>
      <c r="F94" s="103"/>
      <c r="G94" s="103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</row>
    <row r="95" spans="1:30" x14ac:dyDescent="0.2">
      <c r="A95" s="103"/>
      <c r="B95" s="103"/>
      <c r="C95" s="103"/>
      <c r="D95" s="103"/>
      <c r="E95" s="103"/>
      <c r="F95" s="103"/>
      <c r="G95" s="103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</row>
    <row r="96" spans="1:30" x14ac:dyDescent="0.2">
      <c r="A96" s="103"/>
      <c r="B96" s="103"/>
      <c r="C96" s="103"/>
      <c r="D96" s="103"/>
      <c r="E96" s="103"/>
      <c r="F96" s="103"/>
      <c r="G96" s="103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</row>
    <row r="97" spans="1:30" x14ac:dyDescent="0.2">
      <c r="A97" s="103"/>
      <c r="B97" s="103"/>
      <c r="C97" s="103"/>
      <c r="D97" s="103"/>
      <c r="E97" s="103"/>
      <c r="F97" s="103"/>
      <c r="G97" s="103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</row>
    <row r="98" spans="1:30" x14ac:dyDescent="0.2">
      <c r="A98" s="103"/>
      <c r="B98" s="103"/>
      <c r="C98" s="103"/>
      <c r="D98" s="103"/>
      <c r="E98" s="103"/>
      <c r="F98" s="103"/>
      <c r="G98" s="103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</row>
    <row r="99" spans="1:30" x14ac:dyDescent="0.2">
      <c r="A99" s="103"/>
      <c r="B99" s="103"/>
      <c r="C99" s="103"/>
      <c r="D99" s="103"/>
      <c r="E99" s="103"/>
      <c r="F99" s="103"/>
      <c r="G99" s="103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</row>
  </sheetData>
  <mergeCells count="18">
    <mergeCell ref="A1:H1"/>
    <mergeCell ref="A11:F11"/>
    <mergeCell ref="G11:H11"/>
    <mergeCell ref="A26:C26"/>
    <mergeCell ref="G26:I26"/>
    <mergeCell ref="H81:AD99"/>
    <mergeCell ref="J29:L29"/>
    <mergeCell ref="D30:F30"/>
    <mergeCell ref="I34:J34"/>
    <mergeCell ref="G35:J35"/>
    <mergeCell ref="C38:E38"/>
    <mergeCell ref="A53:T53"/>
    <mergeCell ref="D29:F29"/>
    <mergeCell ref="A54:D54"/>
    <mergeCell ref="F54:H54"/>
    <mergeCell ref="J54:L54"/>
    <mergeCell ref="N54:P54"/>
    <mergeCell ref="R54:T5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33D751623A944585769B6828547166" ma:contentTypeVersion="15" ma:contentTypeDescription="Create a new document." ma:contentTypeScope="" ma:versionID="1e6e1a46066fa890ab247e4a68bcd9c0">
  <xsd:schema xmlns:xsd="http://www.w3.org/2001/XMLSchema" xmlns:xs="http://www.w3.org/2001/XMLSchema" xmlns:p="http://schemas.microsoft.com/office/2006/metadata/properties" xmlns:ns2="062e15ba-c9c5-4200-89b7-2c7e2a7aea25" xmlns:ns3="0823e2ea-2665-4ebd-b2ce-0c4244c230a2" targetNamespace="http://schemas.microsoft.com/office/2006/metadata/properties" ma:root="true" ma:fieldsID="9b97c56b2ea97ccd92fc282d6d0a19f8" ns2:_="" ns3:_="">
    <xsd:import namespace="062e15ba-c9c5-4200-89b7-2c7e2a7aea25"/>
    <xsd:import namespace="0823e2ea-2665-4ebd-b2ce-0c4244c230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e15ba-c9c5-4200-89b7-2c7e2a7aea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3718347-7ac7-43d2-8bc2-3254bf3347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3e2ea-2665-4ebd-b2ce-0c4244c230a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f9a242a-e418-43c2-9374-30700b1193d6}" ma:internalName="TaxCatchAll" ma:showField="CatchAllData" ma:web="0823e2ea-2665-4ebd-b2ce-0c4244c230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541837-933F-466B-AAF5-F5BDC087B9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2e15ba-c9c5-4200-89b7-2c7e2a7aea25"/>
    <ds:schemaRef ds:uri="0823e2ea-2665-4ebd-b2ce-0c4244c230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DC8036-B644-436E-941A-2C5F683787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elemental_composition_Apr_2024</vt:lpstr>
      <vt:lpstr>wild_type_30_days</vt:lpstr>
      <vt:lpstr>wild_type_3_days</vt:lpstr>
      <vt:lpstr>pst_SCAB_results_no_elect_gen</vt:lpstr>
      <vt:lpstr>mutant_3_days_no_credits_15y</vt:lpstr>
      <vt:lpstr>wild_type_3_days_no_credits_15y</vt:lpstr>
      <vt:lpstr>mutant_3_days_section_compariso</vt:lpstr>
      <vt:lpstr>wild_type_mutant_comparisons</vt:lpstr>
      <vt:lpstr>wild_type_3_days_noelectricity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GONZALEZ</dc:creator>
  <cp:keywords/>
  <dc:description/>
  <cp:lastModifiedBy>LEONARDO GONZALEZ</cp:lastModifiedBy>
  <cp:revision/>
  <dcterms:created xsi:type="dcterms:W3CDTF">2024-05-02T23:19:32Z</dcterms:created>
  <dcterms:modified xsi:type="dcterms:W3CDTF">2024-06-22T07:03:55Z</dcterms:modified>
  <cp:category/>
  <cp:contentStatus/>
</cp:coreProperties>
</file>