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8457E56B-D798-45BF-9033-EE19C5CD91C3}" xr6:coauthVersionLast="47" xr6:coauthVersionMax="47" xr10:uidLastSave="{00000000-0000-0000-0000-000000000000}"/>
  <bookViews>
    <workbookView xWindow="-120" yWindow="-120" windowWidth="21840" windowHeight="13020" firstSheet="3" activeTab="3" xr2:uid="{F6D97A53-F63B-4272-A181-44B26E0B790F}"/>
  </bookViews>
  <sheets>
    <sheet name="Meu Grafico" sheetId="6" r:id="rId1"/>
    <sheet name="Tab.Dinamica-Meu Grafico" sheetId="5" r:id="rId2"/>
    <sheet name="Produtos" sheetId="2" r:id="rId3"/>
    <sheet name="Tabela de Produtos" sheetId="1" r:id="rId4"/>
  </sheets>
  <calcPr calcId="191028"/>
  <pivotCaches>
    <pivotCache cacheId="416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4" i="2"/>
  <c r="F25" i="2" s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  <c r="D24" i="1"/>
  <c r="G24" i="1"/>
  <c r="G25" i="2"/>
  <c r="D25" i="2"/>
  <c r="F24" i="1" l="1"/>
  <c r="H24" i="1"/>
  <c r="E25" i="2"/>
  <c r="H25" i="2"/>
  <c r="E24" i="1"/>
</calcChain>
</file>

<file path=xl/sharedStrings.xml><?xml version="1.0" encoding="utf-8"?>
<sst xmlns="http://schemas.openxmlformats.org/spreadsheetml/2006/main" count="149" uniqueCount="35">
  <si>
    <t>Produtos</t>
  </si>
  <si>
    <t>Soma de Quantidade</t>
  </si>
  <si>
    <t>Bermuda</t>
  </si>
  <si>
    <t>Bolsa</t>
  </si>
  <si>
    <t>Boné</t>
  </si>
  <si>
    <t xml:space="preserve">Calça </t>
  </si>
  <si>
    <t>Camiseta Lisa</t>
  </si>
  <si>
    <t>Cinto</t>
  </si>
  <si>
    <t xml:space="preserve">Jaqueta </t>
  </si>
  <si>
    <t xml:space="preserve">Óculos </t>
  </si>
  <si>
    <t>Tênis</t>
  </si>
  <si>
    <t xml:space="preserve">Vestido </t>
  </si>
  <si>
    <t>TESTES PLANILHAS</t>
  </si>
  <si>
    <t>Tamanho</t>
  </si>
  <si>
    <t>Categoria</t>
  </si>
  <si>
    <t>Preço Unitário</t>
  </si>
  <si>
    <t>Desconto</t>
  </si>
  <si>
    <t>Preço c/ Desconto</t>
  </si>
  <si>
    <t>Quantidade</t>
  </si>
  <si>
    <t>Valor Total</t>
  </si>
  <si>
    <t xml:space="preserve">Desconto </t>
  </si>
  <si>
    <t>P</t>
  </si>
  <si>
    <t>Vestuário</t>
  </si>
  <si>
    <t>M</t>
  </si>
  <si>
    <t>G</t>
  </si>
  <si>
    <t>Único</t>
  </si>
  <si>
    <t>Acessórios</t>
  </si>
  <si>
    <t xml:space="preserve"> </t>
  </si>
  <si>
    <t>Calçado</t>
  </si>
  <si>
    <t>Totais</t>
  </si>
  <si>
    <t>Desc. 10%</t>
  </si>
  <si>
    <t>Preço c/ Desc.</t>
  </si>
  <si>
    <t>Qtd.</t>
  </si>
  <si>
    <t>Valores Totais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</si>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</sst>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_-[$R$-416]\ * #,##0.00_-;\-[$R$-416]\ * #,##0.00_-;_-[$R$-416]\ * &quot;-&quot;??_-;_-@_-"/>
    <numFmt numFmtId="165" formatCode="00000"/>
  </numFmts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5" fontId="0" fillId="0" borderId="0" xfId="0" applyNumberFormat="1"/>
    <xf numFmtId="8" fontId="4" fillId="0" borderId="0" xfId="0" applyNumberFormat="1" applyFont="1" applyAlignment="1"/>
    <xf numFmtId="8" fontId="5" fillId="4" borderId="0" xfId="0" applyNumberFormat="1" applyFont="1" applyFill="1" applyAlignment="1"/>
    <xf numFmtId="0" fontId="5" fillId="4" borderId="0" xfId="0" applyNumberFormat="1" applyFont="1" applyFill="1" applyAlignment="1">
      <alignment horizontal="center"/>
    </xf>
    <xf numFmtId="8" fontId="4" fillId="0" borderId="0" xfId="0" applyNumberFormat="1" applyFont="1"/>
    <xf numFmtId="164" fontId="3" fillId="0" borderId="0" xfId="0" applyNumberFormat="1" applyFont="1"/>
    <xf numFmtId="164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/>
    <xf numFmtId="9" fontId="0" fillId="0" borderId="2" xfId="0" applyNumberFormat="1" applyBorder="1" applyAlignment="1">
      <alignment horizontal="center"/>
    </xf>
    <xf numFmtId="9" fontId="0" fillId="0" borderId="0" xfId="0" applyNumberFormat="1"/>
    <xf numFmtId="14" fontId="0" fillId="0" borderId="0" xfId="0" applyNumberFormat="1"/>
    <xf numFmtId="0" fontId="6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5" fillId="3" borderId="0" xfId="0" applyFont="1" applyFill="1" applyAlignment="1">
      <alignment horizontal="right"/>
    </xf>
  </cellXfs>
  <cellStyles count="1">
    <cellStyle name="Normal" xfId="0" builtinId="0"/>
  </cellStyles>
  <dxfs count="16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fill>
        <patternFill patternType="solid">
          <fgColor indexed="64"/>
          <bgColor theme="8" tint="0.59999389629810485"/>
        </patternFill>
      </fill>
    </dxf>
    <dxf>
      <alignment horizontal="center"/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fill>
        <patternFill patternType="solid">
          <fgColor indexed="64"/>
          <bgColor theme="8" tint="0.59999389629810485"/>
        </patternFill>
      </fill>
    </dxf>
    <dxf>
      <numFmt numFmtId="164" formatCode="_-[$R$-416]\ * #,##0.00_-;\-[$R$-416]\ * #,##0.00_-;_-[$R$-416]\ * &quot;-&quot;??_-;_-@_-"/>
    </dxf>
    <dxf>
      <fill>
        <patternFill patternType="solid">
          <fgColor indexed="64"/>
          <bgColor theme="8" tint="0.59999389629810485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EXCEL AULAS - FINAL.xlsx]Tab.Dinamica-Meu Grafico!Tabela dinâmica5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Soma de Quantidade por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'Tab.Dinamica-Meu Grafico'!$B$3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'Tab.Dinamica-Meu Grafico'!$A$4:$A$13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</c:v>
                </c:pt>
                <c:pt idx="4">
                  <c:v>Camiseta Lisa</c:v>
                </c:pt>
                <c:pt idx="5">
                  <c:v>Cinto</c:v>
                </c:pt>
                <c:pt idx="6">
                  <c:v>Jaqueta </c:v>
                </c:pt>
                <c:pt idx="7">
                  <c:v>Óculos </c:v>
                </c:pt>
                <c:pt idx="8">
                  <c:v>Tênis</c:v>
                </c:pt>
                <c:pt idx="9">
                  <c:v>Vestido </c:v>
                </c:pt>
              </c:strCache>
            </c:strRef>
          </c:cat>
          <c:val>
            <c:numRef>
              <c:f>'Tab.Dinamica-Meu Grafico'!$B$4:$B$13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0-45E2-9C39-DCB46FCFA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29855"/>
        <c:axId val="69630271"/>
      </c:barChart>
      <c:catAx>
        <c:axId val="6962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30271"/>
        <c:crosses val="autoZero"/>
        <c:auto val="1"/>
        <c:lblAlgn val="ctr"/>
        <c:lblOffset val="100"/>
        <c:noMultiLvlLbl val="0"/>
      </c:catAx>
      <c:valAx>
        <c:axId val="696302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29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F66FA6-FE13-4BEF-A3DC-24FB47B969BD}">
  <sheetPr/>
  <sheetViews>
    <sheetView zoomScale="9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661" cy="600177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051345-838F-4025-8438-41A68DD0B6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. Zavan F." refreshedDate="45914.629665046297" createdVersion="7" refreshedVersion="7" minRefreshableVersion="3" recordCount="20" xr:uid="{EA16CE76-D988-452F-AB56-0AB7DCCFD468}">
  <cacheSource type="worksheet">
    <worksheetSource ref="A3:H23" sheet="Produtos"/>
  </cacheSource>
  <cacheFields count="7">
    <cacheField name="Produtos" numFmtId="0">
      <sharedItems count="10">
        <s v="Camiseta Lisa"/>
        <s v="Óculos "/>
        <s v="Jaqueta "/>
        <s v="Calça "/>
        <s v="Vestido 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8">
      <sharedItems containsSemiMixedTypes="0" containsString="0" containsNumber="1" minValue="25.9" maxValue="399.9"/>
    </cacheField>
    <cacheField name="Quantidade" numFmtId="0">
      <sharedItems containsSemiMixedTypes="0" containsString="0" containsNumber="1" containsInteger="1" minValue="0" maxValue="21"/>
    </cacheField>
    <cacheField name="Valor Total" numFmtId="8">
      <sharedItems containsSemiMixedTypes="0" containsString="0" containsNumber="1" minValue="0" maxValue="1199.6999999999998"/>
    </cacheField>
    <cacheField name="Desconto 5%" numFmtId="8">
      <sharedItems containsSemiMixedTypes="0" containsString="0" containsNumber="1" minValue="0" maxValue="59.984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39.9"/>
    <n v="11"/>
    <n v="438.9"/>
    <n v="21.945"/>
  </r>
  <r>
    <x v="9"/>
    <s v="Único"/>
    <s v="Acessórios"/>
    <n v="49.9"/>
    <n v="21"/>
    <n v="1047.8999999999999"/>
    <n v="52.39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0610E5-4471-4534-91C0-3A1C40AD7E8D}" name="Tabela dinâmica5" cacheId="4169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2">
  <location ref="A3:B13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uantidade" fld="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B07F6-7824-4DD0-B436-101A529A3E42}" name="Tabela2" displayName="Tabela2" ref="A3:H24" totalsRowCount="1" headerRowDxfId="15" totalsRowDxfId="14">
  <autoFilter ref="A3:H23" xr:uid="{BE3B07F6-7824-4DD0-B436-101A529A3E42}"/>
  <tableColumns count="8">
    <tableColumn id="1" xr3:uid="{0ECED261-CBFB-4CB9-9C4F-D8C672858088}" name="Produtos" totalsRowDxfId="13"/>
    <tableColumn id="2" xr3:uid="{6B6642F9-023B-444C-BE32-9D1AEBB32858}" name="Tamanho" dataDxfId="11" totalsRowDxfId="12"/>
    <tableColumn id="3" xr3:uid="{8E87CD8C-A88B-495F-B0C1-D9E496E58948}" name="Categoria" totalsRowLabel="Totais" totalsRowDxfId="10"/>
    <tableColumn id="4" xr3:uid="{A6D2CB5C-8F21-4B76-863A-111580B98625}" name="Preço Unitário" totalsRowFunction="custom" dataDxfId="8" totalsRowDxfId="9">
      <totalsRowFormula>SUBTOTAL(109,D4:D23)</totalsRowFormula>
    </tableColumn>
    <tableColumn id="7" xr3:uid="{EDEF085B-097C-4847-82F7-A850416A94F8}" name="Desc. 10%" totalsRowFunction="custom" dataDxfId="6" totalsRowDxfId="7">
      <calculatedColumnFormula>D4-(D4*$J$4)</calculatedColumnFormula>
      <totalsRowFormula>SUBTOTAL(109,E4:E23)</totalsRowFormula>
    </tableColumn>
    <tableColumn id="8" xr3:uid="{D450C182-F37E-41AD-9749-797E4291B7DF}" name="Preço c/ Desc." totalsRowFunction="custom" dataDxfId="4" totalsRowDxfId="5">
      <calculatedColumnFormula>Tabela2[[#This Row],[Preço Unitário]]-Tabela2[[#This Row],[Desc. 10%]]</calculatedColumnFormula>
      <totalsRowFormula>SUBTOTAL(109,F4:F23)</totalsRowFormula>
    </tableColumn>
    <tableColumn id="5" xr3:uid="{DC4099D7-1BFD-4ACE-8E04-B0DBFDC0CFE0}" name="Qtd." totalsRowFunction="sum" dataDxfId="2" totalsRowDxfId="3"/>
    <tableColumn id="6" xr3:uid="{3AD09B1B-794B-4736-A6DC-872815174A73}" name="Valores Totais" totalsRowFunction="custom" dataDxfId="0" totalsRowDxfId="1">
      <calculatedColumnFormula>Tabela2[[#This Row],[Preço c/ Desc.]]*Tabela2[[#This Row],[Qtd.]]</calculatedColumnFormula>
      <totalsRowFormula>SUBTOTAL(109,H4:H23)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08D-F90C-42F5-94DC-873FF9757FDB}">
  <dimension ref="A3:B13"/>
  <sheetViews>
    <sheetView workbookViewId="0">
      <selection activeCell="A3" sqref="A3"/>
    </sheetView>
  </sheetViews>
  <sheetFormatPr defaultRowHeight="15"/>
  <cols>
    <col min="1" max="1" width="12.85546875" bestFit="1" customWidth="1"/>
    <col min="2" max="2" width="19.7109375" bestFit="1" customWidth="1"/>
  </cols>
  <sheetData>
    <row r="3" spans="1:2">
      <c r="A3" s="24" t="s">
        <v>0</v>
      </c>
      <c r="B3" t="s">
        <v>1</v>
      </c>
    </row>
    <row r="4" spans="1:2">
      <c r="A4" t="s">
        <v>2</v>
      </c>
      <c r="B4" s="25">
        <v>40</v>
      </c>
    </row>
    <row r="5" spans="1:2">
      <c r="A5" t="s">
        <v>3</v>
      </c>
      <c r="B5" s="25">
        <v>1</v>
      </c>
    </row>
    <row r="6" spans="1:2">
      <c r="A6" t="s">
        <v>4</v>
      </c>
      <c r="B6" s="25">
        <v>11</v>
      </c>
    </row>
    <row r="7" spans="1:2">
      <c r="A7" t="s">
        <v>5</v>
      </c>
      <c r="B7" s="25">
        <v>19</v>
      </c>
    </row>
    <row r="8" spans="1:2">
      <c r="A8" t="s">
        <v>6</v>
      </c>
      <c r="B8" s="25">
        <v>28</v>
      </c>
    </row>
    <row r="9" spans="1:2">
      <c r="A9" t="s">
        <v>7</v>
      </c>
      <c r="B9" s="25">
        <v>21</v>
      </c>
    </row>
    <row r="10" spans="1:2">
      <c r="A10" t="s">
        <v>8</v>
      </c>
      <c r="B10" s="25">
        <v>4</v>
      </c>
    </row>
    <row r="11" spans="1:2">
      <c r="A11" t="s">
        <v>9</v>
      </c>
      <c r="B11" s="25">
        <v>3</v>
      </c>
    </row>
    <row r="12" spans="1:2">
      <c r="A12" t="s">
        <v>10</v>
      </c>
      <c r="B12" s="25">
        <v>3</v>
      </c>
    </row>
    <row r="13" spans="1:2">
      <c r="A13" t="s">
        <v>11</v>
      </c>
      <c r="B13" s="25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79D6-CAFF-4276-AD64-FDA9E5C16C37}">
  <dimension ref="A1:L26"/>
  <sheetViews>
    <sheetView zoomScale="130" zoomScaleNormal="130" workbookViewId="0">
      <selection activeCell="J7" sqref="J7"/>
    </sheetView>
  </sheetViews>
  <sheetFormatPr defaultRowHeight="15"/>
  <cols>
    <col min="1" max="1" width="16.85546875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21.5703125" bestFit="1" customWidth="1"/>
    <col min="6" max="6" width="21.5703125" customWidth="1"/>
    <col min="7" max="7" width="16.7109375" bestFit="1" customWidth="1"/>
    <col min="8" max="8" width="13.5703125" bestFit="1" customWidth="1"/>
    <col min="9" max="9" width="15.7109375" bestFit="1" customWidth="1"/>
    <col min="11" max="11" width="15.7109375" bestFit="1" customWidth="1"/>
  </cols>
  <sheetData>
    <row r="1" spans="1:12" ht="18.75" customHeight="1">
      <c r="A1" s="26" t="s">
        <v>12</v>
      </c>
      <c r="B1" s="26"/>
      <c r="C1" s="26"/>
      <c r="D1" s="26"/>
      <c r="E1" s="26"/>
      <c r="F1" s="26"/>
      <c r="G1" s="26"/>
      <c r="H1" s="26"/>
    </row>
    <row r="2" spans="1:12" ht="3.75" customHeight="1">
      <c r="A2" s="27"/>
      <c r="B2" s="27"/>
      <c r="C2" s="27"/>
      <c r="D2" s="27"/>
      <c r="E2" s="27"/>
      <c r="F2" s="27"/>
      <c r="G2" s="27"/>
      <c r="H2" s="27"/>
    </row>
    <row r="3" spans="1:12" s="2" customFormat="1" ht="18.75">
      <c r="A3" s="2" t="s">
        <v>0</v>
      </c>
      <c r="B3" s="2" t="s">
        <v>13</v>
      </c>
      <c r="C3" s="2" t="s">
        <v>14</v>
      </c>
      <c r="D3" s="2" t="s">
        <v>15</v>
      </c>
      <c r="E3" s="28" t="s">
        <v>16</v>
      </c>
      <c r="F3" s="28" t="s">
        <v>17</v>
      </c>
      <c r="G3" s="2" t="s">
        <v>18</v>
      </c>
      <c r="H3" s="2" t="s">
        <v>19</v>
      </c>
      <c r="K3" s="23" t="s">
        <v>20</v>
      </c>
    </row>
    <row r="4" spans="1:12" ht="15.75">
      <c r="A4" s="4" t="s">
        <v>6</v>
      </c>
      <c r="B4" s="5" t="s">
        <v>21</v>
      </c>
      <c r="C4" s="4" t="s">
        <v>22</v>
      </c>
      <c r="D4" s="7">
        <v>25.9</v>
      </c>
      <c r="E4" s="10">
        <f>D4-(D4*$K$4)</f>
        <v>23.31</v>
      </c>
      <c r="F4" s="10">
        <f>D4-E4</f>
        <v>2.59</v>
      </c>
      <c r="G4" s="5">
        <v>12</v>
      </c>
      <c r="H4" s="7">
        <f>E4*G4</f>
        <v>279.71999999999997</v>
      </c>
      <c r="K4" s="19">
        <v>0.1</v>
      </c>
    </row>
    <row r="5" spans="1:12" ht="15.75">
      <c r="A5" s="4" t="s">
        <v>6</v>
      </c>
      <c r="B5" s="5" t="s">
        <v>23</v>
      </c>
      <c r="C5" s="4" t="s">
        <v>22</v>
      </c>
      <c r="D5" s="7">
        <v>29.9</v>
      </c>
      <c r="E5" s="10">
        <f t="shared" ref="E5:E23" si="0">D5-(D5*$K$4)</f>
        <v>26.909999999999997</v>
      </c>
      <c r="F5" s="10">
        <f t="shared" ref="F5:F23" si="1">D5-E5</f>
        <v>2.990000000000002</v>
      </c>
      <c r="G5" s="5">
        <v>10</v>
      </c>
      <c r="H5" s="7">
        <f t="shared" ref="H5:H23" si="2">E5*G5</f>
        <v>269.09999999999997</v>
      </c>
    </row>
    <row r="6" spans="1:12" ht="15.75">
      <c r="A6" s="4" t="s">
        <v>6</v>
      </c>
      <c r="B6" s="5" t="s">
        <v>24</v>
      </c>
      <c r="C6" s="4" t="s">
        <v>22</v>
      </c>
      <c r="D6" s="7">
        <v>32.9</v>
      </c>
      <c r="E6" s="10">
        <f t="shared" si="0"/>
        <v>29.61</v>
      </c>
      <c r="F6" s="10">
        <f t="shared" si="1"/>
        <v>3.2899999999999991</v>
      </c>
      <c r="G6" s="5">
        <v>6</v>
      </c>
      <c r="H6" s="7">
        <f t="shared" si="2"/>
        <v>177.66</v>
      </c>
    </row>
    <row r="7" spans="1:12" ht="15.75">
      <c r="A7" s="4" t="s">
        <v>9</v>
      </c>
      <c r="B7" s="5" t="s">
        <v>25</v>
      </c>
      <c r="C7" s="4" t="s">
        <v>26</v>
      </c>
      <c r="D7" s="7">
        <v>399.9</v>
      </c>
      <c r="E7" s="10">
        <f t="shared" si="0"/>
        <v>359.90999999999997</v>
      </c>
      <c r="F7" s="10">
        <f t="shared" si="1"/>
        <v>39.990000000000009</v>
      </c>
      <c r="G7" s="5">
        <v>3</v>
      </c>
      <c r="H7" s="7">
        <f t="shared" si="2"/>
        <v>1079.73</v>
      </c>
      <c r="J7" t="s">
        <v>27</v>
      </c>
    </row>
    <row r="8" spans="1:12" ht="15.75">
      <c r="A8" s="4" t="s">
        <v>8</v>
      </c>
      <c r="B8" s="5" t="s">
        <v>21</v>
      </c>
      <c r="C8" s="4" t="s">
        <v>22</v>
      </c>
      <c r="D8" s="7">
        <v>249.9</v>
      </c>
      <c r="E8" s="10">
        <f t="shared" si="0"/>
        <v>224.91</v>
      </c>
      <c r="F8" s="10">
        <f t="shared" si="1"/>
        <v>24.990000000000009</v>
      </c>
      <c r="G8" s="5">
        <v>1</v>
      </c>
      <c r="H8" s="7">
        <f t="shared" si="2"/>
        <v>224.91</v>
      </c>
    </row>
    <row r="9" spans="1:12" ht="15.75">
      <c r="A9" s="4" t="s">
        <v>8</v>
      </c>
      <c r="B9" s="5" t="s">
        <v>23</v>
      </c>
      <c r="C9" s="4" t="s">
        <v>22</v>
      </c>
      <c r="D9" s="7">
        <v>259.89999999999998</v>
      </c>
      <c r="E9" s="10">
        <f t="shared" si="0"/>
        <v>233.90999999999997</v>
      </c>
      <c r="F9" s="10">
        <f t="shared" si="1"/>
        <v>25.990000000000009</v>
      </c>
      <c r="G9" s="5">
        <v>2</v>
      </c>
      <c r="H9" s="7">
        <f t="shared" si="2"/>
        <v>467.81999999999994</v>
      </c>
    </row>
    <row r="10" spans="1:12" ht="15.75">
      <c r="A10" s="4" t="s">
        <v>8</v>
      </c>
      <c r="B10" s="5" t="s">
        <v>24</v>
      </c>
      <c r="C10" s="4" t="s">
        <v>22</v>
      </c>
      <c r="D10" s="7">
        <v>299.89999999999998</v>
      </c>
      <c r="E10" s="10">
        <f t="shared" si="0"/>
        <v>269.90999999999997</v>
      </c>
      <c r="F10" s="10">
        <f t="shared" si="1"/>
        <v>29.990000000000009</v>
      </c>
      <c r="G10" s="5">
        <v>1</v>
      </c>
      <c r="H10" s="7">
        <f t="shared" si="2"/>
        <v>269.90999999999997</v>
      </c>
    </row>
    <row r="11" spans="1:12" ht="15.75">
      <c r="A11" s="4" t="s">
        <v>5</v>
      </c>
      <c r="B11" s="5" t="s">
        <v>21</v>
      </c>
      <c r="C11" s="4" t="s">
        <v>22</v>
      </c>
      <c r="D11" s="7">
        <v>85.9</v>
      </c>
      <c r="E11" s="10">
        <f t="shared" si="0"/>
        <v>77.31</v>
      </c>
      <c r="F11" s="10">
        <f t="shared" si="1"/>
        <v>8.5900000000000034</v>
      </c>
      <c r="G11" s="5">
        <v>8</v>
      </c>
      <c r="H11" s="7">
        <f t="shared" si="2"/>
        <v>618.48</v>
      </c>
    </row>
    <row r="12" spans="1:12" ht="15.75">
      <c r="A12" s="4" t="s">
        <v>5</v>
      </c>
      <c r="B12" s="5" t="s">
        <v>23</v>
      </c>
      <c r="C12" s="4" t="s">
        <v>22</v>
      </c>
      <c r="D12" s="7">
        <v>89.9</v>
      </c>
      <c r="E12" s="10">
        <f t="shared" si="0"/>
        <v>80.910000000000011</v>
      </c>
      <c r="F12" s="10">
        <f t="shared" si="1"/>
        <v>8.9899999999999949</v>
      </c>
      <c r="G12" s="5">
        <v>5</v>
      </c>
      <c r="H12" s="7">
        <f t="shared" si="2"/>
        <v>404.55000000000007</v>
      </c>
      <c r="L12" s="6"/>
    </row>
    <row r="13" spans="1:12" ht="15.75">
      <c r="A13" s="4" t="s">
        <v>5</v>
      </c>
      <c r="B13" s="5" t="s">
        <v>24</v>
      </c>
      <c r="C13" s="4" t="s">
        <v>22</v>
      </c>
      <c r="D13" s="7">
        <v>92.9</v>
      </c>
      <c r="E13" s="10">
        <f t="shared" si="0"/>
        <v>83.61</v>
      </c>
      <c r="F13" s="10">
        <f t="shared" si="1"/>
        <v>9.2900000000000063</v>
      </c>
      <c r="G13" s="5">
        <v>6</v>
      </c>
      <c r="H13" s="7">
        <f t="shared" si="2"/>
        <v>501.65999999999997</v>
      </c>
    </row>
    <row r="14" spans="1:12" ht="15.75">
      <c r="A14" s="4" t="s">
        <v>11</v>
      </c>
      <c r="B14" s="5" t="s">
        <v>25</v>
      </c>
      <c r="C14" s="4" t="s">
        <v>22</v>
      </c>
      <c r="D14" s="7">
        <v>149.9</v>
      </c>
      <c r="E14" s="10">
        <f t="shared" si="0"/>
        <v>134.91</v>
      </c>
      <c r="F14" s="10">
        <f t="shared" si="1"/>
        <v>14.990000000000009</v>
      </c>
      <c r="G14" s="5">
        <v>2</v>
      </c>
      <c r="H14" s="7">
        <f t="shared" si="2"/>
        <v>269.82</v>
      </c>
    </row>
    <row r="15" spans="1:12" ht="15.75">
      <c r="A15" s="4" t="s">
        <v>2</v>
      </c>
      <c r="B15" s="5" t="s">
        <v>21</v>
      </c>
      <c r="C15" s="4" t="s">
        <v>22</v>
      </c>
      <c r="D15" s="7">
        <v>65.900000000000006</v>
      </c>
      <c r="E15" s="10">
        <f t="shared" si="0"/>
        <v>59.31</v>
      </c>
      <c r="F15" s="10">
        <f t="shared" si="1"/>
        <v>6.5900000000000034</v>
      </c>
      <c r="G15" s="5">
        <v>12</v>
      </c>
      <c r="H15" s="7">
        <f t="shared" si="2"/>
        <v>711.72</v>
      </c>
    </row>
    <row r="16" spans="1:12" ht="15.75">
      <c r="A16" s="4" t="s">
        <v>2</v>
      </c>
      <c r="B16" s="5" t="s">
        <v>23</v>
      </c>
      <c r="C16" s="4" t="s">
        <v>22</v>
      </c>
      <c r="D16" s="7">
        <v>69.900000000000006</v>
      </c>
      <c r="E16" s="10">
        <f t="shared" si="0"/>
        <v>62.910000000000004</v>
      </c>
      <c r="F16" s="10">
        <f t="shared" si="1"/>
        <v>6.990000000000002</v>
      </c>
      <c r="G16" s="5">
        <v>15</v>
      </c>
      <c r="H16" s="7">
        <f t="shared" si="2"/>
        <v>943.65000000000009</v>
      </c>
    </row>
    <row r="17" spans="1:11" ht="15.75">
      <c r="A17" s="4" t="s">
        <v>2</v>
      </c>
      <c r="B17" s="5" t="s">
        <v>24</v>
      </c>
      <c r="C17" s="4" t="s">
        <v>22</v>
      </c>
      <c r="D17" s="7">
        <v>70.900000000000006</v>
      </c>
      <c r="E17" s="10">
        <f t="shared" si="0"/>
        <v>63.81</v>
      </c>
      <c r="F17" s="10">
        <f t="shared" si="1"/>
        <v>7.0900000000000034</v>
      </c>
      <c r="G17" s="5">
        <v>13</v>
      </c>
      <c r="H17" s="7">
        <f t="shared" si="2"/>
        <v>829.53</v>
      </c>
    </row>
    <row r="18" spans="1:11" ht="15.75">
      <c r="A18" s="4" t="s">
        <v>10</v>
      </c>
      <c r="B18" s="5">
        <v>36</v>
      </c>
      <c r="C18" s="4" t="s">
        <v>28</v>
      </c>
      <c r="D18" s="7">
        <v>199.9</v>
      </c>
      <c r="E18" s="10">
        <f t="shared" si="0"/>
        <v>179.91</v>
      </c>
      <c r="F18" s="10">
        <f t="shared" si="1"/>
        <v>19.990000000000009</v>
      </c>
      <c r="G18" s="5">
        <v>2</v>
      </c>
      <c r="H18" s="7">
        <f t="shared" si="2"/>
        <v>359.82</v>
      </c>
    </row>
    <row r="19" spans="1:11" ht="15.75">
      <c r="A19" s="4" t="s">
        <v>10</v>
      </c>
      <c r="B19" s="5">
        <v>37</v>
      </c>
      <c r="C19" s="4" t="s">
        <v>28</v>
      </c>
      <c r="D19" s="7">
        <v>249.9</v>
      </c>
      <c r="E19" s="10">
        <f t="shared" si="0"/>
        <v>224.91</v>
      </c>
      <c r="F19" s="10">
        <f t="shared" si="1"/>
        <v>24.990000000000009</v>
      </c>
      <c r="G19" s="5">
        <v>1</v>
      </c>
      <c r="H19" s="7">
        <f t="shared" si="2"/>
        <v>224.91</v>
      </c>
    </row>
    <row r="20" spans="1:11" ht="15.75">
      <c r="A20" s="4" t="s">
        <v>10</v>
      </c>
      <c r="B20" s="5">
        <v>38</v>
      </c>
      <c r="C20" s="4" t="s">
        <v>28</v>
      </c>
      <c r="D20" s="7">
        <v>259.89999999999998</v>
      </c>
      <c r="E20" s="10">
        <f t="shared" si="0"/>
        <v>233.90999999999997</v>
      </c>
      <c r="F20" s="10">
        <f t="shared" si="1"/>
        <v>25.990000000000009</v>
      </c>
      <c r="G20" s="5">
        <v>0</v>
      </c>
      <c r="H20" s="7">
        <f t="shared" si="2"/>
        <v>0</v>
      </c>
    </row>
    <row r="21" spans="1:11" ht="15.75">
      <c r="A21" s="4" t="s">
        <v>3</v>
      </c>
      <c r="B21" s="5" t="s">
        <v>25</v>
      </c>
      <c r="C21" s="4" t="s">
        <v>26</v>
      </c>
      <c r="D21" s="7">
        <v>259.89999999999998</v>
      </c>
      <c r="E21" s="10">
        <f t="shared" si="0"/>
        <v>233.90999999999997</v>
      </c>
      <c r="F21" s="10">
        <f t="shared" si="1"/>
        <v>25.990000000000009</v>
      </c>
      <c r="G21" s="5">
        <v>1</v>
      </c>
      <c r="H21" s="7">
        <f t="shared" si="2"/>
        <v>233.90999999999997</v>
      </c>
    </row>
    <row r="22" spans="1:11" ht="15.75">
      <c r="A22" s="4" t="s">
        <v>4</v>
      </c>
      <c r="B22" s="5" t="s">
        <v>25</v>
      </c>
      <c r="C22" s="4" t="s">
        <v>26</v>
      </c>
      <c r="D22" s="7">
        <v>39.9</v>
      </c>
      <c r="E22" s="10">
        <f t="shared" si="0"/>
        <v>35.909999999999997</v>
      </c>
      <c r="F22" s="10">
        <f t="shared" si="1"/>
        <v>3.990000000000002</v>
      </c>
      <c r="G22" s="5">
        <v>11</v>
      </c>
      <c r="H22" s="7">
        <f t="shared" si="2"/>
        <v>395.01</v>
      </c>
    </row>
    <row r="23" spans="1:11" ht="15.75">
      <c r="A23" s="4" t="s">
        <v>7</v>
      </c>
      <c r="B23" s="5" t="s">
        <v>25</v>
      </c>
      <c r="C23" s="4" t="s">
        <v>26</v>
      </c>
      <c r="D23" s="7">
        <v>49.9</v>
      </c>
      <c r="E23" s="10">
        <f t="shared" si="0"/>
        <v>44.91</v>
      </c>
      <c r="F23" s="10">
        <f t="shared" si="1"/>
        <v>4.990000000000002</v>
      </c>
      <c r="G23" s="5">
        <v>21</v>
      </c>
      <c r="H23" s="7">
        <f t="shared" si="2"/>
        <v>943.1099999999999</v>
      </c>
      <c r="K23" s="16"/>
    </row>
    <row r="24" spans="1:11" ht="4.5" customHeight="1">
      <c r="A24" s="27"/>
      <c r="B24" s="27"/>
      <c r="C24" s="27"/>
      <c r="D24" s="27"/>
      <c r="E24" s="27"/>
      <c r="F24" s="27"/>
      <c r="G24" s="27"/>
      <c r="H24" s="27"/>
      <c r="K24" s="16"/>
    </row>
    <row r="25" spans="1:11" ht="15.75">
      <c r="A25" s="31" t="s">
        <v>29</v>
      </c>
      <c r="B25" s="31"/>
      <c r="C25" s="31"/>
      <c r="D25" s="8">
        <f>SUM(D4:D23)</f>
        <v>2983.0000000000009</v>
      </c>
      <c r="E25" s="8">
        <f>SUM(E4:E23)</f>
        <v>2684.6999999999994</v>
      </c>
      <c r="F25" s="8">
        <f>SUM(F4:F23)</f>
        <v>298.30000000000013</v>
      </c>
      <c r="G25" s="9">
        <f>SUM(G4:G23)</f>
        <v>132</v>
      </c>
      <c r="H25" s="8">
        <f>SUM(H4:H23)</f>
        <v>9205.0199999999986</v>
      </c>
    </row>
    <row r="26" spans="1:11" ht="15.75" customHeight="1">
      <c r="B26"/>
    </row>
  </sheetData>
  <mergeCells count="1">
    <mergeCell ref="A25:C25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sheetPr>
    <pageSetUpPr fitToPage="1"/>
  </sheetPr>
  <dimension ref="A1:P25"/>
  <sheetViews>
    <sheetView tabSelected="1" zoomScale="130" zoomScaleNormal="130" workbookViewId="0">
      <selection activeCell="E4" sqref="E4"/>
    </sheetView>
  </sheetViews>
  <sheetFormatPr defaultRowHeight="15"/>
  <cols>
    <col min="1" max="1" width="16.85546875" customWidth="1"/>
    <col min="2" max="2" width="14" style="1" bestFit="1" customWidth="1"/>
    <col min="3" max="3" width="14.28515625" bestFit="1" customWidth="1"/>
    <col min="4" max="4" width="19.5703125" bestFit="1" customWidth="1"/>
    <col min="5" max="5" width="14.85546875" bestFit="1" customWidth="1"/>
    <col min="6" max="6" width="17.140625" bestFit="1" customWidth="1"/>
    <col min="7" max="7" width="8.42578125" bestFit="1" customWidth="1"/>
    <col min="8" max="8" width="19.42578125" bestFit="1" customWidth="1"/>
    <col min="10" max="10" width="13.7109375" bestFit="1" customWidth="1"/>
    <col min="14" max="14" width="9.5703125" bestFit="1" customWidth="1"/>
    <col min="16" max="16" width="11.140625" bestFit="1" customWidth="1"/>
  </cols>
  <sheetData>
    <row r="1" spans="1:16" ht="21" customHeight="1">
      <c r="A1" s="26" t="s">
        <v>12</v>
      </c>
      <c r="B1" s="26"/>
      <c r="C1" s="26"/>
      <c r="D1" s="26"/>
      <c r="E1" s="26"/>
      <c r="F1" s="26"/>
      <c r="G1" s="26"/>
      <c r="H1" s="26"/>
    </row>
    <row r="2" spans="1:16" s="29" customFormat="1" ht="3.75" customHeight="1">
      <c r="A2" s="30"/>
      <c r="B2" s="30"/>
      <c r="C2" s="30"/>
      <c r="D2" s="30"/>
      <c r="E2" s="30"/>
      <c r="F2" s="30"/>
      <c r="G2" s="30"/>
      <c r="H2" s="30"/>
    </row>
    <row r="3" spans="1:16" s="2" customFormat="1" ht="18.75" customHeight="1">
      <c r="A3" s="2" t="s">
        <v>0</v>
      </c>
      <c r="B3" s="2" t="s">
        <v>13</v>
      </c>
      <c r="C3" s="2" t="s">
        <v>14</v>
      </c>
      <c r="D3" s="2" t="s">
        <v>15</v>
      </c>
      <c r="E3" s="2" t="s">
        <v>30</v>
      </c>
      <c r="F3" s="28" t="s">
        <v>31</v>
      </c>
      <c r="G3" s="2" t="s">
        <v>32</v>
      </c>
      <c r="H3" s="2" t="s">
        <v>33</v>
      </c>
      <c r="J3" s="22" t="s">
        <v>34</v>
      </c>
    </row>
    <row r="4" spans="1:16">
      <c r="A4" t="s">
        <v>6</v>
      </c>
      <c r="B4" s="1" t="s">
        <v>21</v>
      </c>
      <c r="C4" t="s">
        <v>22</v>
      </c>
      <c r="D4" s="3">
        <v>25.9</v>
      </c>
      <c r="E4" s="3">
        <f t="shared" ref="E4:E23" si="0">D4-(D4*$J$4)</f>
        <v>23.31</v>
      </c>
      <c r="F4" s="3">
        <f>Tabela2[[#This Row],[Preço Unitário]]-Tabela2[[#This Row],[Desc. 10%]]</f>
        <v>2.59</v>
      </c>
      <c r="G4" s="1">
        <v>12</v>
      </c>
      <c r="H4" s="11">
        <f>Tabela2[[#This Row],[Preço c/ Desc.]]*Tabela2[[#This Row],[Qtd.]]</f>
        <v>31.08</v>
      </c>
      <c r="J4" s="19">
        <v>0.1</v>
      </c>
    </row>
    <row r="5" spans="1:16">
      <c r="A5" t="s">
        <v>6</v>
      </c>
      <c r="B5" s="1" t="s">
        <v>23</v>
      </c>
      <c r="C5" t="s">
        <v>22</v>
      </c>
      <c r="D5" s="3">
        <v>29.9</v>
      </c>
      <c r="E5" s="3">
        <f t="shared" si="0"/>
        <v>26.909999999999997</v>
      </c>
      <c r="F5" s="3">
        <f>Tabela2[[#This Row],[Preço Unitário]]-Tabela2[[#This Row],[Desc. 10%]]</f>
        <v>2.990000000000002</v>
      </c>
      <c r="G5" s="1">
        <v>10</v>
      </c>
      <c r="H5" s="3">
        <f>Tabela2[[#This Row],[Preço c/ Desc.]]*Tabela2[[#This Row],[Qtd.]]</f>
        <v>29.90000000000002</v>
      </c>
    </row>
    <row r="6" spans="1:16">
      <c r="A6" t="s">
        <v>6</v>
      </c>
      <c r="B6" s="1" t="s">
        <v>24</v>
      </c>
      <c r="C6" t="s">
        <v>22</v>
      </c>
      <c r="D6" s="3">
        <v>32.9</v>
      </c>
      <c r="E6" s="3">
        <f t="shared" si="0"/>
        <v>29.61</v>
      </c>
      <c r="F6" s="3">
        <f>Tabela2[[#This Row],[Preço Unitário]]-Tabela2[[#This Row],[Desc. 10%]]</f>
        <v>3.2899999999999991</v>
      </c>
      <c r="G6" s="1">
        <v>6</v>
      </c>
      <c r="H6" s="3">
        <f>Tabela2[[#This Row],[Preço c/ Desc.]]*Tabela2[[#This Row],[Qtd.]]</f>
        <v>19.739999999999995</v>
      </c>
    </row>
    <row r="7" spans="1:16">
      <c r="A7" t="s">
        <v>9</v>
      </c>
      <c r="B7" s="1" t="s">
        <v>25</v>
      </c>
      <c r="C7" t="s">
        <v>26</v>
      </c>
      <c r="D7" s="3">
        <v>399.9</v>
      </c>
      <c r="E7" s="3">
        <f t="shared" si="0"/>
        <v>359.90999999999997</v>
      </c>
      <c r="F7" s="3">
        <f>Tabela2[[#This Row],[Preço Unitário]]-Tabela2[[#This Row],[Desc. 10%]]</f>
        <v>39.990000000000009</v>
      </c>
      <c r="G7" s="1">
        <v>3</v>
      </c>
      <c r="H7" s="3">
        <f>Tabela2[[#This Row],[Preço c/ Desc.]]*Tabela2[[#This Row],[Qtd.]]</f>
        <v>119.97000000000003</v>
      </c>
      <c r="P7" s="21"/>
    </row>
    <row r="8" spans="1:16">
      <c r="A8" t="s">
        <v>8</v>
      </c>
      <c r="B8" s="1" t="s">
        <v>21</v>
      </c>
      <c r="C8" t="s">
        <v>22</v>
      </c>
      <c r="D8" s="3">
        <v>249.9</v>
      </c>
      <c r="E8" s="3">
        <f t="shared" si="0"/>
        <v>224.91</v>
      </c>
      <c r="F8" s="3">
        <f>Tabela2[[#This Row],[Preço Unitário]]-Tabela2[[#This Row],[Desc. 10%]]</f>
        <v>24.990000000000009</v>
      </c>
      <c r="G8" s="1">
        <v>1</v>
      </c>
      <c r="H8" s="3">
        <f>Tabela2[[#This Row],[Preço c/ Desc.]]*Tabela2[[#This Row],[Qtd.]]</f>
        <v>24.990000000000009</v>
      </c>
      <c r="P8" s="21"/>
    </row>
    <row r="9" spans="1:16">
      <c r="A9" t="s">
        <v>8</v>
      </c>
      <c r="B9" s="1" t="s">
        <v>23</v>
      </c>
      <c r="C9" t="s">
        <v>22</v>
      </c>
      <c r="D9" s="3">
        <v>259.89999999999998</v>
      </c>
      <c r="E9" s="3">
        <f t="shared" si="0"/>
        <v>233.90999999999997</v>
      </c>
      <c r="F9" s="3">
        <f>Tabela2[[#This Row],[Preço Unitário]]-Tabela2[[#This Row],[Desc. 10%]]</f>
        <v>25.990000000000009</v>
      </c>
      <c r="G9" s="1">
        <v>2</v>
      </c>
      <c r="H9" s="3">
        <f>Tabela2[[#This Row],[Preço c/ Desc.]]*Tabela2[[#This Row],[Qtd.]]</f>
        <v>51.980000000000018</v>
      </c>
      <c r="N9" s="20"/>
    </row>
    <row r="10" spans="1:16">
      <c r="A10" t="s">
        <v>8</v>
      </c>
      <c r="B10" s="1" t="s">
        <v>24</v>
      </c>
      <c r="C10" t="s">
        <v>22</v>
      </c>
      <c r="D10" s="3">
        <v>299.89999999999998</v>
      </c>
      <c r="E10" s="3">
        <f t="shared" si="0"/>
        <v>269.90999999999997</v>
      </c>
      <c r="F10" s="3">
        <f>Tabela2[[#This Row],[Preço Unitário]]-Tabela2[[#This Row],[Desc. 10%]]</f>
        <v>29.990000000000009</v>
      </c>
      <c r="G10" s="1">
        <v>1</v>
      </c>
      <c r="H10" s="3">
        <f>Tabela2[[#This Row],[Preço c/ Desc.]]*Tabela2[[#This Row],[Qtd.]]</f>
        <v>29.990000000000009</v>
      </c>
    </row>
    <row r="11" spans="1:16">
      <c r="A11" t="s">
        <v>5</v>
      </c>
      <c r="B11" s="1" t="s">
        <v>21</v>
      </c>
      <c r="C11" t="s">
        <v>22</v>
      </c>
      <c r="D11" s="3">
        <v>85.9</v>
      </c>
      <c r="E11" s="3">
        <f t="shared" si="0"/>
        <v>77.31</v>
      </c>
      <c r="F11" s="3">
        <f>Tabela2[[#This Row],[Preço Unitário]]-Tabela2[[#This Row],[Desc. 10%]]</f>
        <v>8.5900000000000034</v>
      </c>
      <c r="G11" s="1">
        <v>8</v>
      </c>
      <c r="H11" s="3">
        <f>Tabela2[[#This Row],[Preço c/ Desc.]]*Tabela2[[#This Row],[Qtd.]]</f>
        <v>68.720000000000027</v>
      </c>
      <c r="N11" s="20"/>
    </row>
    <row r="12" spans="1:16">
      <c r="A12" t="s">
        <v>5</v>
      </c>
      <c r="B12" s="1" t="s">
        <v>23</v>
      </c>
      <c r="C12" t="s">
        <v>22</v>
      </c>
      <c r="D12" s="3">
        <v>89.9</v>
      </c>
      <c r="E12" s="3">
        <f t="shared" si="0"/>
        <v>80.910000000000011</v>
      </c>
      <c r="F12" s="3">
        <f>Tabela2[[#This Row],[Preço Unitário]]-Tabela2[[#This Row],[Desc. 10%]]</f>
        <v>8.9899999999999949</v>
      </c>
      <c r="G12" s="1">
        <v>5</v>
      </c>
      <c r="H12" s="3">
        <f>Tabela2[[#This Row],[Preço c/ Desc.]]*Tabela2[[#This Row],[Qtd.]]</f>
        <v>44.949999999999974</v>
      </c>
    </row>
    <row r="13" spans="1:16">
      <c r="A13" t="s">
        <v>5</v>
      </c>
      <c r="B13" s="1" t="s">
        <v>24</v>
      </c>
      <c r="C13" t="s">
        <v>22</v>
      </c>
      <c r="D13" s="3">
        <v>92.9</v>
      </c>
      <c r="E13" s="3">
        <f t="shared" si="0"/>
        <v>83.61</v>
      </c>
      <c r="F13" s="3">
        <f>Tabela2[[#This Row],[Preço Unitário]]-Tabela2[[#This Row],[Desc. 10%]]</f>
        <v>9.2900000000000063</v>
      </c>
      <c r="G13" s="1">
        <v>6</v>
      </c>
      <c r="H13" s="3">
        <f>Tabela2[[#This Row],[Preço c/ Desc.]]*Tabela2[[#This Row],[Qtd.]]</f>
        <v>55.740000000000038</v>
      </c>
    </row>
    <row r="14" spans="1:16">
      <c r="A14" t="s">
        <v>11</v>
      </c>
      <c r="B14" s="1" t="s">
        <v>25</v>
      </c>
      <c r="C14" t="s">
        <v>22</v>
      </c>
      <c r="D14" s="3">
        <v>149.9</v>
      </c>
      <c r="E14" s="3">
        <f t="shared" si="0"/>
        <v>134.91</v>
      </c>
      <c r="F14" s="3">
        <f>Tabela2[[#This Row],[Preço Unitário]]-Tabela2[[#This Row],[Desc. 10%]]</f>
        <v>14.990000000000009</v>
      </c>
      <c r="G14" s="1">
        <v>2</v>
      </c>
      <c r="H14" s="3">
        <f>Tabela2[[#This Row],[Preço c/ Desc.]]*Tabela2[[#This Row],[Qtd.]]</f>
        <v>29.980000000000018</v>
      </c>
    </row>
    <row r="15" spans="1:16">
      <c r="A15" t="s">
        <v>2</v>
      </c>
      <c r="B15" s="1" t="s">
        <v>21</v>
      </c>
      <c r="C15" t="s">
        <v>22</v>
      </c>
      <c r="D15" s="3">
        <v>65.900000000000006</v>
      </c>
      <c r="E15" s="3">
        <f t="shared" si="0"/>
        <v>59.31</v>
      </c>
      <c r="F15" s="3">
        <f>Tabela2[[#This Row],[Preço Unitário]]-Tabela2[[#This Row],[Desc. 10%]]</f>
        <v>6.5900000000000034</v>
      </c>
      <c r="G15" s="1">
        <v>12</v>
      </c>
      <c r="H15" s="3">
        <f>Tabela2[[#This Row],[Preço c/ Desc.]]*Tabela2[[#This Row],[Qtd.]]</f>
        <v>79.080000000000041</v>
      </c>
    </row>
    <row r="16" spans="1:16">
      <c r="A16" t="s">
        <v>2</v>
      </c>
      <c r="B16" s="1" t="s">
        <v>23</v>
      </c>
      <c r="C16" t="s">
        <v>22</v>
      </c>
      <c r="D16" s="3">
        <v>69.900000000000006</v>
      </c>
      <c r="E16" s="3">
        <f t="shared" si="0"/>
        <v>62.910000000000004</v>
      </c>
      <c r="F16" s="3">
        <f>Tabela2[[#This Row],[Preço Unitário]]-Tabela2[[#This Row],[Desc. 10%]]</f>
        <v>6.990000000000002</v>
      </c>
      <c r="G16" s="1">
        <v>15</v>
      </c>
      <c r="H16" s="3">
        <f>Tabela2[[#This Row],[Preço c/ Desc.]]*Tabela2[[#This Row],[Qtd.]]</f>
        <v>104.85000000000002</v>
      </c>
    </row>
    <row r="17" spans="1:8">
      <c r="A17" t="s">
        <v>2</v>
      </c>
      <c r="B17" s="1" t="s">
        <v>24</v>
      </c>
      <c r="C17" t="s">
        <v>22</v>
      </c>
      <c r="D17" s="3">
        <v>70.900000000000006</v>
      </c>
      <c r="E17" s="3">
        <f t="shared" si="0"/>
        <v>63.81</v>
      </c>
      <c r="F17" s="3">
        <f>Tabela2[[#This Row],[Preço Unitário]]-Tabela2[[#This Row],[Desc. 10%]]</f>
        <v>7.0900000000000034</v>
      </c>
      <c r="G17" s="1">
        <v>13</v>
      </c>
      <c r="H17" s="3">
        <f>Tabela2[[#This Row],[Preço c/ Desc.]]*Tabela2[[#This Row],[Qtd.]]</f>
        <v>92.170000000000044</v>
      </c>
    </row>
    <row r="18" spans="1:8">
      <c r="A18" t="s">
        <v>10</v>
      </c>
      <c r="B18" s="1">
        <v>36</v>
      </c>
      <c r="C18" t="s">
        <v>28</v>
      </c>
      <c r="D18" s="3">
        <v>199.9</v>
      </c>
      <c r="E18" s="3">
        <f t="shared" si="0"/>
        <v>179.91</v>
      </c>
      <c r="F18" s="3">
        <f>Tabela2[[#This Row],[Preço Unitário]]-Tabela2[[#This Row],[Desc. 10%]]</f>
        <v>19.990000000000009</v>
      </c>
      <c r="G18" s="1">
        <v>2</v>
      </c>
      <c r="H18" s="3">
        <f>Tabela2[[#This Row],[Preço c/ Desc.]]*Tabela2[[#This Row],[Qtd.]]</f>
        <v>39.980000000000018</v>
      </c>
    </row>
    <row r="19" spans="1:8">
      <c r="A19" t="s">
        <v>10</v>
      </c>
      <c r="B19" s="1">
        <v>37</v>
      </c>
      <c r="C19" t="s">
        <v>28</v>
      </c>
      <c r="D19" s="3">
        <v>249.9</v>
      </c>
      <c r="E19" s="3">
        <f t="shared" si="0"/>
        <v>224.91</v>
      </c>
      <c r="F19" s="3">
        <f>Tabela2[[#This Row],[Preço Unitário]]-Tabela2[[#This Row],[Desc. 10%]]</f>
        <v>24.990000000000009</v>
      </c>
      <c r="G19" s="1">
        <v>1</v>
      </c>
      <c r="H19" s="3">
        <f>Tabela2[[#This Row],[Preço c/ Desc.]]*Tabela2[[#This Row],[Qtd.]]</f>
        <v>24.990000000000009</v>
      </c>
    </row>
    <row r="20" spans="1:8">
      <c r="A20" t="s">
        <v>10</v>
      </c>
      <c r="B20" s="1">
        <v>38</v>
      </c>
      <c r="C20" t="s">
        <v>28</v>
      </c>
      <c r="D20" s="3">
        <v>259.89999999999998</v>
      </c>
      <c r="E20" s="3">
        <f t="shared" si="0"/>
        <v>233.90999999999997</v>
      </c>
      <c r="F20" s="3">
        <f>Tabela2[[#This Row],[Preço Unitário]]-Tabela2[[#This Row],[Desc. 10%]]</f>
        <v>25.990000000000009</v>
      </c>
      <c r="G20" s="1">
        <v>0</v>
      </c>
      <c r="H20" s="3">
        <f>Tabela2[[#This Row],[Preço c/ Desc.]]*Tabela2[[#This Row],[Qtd.]]</f>
        <v>0</v>
      </c>
    </row>
    <row r="21" spans="1:8">
      <c r="A21" t="s">
        <v>3</v>
      </c>
      <c r="B21" s="1" t="s">
        <v>25</v>
      </c>
      <c r="C21" t="s">
        <v>26</v>
      </c>
      <c r="D21" s="3">
        <v>259.89999999999998</v>
      </c>
      <c r="E21" s="3">
        <f t="shared" si="0"/>
        <v>233.90999999999997</v>
      </c>
      <c r="F21" s="3">
        <f>Tabela2[[#This Row],[Preço Unitário]]-Tabela2[[#This Row],[Desc. 10%]]</f>
        <v>25.990000000000009</v>
      </c>
      <c r="G21" s="1">
        <v>1</v>
      </c>
      <c r="H21" s="3">
        <f>Tabela2[[#This Row],[Preço c/ Desc.]]*Tabela2[[#This Row],[Qtd.]]</f>
        <v>25.990000000000009</v>
      </c>
    </row>
    <row r="22" spans="1:8">
      <c r="A22" t="s">
        <v>4</v>
      </c>
      <c r="B22" s="1" t="s">
        <v>25</v>
      </c>
      <c r="C22" t="s">
        <v>26</v>
      </c>
      <c r="D22" s="3">
        <v>39.9</v>
      </c>
      <c r="E22" s="3">
        <f t="shared" si="0"/>
        <v>35.909999999999997</v>
      </c>
      <c r="F22" s="3">
        <f>Tabela2[[#This Row],[Preço Unitário]]-Tabela2[[#This Row],[Desc. 10%]]</f>
        <v>3.990000000000002</v>
      </c>
      <c r="G22" s="1">
        <v>11</v>
      </c>
      <c r="H22" s="3">
        <f>Tabela2[[#This Row],[Preço c/ Desc.]]*Tabela2[[#This Row],[Qtd.]]</f>
        <v>43.890000000000022</v>
      </c>
    </row>
    <row r="23" spans="1:8">
      <c r="A23" t="s">
        <v>7</v>
      </c>
      <c r="B23" s="1" t="s">
        <v>25</v>
      </c>
      <c r="C23" t="s">
        <v>26</v>
      </c>
      <c r="D23" s="3">
        <v>49.9</v>
      </c>
      <c r="E23" s="3">
        <f t="shared" si="0"/>
        <v>44.91</v>
      </c>
      <c r="F23" s="3">
        <f>Tabela2[[#This Row],[Preço Unitário]]-Tabela2[[#This Row],[Desc. 10%]]</f>
        <v>4.990000000000002</v>
      </c>
      <c r="G23" s="1">
        <v>21</v>
      </c>
      <c r="H23" s="3">
        <f>Tabela2[[#This Row],[Preço c/ Desc.]]*Tabela2[[#This Row],[Qtd.]]</f>
        <v>104.79000000000005</v>
      </c>
    </row>
    <row r="24" spans="1:8">
      <c r="A24" s="14"/>
      <c r="B24" s="13"/>
      <c r="C24" s="15" t="s">
        <v>29</v>
      </c>
      <c r="D24" s="12">
        <f>SUBTOTAL(109,D4:D23)</f>
        <v>2983.0000000000009</v>
      </c>
      <c r="E24" s="14">
        <f>SUBTOTAL(109,E4:E23)</f>
        <v>2684.6999999999994</v>
      </c>
      <c r="F24" s="14">
        <f>SUBTOTAL(109,F4:F23)</f>
        <v>298.30000000000013</v>
      </c>
      <c r="G24" s="13">
        <f>SUBTOTAL(109,Tabela2[Qtd.])</f>
        <v>132</v>
      </c>
      <c r="H24" s="12">
        <f>SUBTOTAL(109,H4:H23)</f>
        <v>1022.7800000000004</v>
      </c>
    </row>
    <row r="25" spans="1:8">
      <c r="A25" s="17"/>
      <c r="B25" s="18"/>
      <c r="C25" s="18"/>
      <c r="D25" s="18"/>
      <c r="E25" s="18"/>
      <c r="F25" s="18"/>
      <c r="G25" s="18"/>
      <c r="H25" s="18"/>
    </row>
  </sheetData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/>
  <cp:revision/>
  <dcterms:created xsi:type="dcterms:W3CDTF">2023-06-02T17:54:12Z</dcterms:created>
  <dcterms:modified xsi:type="dcterms:W3CDTF">2025-09-18T02:18:04Z</dcterms:modified>
  <cp:category/>
  <cp:contentStatus/>
</cp:coreProperties>
</file>