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52C2203A-0767-4488-8B50-A7092195B52A}" xr6:coauthVersionLast="45" xr6:coauthVersionMax="45" xr10:uidLastSave="{00000000-0000-0000-0000-000000000000}"/>
  <bookViews>
    <workbookView xWindow="3420" yWindow="181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5" i="8" l="1"/>
  <c r="B1025" i="8"/>
  <c r="C1025" i="8"/>
  <c r="D1025" i="8"/>
  <c r="E1025" i="8"/>
  <c r="F1025" i="8"/>
  <c r="G1025" i="8"/>
  <c r="H1025" i="8"/>
  <c r="I1025" i="8"/>
  <c r="J1025" i="8"/>
  <c r="K1025" i="8"/>
  <c r="L1025" i="8"/>
  <c r="M1025" i="8"/>
  <c r="N1025" i="8"/>
  <c r="O1025" i="8"/>
  <c r="P1025" i="8"/>
  <c r="Q1025" i="8"/>
  <c r="R1025" i="8"/>
  <c r="S1025" i="8"/>
  <c r="T1025" i="8"/>
  <c r="U1025" i="8"/>
  <c r="V1025" i="8"/>
  <c r="W1025" i="8"/>
  <c r="X1025" i="8"/>
  <c r="Y1025" i="8"/>
  <c r="Z1025" i="8"/>
  <c r="AA1025" i="8"/>
  <c r="A1026" i="8"/>
  <c r="B1026" i="8"/>
  <c r="C1026" i="8"/>
  <c r="D1026" i="8"/>
  <c r="E1026" i="8"/>
  <c r="F1026" i="8"/>
  <c r="G1026" i="8"/>
  <c r="H1026" i="8"/>
  <c r="I1026" i="8"/>
  <c r="J1026" i="8"/>
  <c r="K1026" i="8"/>
  <c r="L1026" i="8"/>
  <c r="M1026" i="8"/>
  <c r="N1026" i="8"/>
  <c r="O1026" i="8"/>
  <c r="P1026" i="8"/>
  <c r="Q1026" i="8"/>
  <c r="R1026" i="8"/>
  <c r="S1026" i="8"/>
  <c r="T1026" i="8"/>
  <c r="U1026" i="8"/>
  <c r="V1026" i="8"/>
  <c r="W1026" i="8"/>
  <c r="X1026" i="8"/>
  <c r="Y1026" i="8"/>
  <c r="Z1026" i="8"/>
  <c r="AA1026" i="8"/>
  <c r="A1027" i="8"/>
  <c r="B1027" i="8"/>
  <c r="C1027" i="8"/>
  <c r="D1027" i="8"/>
  <c r="E1027" i="8"/>
  <c r="F1027" i="8"/>
  <c r="G1027" i="8"/>
  <c r="H1027" i="8"/>
  <c r="I1027" i="8"/>
  <c r="J1027" i="8"/>
  <c r="K1027" i="8"/>
  <c r="L1027" i="8"/>
  <c r="M1027" i="8"/>
  <c r="N1027" i="8"/>
  <c r="O1027" i="8"/>
  <c r="P1027" i="8"/>
  <c r="Q1027" i="8"/>
  <c r="R1027" i="8"/>
  <c r="S1027" i="8"/>
  <c r="T1027" i="8"/>
  <c r="U1027" i="8"/>
  <c r="V1027" i="8"/>
  <c r="W1027" i="8"/>
  <c r="X1027" i="8"/>
  <c r="Y1027" i="8"/>
  <c r="Z1027" i="8"/>
  <c r="AA1027" i="8"/>
  <c r="A1028" i="8"/>
  <c r="B1028" i="8"/>
  <c r="C1028" i="8"/>
  <c r="D1028" i="8"/>
  <c r="E1028" i="8"/>
  <c r="F1028" i="8"/>
  <c r="G1028" i="8"/>
  <c r="H1028" i="8"/>
  <c r="I1028" i="8"/>
  <c r="J1028" i="8"/>
  <c r="K1028" i="8"/>
  <c r="L1028" i="8"/>
  <c r="M1028" i="8"/>
  <c r="N1028" i="8"/>
  <c r="O1028" i="8"/>
  <c r="P1028" i="8"/>
  <c r="Q1028" i="8"/>
  <c r="R1028" i="8"/>
  <c r="S1028" i="8"/>
  <c r="T1028" i="8"/>
  <c r="U1028" i="8"/>
  <c r="V1028" i="8"/>
  <c r="W1028" i="8"/>
  <c r="X1028" i="8"/>
  <c r="Y1028" i="8"/>
  <c r="Z1028" i="8"/>
  <c r="AA1028" i="8"/>
  <c r="A1029" i="8"/>
  <c r="B1029" i="8"/>
  <c r="C1029" i="8"/>
  <c r="D1029" i="8"/>
  <c r="E1029" i="8"/>
  <c r="F1029" i="8"/>
  <c r="G1029" i="8"/>
  <c r="H1029" i="8"/>
  <c r="I1029" i="8"/>
  <c r="J1029" i="8"/>
  <c r="K1029" i="8"/>
  <c r="L1029" i="8"/>
  <c r="M1029" i="8"/>
  <c r="N1029" i="8"/>
  <c r="O1029" i="8"/>
  <c r="P1029" i="8"/>
  <c r="Q1029" i="8"/>
  <c r="R1029" i="8"/>
  <c r="S1029" i="8"/>
  <c r="T1029" i="8"/>
  <c r="U1029" i="8"/>
  <c r="V1029" i="8"/>
  <c r="W1029" i="8"/>
  <c r="X1029" i="8"/>
  <c r="Y1029" i="8"/>
  <c r="Z1029" i="8"/>
  <c r="AA1029" i="8"/>
  <c r="A1030" i="8"/>
  <c r="B1030" i="8"/>
  <c r="C1030" i="8"/>
  <c r="D1030" i="8"/>
  <c r="E1030" i="8"/>
  <c r="F1030" i="8"/>
  <c r="G1030" i="8"/>
  <c r="H1030" i="8"/>
  <c r="I1030" i="8"/>
  <c r="J1030" i="8"/>
  <c r="K1030" i="8"/>
  <c r="L1030" i="8"/>
  <c r="M1030" i="8"/>
  <c r="N1030" i="8"/>
  <c r="O1030" i="8"/>
  <c r="P1030" i="8"/>
  <c r="Q1030" i="8"/>
  <c r="R1030" i="8"/>
  <c r="S1030" i="8"/>
  <c r="T1030" i="8"/>
  <c r="U1030" i="8"/>
  <c r="V1030" i="8"/>
  <c r="W1030" i="8"/>
  <c r="X1030" i="8"/>
  <c r="Y1030" i="8"/>
  <c r="Z1030" i="8"/>
  <c r="AA1030" i="8"/>
  <c r="A1031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Y1031" i="8"/>
  <c r="Z1031" i="8"/>
  <c r="AA1031" i="8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Y1032" i="8"/>
  <c r="Z1032" i="8"/>
  <c r="AA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Y1033" i="8"/>
  <c r="Z1033" i="8"/>
  <c r="AA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Y1034" i="8"/>
  <c r="Z1034" i="8"/>
  <c r="AA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Y1035" i="8"/>
  <c r="Z1035" i="8"/>
  <c r="AA1035" i="8"/>
  <c r="A1025" i="7"/>
  <c r="B1025" i="7"/>
  <c r="C1025" i="7"/>
  <c r="A1026" i="7"/>
  <c r="B1026" i="7"/>
  <c r="C1026" i="7"/>
  <c r="A1027" i="7"/>
  <c r="B1027" i="7"/>
  <c r="C1027" i="7"/>
  <c r="A1028" i="7"/>
  <c r="B1028" i="7"/>
  <c r="C1028" i="7"/>
  <c r="A1029" i="7"/>
  <c r="B1029" i="7"/>
  <c r="C1029" i="7"/>
  <c r="A1030" i="7"/>
  <c r="B1030" i="7"/>
  <c r="C1030" i="7"/>
  <c r="A1031" i="7"/>
  <c r="B1031" i="7"/>
  <c r="C1031" i="7"/>
  <c r="A1032" i="7"/>
  <c r="B1032" i="7"/>
  <c r="C1032" i="7"/>
  <c r="A1033" i="7"/>
  <c r="B1033" i="7"/>
  <c r="C1033" i="7"/>
  <c r="A1034" i="7"/>
  <c r="B1034" i="7"/>
  <c r="C1034" i="7"/>
  <c r="A1035" i="7"/>
  <c r="B1035" i="7"/>
  <c r="C1035" i="7"/>
  <c r="A1014" i="8" l="1"/>
  <c r="B1014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A1015" i="8"/>
  <c r="B1015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A1016" i="8"/>
  <c r="B1016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A1017" i="8"/>
  <c r="B1017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A1018" i="8"/>
  <c r="B1018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A1019" i="8"/>
  <c r="B1019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A1020" i="8"/>
  <c r="B1020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A1021" i="8"/>
  <c r="B1021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A1022" i="8"/>
  <c r="B1022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A1023" i="8"/>
  <c r="B1023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A1024" i="8"/>
  <c r="B1024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A1014" i="7"/>
  <c r="B1014" i="7"/>
  <c r="C1014" i="7"/>
  <c r="A1015" i="7"/>
  <c r="B1015" i="7"/>
  <c r="C1015" i="7"/>
  <c r="A1016" i="7"/>
  <c r="B1016" i="7"/>
  <c r="C1016" i="7"/>
  <c r="A1017" i="7"/>
  <c r="B1017" i="7"/>
  <c r="C1017" i="7"/>
  <c r="A1018" i="7"/>
  <c r="B1018" i="7"/>
  <c r="C1018" i="7"/>
  <c r="A1019" i="7"/>
  <c r="B1019" i="7"/>
  <c r="C1019" i="7"/>
  <c r="A1020" i="7"/>
  <c r="B1020" i="7"/>
  <c r="C1020" i="7"/>
  <c r="A1021" i="7"/>
  <c r="B1021" i="7"/>
  <c r="C1021" i="7"/>
  <c r="A1022" i="7"/>
  <c r="B1022" i="7"/>
  <c r="C1022" i="7"/>
  <c r="A1023" i="7"/>
  <c r="B1023" i="7"/>
  <c r="C1023" i="7"/>
  <c r="A1024" i="7"/>
  <c r="B1024" i="7"/>
  <c r="C1024" i="7"/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<sst xmlns="http://schemas.openxmlformats.org/spreadsheetml/2006/main" count="6484" uniqueCount="53">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</sst>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317" totalsRowShown="0">
  <autoFilter ref="A1:AA1317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35" totalsRowShown="0">
  <autoFilter ref="A1:AA1035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317" totalsRowShown="0">
  <autoFilter ref="A1:C1317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35" totalsRowShown="0">
  <autoFilter ref="A1:C1035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35" totalsRowShown="0">
  <autoFilter ref="A1:C1035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35" totalsRowShown="0">
  <autoFilter ref="A1:AA1035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317"/>
  <sheetViews>
    <sheetView topLeftCell="A1277" workbookViewId="0">
      <selection activeCell="A1304" sqref="A1304:AA131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  <row r="1290" spans="1:27" x14ac:dyDescent="0.35">
      <c r="A1290" s="1">
        <v>44166</v>
      </c>
      <c r="B1290" t="s">
        <v>35</v>
      </c>
      <c r="C1290">
        <v>4749</v>
      </c>
      <c r="D1290">
        <v>2358</v>
      </c>
      <c r="E1290">
        <v>1486</v>
      </c>
      <c r="F1290">
        <v>4573</v>
      </c>
      <c r="G1290">
        <v>3847</v>
      </c>
      <c r="H1290">
        <v>2686</v>
      </c>
      <c r="I1290">
        <v>1885</v>
      </c>
      <c r="J1290">
        <v>2315</v>
      </c>
      <c r="K1290">
        <v>2942</v>
      </c>
      <c r="L1290">
        <v>2665</v>
      </c>
      <c r="M1290">
        <v>800</v>
      </c>
      <c r="N1290">
        <v>1432</v>
      </c>
      <c r="O1290">
        <v>3665</v>
      </c>
      <c r="P1290">
        <v>1557</v>
      </c>
      <c r="Q1290">
        <v>3770</v>
      </c>
      <c r="R1290">
        <v>1809</v>
      </c>
      <c r="S1290">
        <v>1904</v>
      </c>
      <c r="T1290">
        <v>1574</v>
      </c>
      <c r="U1290">
        <v>1931</v>
      </c>
      <c r="V1290">
        <v>4188</v>
      </c>
      <c r="W1290">
        <v>2164</v>
      </c>
      <c r="X1290">
        <v>2379</v>
      </c>
      <c r="Y1290">
        <v>1530</v>
      </c>
      <c r="Z1290">
        <v>1533</v>
      </c>
      <c r="AA1290">
        <v>1476</v>
      </c>
    </row>
    <row r="1291" spans="1:27" x14ac:dyDescent="0.35">
      <c r="A1291" s="1">
        <v>44166</v>
      </c>
      <c r="B1291" t="s">
        <v>36</v>
      </c>
      <c r="C1291">
        <v>2200</v>
      </c>
      <c r="D1291">
        <v>568</v>
      </c>
      <c r="E1291">
        <v>486</v>
      </c>
      <c r="F1291">
        <v>1467</v>
      </c>
      <c r="G1291">
        <v>677</v>
      </c>
      <c r="H1291">
        <v>783</v>
      </c>
      <c r="I1291">
        <v>725</v>
      </c>
      <c r="J1291">
        <v>901</v>
      </c>
      <c r="K1291">
        <v>1144</v>
      </c>
      <c r="L1291">
        <v>924</v>
      </c>
      <c r="M1291">
        <v>334</v>
      </c>
      <c r="N1291">
        <v>257</v>
      </c>
      <c r="O1291">
        <v>1259</v>
      </c>
      <c r="P1291">
        <v>669</v>
      </c>
      <c r="Q1291">
        <v>978</v>
      </c>
      <c r="R1291">
        <v>511</v>
      </c>
      <c r="S1291">
        <v>667</v>
      </c>
      <c r="T1291">
        <v>534</v>
      </c>
      <c r="U1291">
        <v>627</v>
      </c>
      <c r="V1291">
        <v>1321</v>
      </c>
      <c r="W1291">
        <v>483</v>
      </c>
      <c r="X1291">
        <v>898</v>
      </c>
      <c r="Y1291">
        <v>551</v>
      </c>
      <c r="Z1291">
        <v>579</v>
      </c>
      <c r="AA1291">
        <v>601</v>
      </c>
    </row>
    <row r="1292" spans="1:27" x14ac:dyDescent="0.35">
      <c r="A1292" s="1">
        <v>44166</v>
      </c>
      <c r="B1292" t="s">
        <v>37</v>
      </c>
      <c r="C1292">
        <v>416</v>
      </c>
      <c r="D1292">
        <v>510</v>
      </c>
      <c r="E1292">
        <v>182</v>
      </c>
      <c r="F1292">
        <v>718</v>
      </c>
      <c r="G1292">
        <v>689</v>
      </c>
      <c r="H1292">
        <v>280</v>
      </c>
      <c r="I1292">
        <v>239</v>
      </c>
      <c r="J1292">
        <v>512</v>
      </c>
      <c r="K1292">
        <v>167</v>
      </c>
      <c r="L1292">
        <v>273</v>
      </c>
      <c r="M1292">
        <v>37</v>
      </c>
      <c r="N1292">
        <v>100</v>
      </c>
      <c r="O1292">
        <v>485</v>
      </c>
      <c r="P1292">
        <v>332</v>
      </c>
      <c r="Q1292">
        <v>758</v>
      </c>
      <c r="R1292">
        <v>442</v>
      </c>
      <c r="S1292">
        <v>170</v>
      </c>
      <c r="T1292">
        <v>191</v>
      </c>
      <c r="U1292">
        <v>56</v>
      </c>
      <c r="V1292">
        <v>391</v>
      </c>
      <c r="W1292">
        <v>368</v>
      </c>
      <c r="X1292">
        <v>264</v>
      </c>
      <c r="Y1292">
        <v>311</v>
      </c>
      <c r="Z1292">
        <v>194</v>
      </c>
      <c r="AA1292">
        <v>268</v>
      </c>
    </row>
    <row r="1293" spans="1:27" x14ac:dyDescent="0.35">
      <c r="A1293" s="1">
        <v>44166</v>
      </c>
      <c r="B1293" t="s">
        <v>38</v>
      </c>
      <c r="C1293">
        <v>2616</v>
      </c>
      <c r="D1293">
        <v>1078</v>
      </c>
      <c r="E1293">
        <v>668</v>
      </c>
      <c r="F1293">
        <v>2185</v>
      </c>
      <c r="G1293">
        <v>1366</v>
      </c>
      <c r="H1293">
        <v>1063</v>
      </c>
      <c r="I1293">
        <v>964</v>
      </c>
      <c r="J1293">
        <v>1413</v>
      </c>
      <c r="K1293">
        <v>1311</v>
      </c>
      <c r="L1293">
        <v>1197</v>
      </c>
      <c r="M1293">
        <v>371</v>
      </c>
      <c r="N1293">
        <v>357</v>
      </c>
      <c r="O1293">
        <v>1744</v>
      </c>
      <c r="P1293">
        <v>1001</v>
      </c>
      <c r="Q1293">
        <v>1736</v>
      </c>
      <c r="R1293">
        <v>953</v>
      </c>
      <c r="S1293">
        <v>837</v>
      </c>
      <c r="T1293">
        <v>725</v>
      </c>
      <c r="U1293">
        <v>683</v>
      </c>
      <c r="V1293">
        <v>1712</v>
      </c>
      <c r="W1293">
        <v>851</v>
      </c>
      <c r="X1293">
        <v>1162</v>
      </c>
      <c r="Y1293">
        <v>862</v>
      </c>
      <c r="Z1293">
        <v>773</v>
      </c>
      <c r="AA1293">
        <v>869</v>
      </c>
    </row>
    <row r="1294" spans="1:27" x14ac:dyDescent="0.35">
      <c r="A1294" s="1">
        <v>44166</v>
      </c>
      <c r="B1294" t="s">
        <v>39</v>
      </c>
      <c r="C1294">
        <v>2133</v>
      </c>
      <c r="D1294">
        <v>1280</v>
      </c>
      <c r="E1294">
        <v>818</v>
      </c>
      <c r="F1294">
        <v>2388</v>
      </c>
      <c r="G1294">
        <v>2481</v>
      </c>
      <c r="H1294">
        <v>1623</v>
      </c>
      <c r="I1294">
        <v>921</v>
      </c>
      <c r="J1294">
        <v>902</v>
      </c>
      <c r="K1294">
        <v>1631</v>
      </c>
      <c r="L1294">
        <v>1468</v>
      </c>
      <c r="M1294">
        <v>429</v>
      </c>
      <c r="N1294">
        <v>1075</v>
      </c>
      <c r="O1294">
        <v>1921</v>
      </c>
      <c r="P1294">
        <v>556</v>
      </c>
      <c r="Q1294">
        <v>2034</v>
      </c>
      <c r="R1294">
        <v>856</v>
      </c>
      <c r="S1294">
        <v>1067</v>
      </c>
      <c r="T1294">
        <v>849</v>
      </c>
      <c r="U1294">
        <v>1248</v>
      </c>
      <c r="V1294">
        <v>2476</v>
      </c>
      <c r="W1294">
        <v>1313</v>
      </c>
      <c r="X1294">
        <v>1217</v>
      </c>
      <c r="Y1294">
        <v>668</v>
      </c>
      <c r="Z1294">
        <v>760</v>
      </c>
      <c r="AA1294">
        <v>607</v>
      </c>
    </row>
    <row r="1295" spans="1:27" x14ac:dyDescent="0.35">
      <c r="A1295" s="1">
        <v>44166</v>
      </c>
      <c r="B1295" t="s">
        <v>2</v>
      </c>
      <c r="C1295">
        <v>1916</v>
      </c>
      <c r="D1295">
        <v>1510</v>
      </c>
      <c r="E1295">
        <v>868</v>
      </c>
      <c r="F1295">
        <v>1939</v>
      </c>
      <c r="G1295">
        <v>1149</v>
      </c>
      <c r="H1295">
        <v>1544</v>
      </c>
      <c r="I1295">
        <v>803</v>
      </c>
      <c r="J1295">
        <v>1533</v>
      </c>
      <c r="K1295">
        <v>1224</v>
      </c>
      <c r="L1295">
        <v>1659</v>
      </c>
      <c r="M1295">
        <v>359</v>
      </c>
      <c r="N1295">
        <v>324</v>
      </c>
      <c r="O1295">
        <v>2323</v>
      </c>
      <c r="P1295">
        <v>723</v>
      </c>
      <c r="Q1295">
        <v>1643</v>
      </c>
      <c r="R1295">
        <v>1082</v>
      </c>
      <c r="S1295">
        <v>785</v>
      </c>
      <c r="T1295">
        <v>1078</v>
      </c>
      <c r="U1295">
        <v>1237</v>
      </c>
      <c r="V1295">
        <v>1916</v>
      </c>
      <c r="W1295">
        <v>1238</v>
      </c>
      <c r="X1295">
        <v>1839</v>
      </c>
      <c r="Y1295">
        <v>665</v>
      </c>
      <c r="Z1295">
        <v>978</v>
      </c>
      <c r="AA1295">
        <v>640</v>
      </c>
    </row>
    <row r="1296" spans="1:27" x14ac:dyDescent="0.35">
      <c r="A1296" s="1">
        <v>44166</v>
      </c>
      <c r="B1296" t="s">
        <v>1</v>
      </c>
      <c r="C1296">
        <v>1270</v>
      </c>
      <c r="D1296">
        <v>544</v>
      </c>
      <c r="E1296">
        <v>308</v>
      </c>
      <c r="F1296">
        <v>795</v>
      </c>
      <c r="G1296">
        <v>658</v>
      </c>
      <c r="H1296">
        <v>363</v>
      </c>
      <c r="I1296">
        <v>456</v>
      </c>
      <c r="J1296">
        <v>938</v>
      </c>
      <c r="K1296">
        <v>545</v>
      </c>
      <c r="L1296">
        <v>991</v>
      </c>
      <c r="M1296">
        <v>232</v>
      </c>
      <c r="N1296">
        <v>113</v>
      </c>
      <c r="O1296">
        <v>1595</v>
      </c>
      <c r="P1296">
        <v>344</v>
      </c>
      <c r="Q1296">
        <v>1070</v>
      </c>
      <c r="R1296">
        <v>234</v>
      </c>
      <c r="S1296">
        <v>372</v>
      </c>
      <c r="T1296">
        <v>705</v>
      </c>
      <c r="U1296">
        <v>447</v>
      </c>
      <c r="V1296">
        <v>1067</v>
      </c>
      <c r="W1296">
        <v>210</v>
      </c>
      <c r="X1296">
        <v>711</v>
      </c>
      <c r="Y1296">
        <v>501</v>
      </c>
      <c r="Z1296">
        <v>349</v>
      </c>
      <c r="AA1296">
        <v>379</v>
      </c>
    </row>
    <row r="1297" spans="1:27" x14ac:dyDescent="0.35">
      <c r="A1297" s="1">
        <v>44166</v>
      </c>
      <c r="B1297" t="s">
        <v>0</v>
      </c>
      <c r="C1297">
        <v>646</v>
      </c>
      <c r="D1297">
        <v>966</v>
      </c>
      <c r="E1297">
        <v>560</v>
      </c>
      <c r="F1297">
        <v>1144</v>
      </c>
      <c r="G1297">
        <v>491</v>
      </c>
      <c r="H1297">
        <v>1181</v>
      </c>
      <c r="I1297">
        <v>347</v>
      </c>
      <c r="J1297">
        <v>595</v>
      </c>
      <c r="K1297">
        <v>679</v>
      </c>
      <c r="L1297">
        <v>668</v>
      </c>
      <c r="M1297">
        <v>127</v>
      </c>
      <c r="N1297">
        <v>211</v>
      </c>
      <c r="O1297">
        <v>728</v>
      </c>
      <c r="P1297">
        <v>379</v>
      </c>
      <c r="Q1297">
        <v>573</v>
      </c>
      <c r="R1297">
        <v>848</v>
      </c>
      <c r="S1297">
        <v>413</v>
      </c>
      <c r="T1297">
        <v>373</v>
      </c>
      <c r="U1297">
        <v>790</v>
      </c>
      <c r="V1297">
        <v>849</v>
      </c>
      <c r="W1297">
        <v>1028</v>
      </c>
      <c r="X1297">
        <v>1128</v>
      </c>
      <c r="Y1297">
        <v>164</v>
      </c>
      <c r="Z1297">
        <v>629</v>
      </c>
      <c r="AA1297">
        <v>261</v>
      </c>
    </row>
    <row r="1298" spans="1:27" x14ac:dyDescent="0.35">
      <c r="A1298" s="1">
        <v>44166</v>
      </c>
      <c r="B1298" t="s">
        <v>40</v>
      </c>
      <c r="C1298">
        <v>333</v>
      </c>
      <c r="D1298">
        <v>175</v>
      </c>
      <c r="E1298">
        <v>138</v>
      </c>
      <c r="F1298">
        <v>208</v>
      </c>
      <c r="G1298">
        <v>176</v>
      </c>
      <c r="H1298">
        <v>220</v>
      </c>
      <c r="I1298">
        <v>128</v>
      </c>
      <c r="J1298">
        <v>181</v>
      </c>
      <c r="K1298">
        <v>198</v>
      </c>
      <c r="L1298">
        <v>201</v>
      </c>
      <c r="M1298">
        <v>57</v>
      </c>
      <c r="N1298">
        <v>45</v>
      </c>
      <c r="O1298">
        <v>236</v>
      </c>
      <c r="P1298">
        <v>139</v>
      </c>
      <c r="Q1298">
        <v>329</v>
      </c>
      <c r="R1298">
        <v>160</v>
      </c>
      <c r="S1298">
        <v>110</v>
      </c>
      <c r="T1298">
        <v>78</v>
      </c>
      <c r="U1298">
        <v>232</v>
      </c>
      <c r="V1298">
        <v>230</v>
      </c>
      <c r="W1298">
        <v>96</v>
      </c>
      <c r="X1298">
        <v>149</v>
      </c>
      <c r="Y1298">
        <v>156</v>
      </c>
      <c r="Z1298">
        <v>124</v>
      </c>
      <c r="AA1298">
        <v>141</v>
      </c>
    </row>
    <row r="1299" spans="1:27" x14ac:dyDescent="0.35">
      <c r="A1299" s="1">
        <v>44166</v>
      </c>
      <c r="B1299" t="s">
        <v>41</v>
      </c>
      <c r="C1299">
        <v>201</v>
      </c>
      <c r="D1299">
        <v>61</v>
      </c>
      <c r="E1299">
        <v>57</v>
      </c>
      <c r="F1299">
        <v>76</v>
      </c>
      <c r="G1299">
        <v>176</v>
      </c>
      <c r="H1299">
        <v>47</v>
      </c>
      <c r="I1299">
        <v>68</v>
      </c>
      <c r="J1299">
        <v>140</v>
      </c>
      <c r="K1299">
        <v>127</v>
      </c>
      <c r="L1299">
        <v>124</v>
      </c>
      <c r="M1299">
        <v>31</v>
      </c>
      <c r="N1299">
        <v>23</v>
      </c>
      <c r="O1299">
        <v>140</v>
      </c>
      <c r="P1299">
        <v>63</v>
      </c>
      <c r="Q1299">
        <v>84</v>
      </c>
      <c r="R1299">
        <v>49</v>
      </c>
      <c r="S1299">
        <v>48</v>
      </c>
      <c r="T1299">
        <v>38</v>
      </c>
      <c r="U1299">
        <v>90</v>
      </c>
      <c r="V1299">
        <v>104</v>
      </c>
      <c r="W1299">
        <v>38</v>
      </c>
      <c r="X1299">
        <v>65</v>
      </c>
      <c r="Y1299">
        <v>92</v>
      </c>
      <c r="Z1299">
        <v>73</v>
      </c>
      <c r="AA1299">
        <v>58</v>
      </c>
    </row>
    <row r="1300" spans="1:27" x14ac:dyDescent="0.35">
      <c r="A1300" s="1">
        <v>44166</v>
      </c>
      <c r="B1300" t="s">
        <v>42</v>
      </c>
      <c r="C1300">
        <v>132</v>
      </c>
      <c r="D1300">
        <v>114</v>
      </c>
      <c r="E1300">
        <v>81</v>
      </c>
      <c r="F1300">
        <v>132</v>
      </c>
      <c r="G1300">
        <v>0</v>
      </c>
      <c r="H1300">
        <v>173</v>
      </c>
      <c r="I1300">
        <v>60</v>
      </c>
      <c r="J1300">
        <v>41</v>
      </c>
      <c r="K1300">
        <v>71</v>
      </c>
      <c r="L1300">
        <v>77</v>
      </c>
      <c r="M1300">
        <v>26</v>
      </c>
      <c r="N1300">
        <v>22</v>
      </c>
      <c r="O1300">
        <v>96</v>
      </c>
      <c r="P1300">
        <v>76</v>
      </c>
      <c r="Q1300">
        <v>245</v>
      </c>
      <c r="R1300">
        <v>111</v>
      </c>
      <c r="S1300">
        <v>62</v>
      </c>
      <c r="T1300">
        <v>40</v>
      </c>
      <c r="U1300">
        <v>142</v>
      </c>
      <c r="V1300">
        <v>126</v>
      </c>
      <c r="W1300">
        <v>58</v>
      </c>
      <c r="X1300">
        <v>84</v>
      </c>
      <c r="Y1300">
        <v>64</v>
      </c>
      <c r="Z1300">
        <v>51</v>
      </c>
      <c r="AA1300">
        <v>83</v>
      </c>
    </row>
    <row r="1301" spans="1:27" x14ac:dyDescent="0.35">
      <c r="A1301" s="1">
        <v>44166</v>
      </c>
      <c r="B1301" t="s">
        <v>43</v>
      </c>
      <c r="C1301">
        <v>196</v>
      </c>
      <c r="D1301">
        <v>179</v>
      </c>
      <c r="E1301">
        <v>152</v>
      </c>
      <c r="F1301">
        <v>460</v>
      </c>
      <c r="G1301">
        <v>229</v>
      </c>
      <c r="H1301">
        <v>189</v>
      </c>
      <c r="I1301">
        <v>140</v>
      </c>
      <c r="J1301">
        <v>244</v>
      </c>
      <c r="K1301">
        <v>185</v>
      </c>
      <c r="L1301">
        <v>210</v>
      </c>
      <c r="M1301">
        <v>46</v>
      </c>
      <c r="N1301">
        <v>153</v>
      </c>
      <c r="O1301">
        <v>224</v>
      </c>
      <c r="P1301">
        <v>160</v>
      </c>
      <c r="Q1301">
        <v>270</v>
      </c>
      <c r="R1301">
        <v>274</v>
      </c>
      <c r="S1301">
        <v>158</v>
      </c>
      <c r="T1301">
        <v>133</v>
      </c>
      <c r="U1301">
        <v>193</v>
      </c>
      <c r="V1301">
        <v>304</v>
      </c>
      <c r="W1301">
        <v>195</v>
      </c>
      <c r="X1301">
        <v>160</v>
      </c>
      <c r="Y1301">
        <v>168</v>
      </c>
      <c r="Z1301">
        <v>159</v>
      </c>
      <c r="AA1301">
        <v>160</v>
      </c>
    </row>
    <row r="1302" spans="1:27" x14ac:dyDescent="0.35">
      <c r="A1302" s="1">
        <v>44166</v>
      </c>
      <c r="B1302" t="s">
        <v>44</v>
      </c>
      <c r="C1302">
        <v>104</v>
      </c>
      <c r="D1302">
        <v>78</v>
      </c>
      <c r="E1302">
        <v>6</v>
      </c>
      <c r="F1302">
        <v>7</v>
      </c>
      <c r="G1302">
        <v>19</v>
      </c>
      <c r="H1302">
        <v>16</v>
      </c>
      <c r="I1302">
        <v>12</v>
      </c>
      <c r="J1302">
        <v>46</v>
      </c>
      <c r="K1302">
        <v>53</v>
      </c>
      <c r="L1302">
        <v>34</v>
      </c>
      <c r="M1302">
        <v>16</v>
      </c>
      <c r="N1302">
        <v>15</v>
      </c>
      <c r="O1302">
        <v>35</v>
      </c>
      <c r="P1302">
        <v>14</v>
      </c>
      <c r="Q1302">
        <v>28</v>
      </c>
      <c r="R1302">
        <v>22</v>
      </c>
      <c r="S1302">
        <v>8</v>
      </c>
      <c r="T1302">
        <v>9</v>
      </c>
      <c r="U1302">
        <v>13</v>
      </c>
      <c r="V1302">
        <v>68</v>
      </c>
      <c r="W1302">
        <v>17</v>
      </c>
      <c r="X1302">
        <v>19</v>
      </c>
      <c r="Y1302">
        <v>27</v>
      </c>
      <c r="Z1302">
        <v>2</v>
      </c>
      <c r="AA1302">
        <v>22</v>
      </c>
    </row>
    <row r="1303" spans="1:27" x14ac:dyDescent="0.35">
      <c r="A1303" s="1">
        <v>44166</v>
      </c>
      <c r="B1303" t="s">
        <v>45</v>
      </c>
      <c r="C1303">
        <v>92</v>
      </c>
      <c r="D1303">
        <v>101</v>
      </c>
      <c r="E1303">
        <v>146</v>
      </c>
      <c r="F1303">
        <v>453</v>
      </c>
      <c r="G1303">
        <v>210</v>
      </c>
      <c r="H1303">
        <v>173</v>
      </c>
      <c r="I1303">
        <v>128</v>
      </c>
      <c r="J1303">
        <v>198</v>
      </c>
      <c r="K1303">
        <v>132</v>
      </c>
      <c r="L1303">
        <v>176</v>
      </c>
      <c r="M1303">
        <v>30</v>
      </c>
      <c r="N1303">
        <v>138</v>
      </c>
      <c r="O1303">
        <v>189</v>
      </c>
      <c r="P1303">
        <v>146</v>
      </c>
      <c r="Q1303">
        <v>242</v>
      </c>
      <c r="R1303">
        <v>252</v>
      </c>
      <c r="S1303">
        <v>150</v>
      </c>
      <c r="T1303">
        <v>124</v>
      </c>
      <c r="U1303">
        <v>180</v>
      </c>
      <c r="V1303">
        <v>236</v>
      </c>
      <c r="W1303">
        <v>178</v>
      </c>
      <c r="X1303">
        <v>141</v>
      </c>
      <c r="Y1303">
        <v>141</v>
      </c>
      <c r="Z1303">
        <v>157</v>
      </c>
      <c r="AA1303">
        <v>138</v>
      </c>
    </row>
    <row r="1304" spans="1:27" x14ac:dyDescent="0.35">
      <c r="A1304" s="1">
        <v>44167</v>
      </c>
      <c r="B1304" t="s">
        <v>35</v>
      </c>
      <c r="C1304">
        <v>4749</v>
      </c>
      <c r="D1304">
        <v>2399</v>
      </c>
      <c r="E1304">
        <v>1486</v>
      </c>
      <c r="F1304">
        <v>4543</v>
      </c>
      <c r="G1304">
        <v>3847</v>
      </c>
      <c r="H1304">
        <v>2686</v>
      </c>
      <c r="I1304">
        <v>1885</v>
      </c>
      <c r="J1304">
        <v>2345</v>
      </c>
      <c r="K1304">
        <v>2942</v>
      </c>
      <c r="L1304">
        <v>2665</v>
      </c>
      <c r="M1304">
        <v>1050</v>
      </c>
      <c r="N1304">
        <v>1432</v>
      </c>
      <c r="O1304">
        <v>3665</v>
      </c>
      <c r="P1304">
        <v>1637</v>
      </c>
      <c r="Q1304">
        <v>3785</v>
      </c>
      <c r="R1304">
        <v>1809</v>
      </c>
      <c r="S1304">
        <v>1904</v>
      </c>
      <c r="T1304">
        <v>1614</v>
      </c>
      <c r="U1304">
        <v>1931</v>
      </c>
      <c r="V1304">
        <v>4188</v>
      </c>
      <c r="W1304">
        <v>2164</v>
      </c>
      <c r="X1304">
        <v>2379</v>
      </c>
      <c r="Y1304">
        <v>1560</v>
      </c>
      <c r="Z1304">
        <v>1533</v>
      </c>
      <c r="AA1304">
        <v>1476</v>
      </c>
    </row>
    <row r="1305" spans="1:27" x14ac:dyDescent="0.35">
      <c r="A1305" s="1">
        <v>44167</v>
      </c>
      <c r="B1305" t="s">
        <v>36</v>
      </c>
      <c r="C1305">
        <v>2145</v>
      </c>
      <c r="D1305">
        <v>536</v>
      </c>
      <c r="E1305">
        <v>464</v>
      </c>
      <c r="F1305">
        <v>1431</v>
      </c>
      <c r="G1305">
        <v>600</v>
      </c>
      <c r="H1305">
        <v>732</v>
      </c>
      <c r="I1305">
        <v>697</v>
      </c>
      <c r="J1305">
        <v>851</v>
      </c>
      <c r="K1305">
        <v>1106</v>
      </c>
      <c r="L1305">
        <v>907</v>
      </c>
      <c r="M1305">
        <v>334</v>
      </c>
      <c r="N1305">
        <v>243</v>
      </c>
      <c r="O1305">
        <v>1189</v>
      </c>
      <c r="P1305">
        <v>660</v>
      </c>
      <c r="Q1305">
        <v>1064</v>
      </c>
      <c r="R1305">
        <v>498</v>
      </c>
      <c r="S1305">
        <v>675</v>
      </c>
      <c r="T1305">
        <v>540</v>
      </c>
      <c r="U1305">
        <v>601</v>
      </c>
      <c r="V1305">
        <v>1292</v>
      </c>
      <c r="W1305">
        <v>504</v>
      </c>
      <c r="X1305">
        <v>895</v>
      </c>
      <c r="Y1305">
        <v>523</v>
      </c>
      <c r="Z1305">
        <v>534</v>
      </c>
      <c r="AA1305">
        <v>570</v>
      </c>
    </row>
    <row r="1306" spans="1:27" x14ac:dyDescent="0.35">
      <c r="A1306" s="1">
        <v>44167</v>
      </c>
      <c r="B1306" t="s">
        <v>37</v>
      </c>
      <c r="C1306">
        <v>365</v>
      </c>
      <c r="D1306">
        <v>464</v>
      </c>
      <c r="E1306">
        <v>177</v>
      </c>
      <c r="F1306">
        <v>769</v>
      </c>
      <c r="G1306">
        <v>645</v>
      </c>
      <c r="H1306">
        <v>286</v>
      </c>
      <c r="I1306">
        <v>212</v>
      </c>
      <c r="J1306">
        <v>494</v>
      </c>
      <c r="K1306">
        <v>197</v>
      </c>
      <c r="L1306">
        <v>282</v>
      </c>
      <c r="M1306">
        <v>52</v>
      </c>
      <c r="N1306">
        <v>126</v>
      </c>
      <c r="O1306">
        <v>482</v>
      </c>
      <c r="P1306">
        <v>343</v>
      </c>
      <c r="Q1306">
        <v>696</v>
      </c>
      <c r="R1306">
        <v>456</v>
      </c>
      <c r="S1306">
        <v>161</v>
      </c>
      <c r="T1306">
        <v>193</v>
      </c>
      <c r="U1306">
        <v>64</v>
      </c>
      <c r="V1306">
        <v>427</v>
      </c>
      <c r="W1306">
        <v>372</v>
      </c>
      <c r="X1306">
        <v>243</v>
      </c>
      <c r="Y1306">
        <v>254</v>
      </c>
      <c r="Z1306">
        <v>209</v>
      </c>
      <c r="AA1306">
        <v>263</v>
      </c>
    </row>
    <row r="1307" spans="1:27" x14ac:dyDescent="0.35">
      <c r="A1307" s="1">
        <v>44167</v>
      </c>
      <c r="B1307" t="s">
        <v>38</v>
      </c>
      <c r="C1307">
        <v>2510</v>
      </c>
      <c r="D1307">
        <v>1000</v>
      </c>
      <c r="E1307">
        <v>641</v>
      </c>
      <c r="F1307">
        <v>2200</v>
      </c>
      <c r="G1307">
        <v>1245</v>
      </c>
      <c r="H1307">
        <v>1018</v>
      </c>
      <c r="I1307">
        <v>909</v>
      </c>
      <c r="J1307">
        <v>1345</v>
      </c>
      <c r="K1307">
        <v>1303</v>
      </c>
      <c r="L1307">
        <v>1189</v>
      </c>
      <c r="M1307">
        <v>386</v>
      </c>
      <c r="N1307">
        <v>369</v>
      </c>
      <c r="O1307">
        <v>1671</v>
      </c>
      <c r="P1307">
        <v>1003</v>
      </c>
      <c r="Q1307">
        <v>1760</v>
      </c>
      <c r="R1307">
        <v>954</v>
      </c>
      <c r="S1307">
        <v>836</v>
      </c>
      <c r="T1307">
        <v>733</v>
      </c>
      <c r="U1307">
        <v>665</v>
      </c>
      <c r="V1307">
        <v>1719</v>
      </c>
      <c r="W1307">
        <v>876</v>
      </c>
      <c r="X1307">
        <v>1138</v>
      </c>
      <c r="Y1307">
        <v>777</v>
      </c>
      <c r="Z1307">
        <v>743</v>
      </c>
      <c r="AA1307">
        <v>833</v>
      </c>
    </row>
    <row r="1308" spans="1:27" x14ac:dyDescent="0.35">
      <c r="A1308" s="1">
        <v>44167</v>
      </c>
      <c r="B1308" t="s">
        <v>39</v>
      </c>
      <c r="C1308">
        <v>2239</v>
      </c>
      <c r="D1308">
        <v>1399</v>
      </c>
      <c r="E1308">
        <v>845</v>
      </c>
      <c r="F1308">
        <v>2343</v>
      </c>
      <c r="G1308">
        <v>2602</v>
      </c>
      <c r="H1308">
        <v>1668</v>
      </c>
      <c r="I1308">
        <v>976</v>
      </c>
      <c r="J1308">
        <v>1000</v>
      </c>
      <c r="K1308">
        <v>1639</v>
      </c>
      <c r="L1308">
        <v>1476</v>
      </c>
      <c r="M1308">
        <v>664</v>
      </c>
      <c r="N1308">
        <v>1063</v>
      </c>
      <c r="O1308">
        <v>1994</v>
      </c>
      <c r="P1308">
        <v>634</v>
      </c>
      <c r="Q1308">
        <v>2025</v>
      </c>
      <c r="R1308">
        <v>855</v>
      </c>
      <c r="S1308">
        <v>1068</v>
      </c>
      <c r="T1308">
        <v>881</v>
      </c>
      <c r="U1308">
        <v>1266</v>
      </c>
      <c r="V1308">
        <v>2469</v>
      </c>
      <c r="W1308">
        <v>1288</v>
      </c>
      <c r="X1308">
        <v>1241</v>
      </c>
      <c r="Y1308">
        <v>783</v>
      </c>
      <c r="Z1308">
        <v>790</v>
      </c>
      <c r="AA1308">
        <v>643</v>
      </c>
    </row>
    <row r="1309" spans="1:27" x14ac:dyDescent="0.35">
      <c r="A1309" s="1">
        <v>44167</v>
      </c>
      <c r="B1309" t="s">
        <v>2</v>
      </c>
      <c r="C1309">
        <v>1986</v>
      </c>
      <c r="D1309">
        <v>1545</v>
      </c>
      <c r="E1309">
        <v>868</v>
      </c>
      <c r="F1309">
        <v>1931</v>
      </c>
      <c r="G1309">
        <v>1149</v>
      </c>
      <c r="H1309">
        <v>1562</v>
      </c>
      <c r="I1309">
        <v>803</v>
      </c>
      <c r="J1309">
        <v>1533</v>
      </c>
      <c r="K1309">
        <v>1257</v>
      </c>
      <c r="L1309">
        <v>1659</v>
      </c>
      <c r="M1309">
        <v>363</v>
      </c>
      <c r="N1309">
        <v>316</v>
      </c>
      <c r="O1309">
        <v>2323</v>
      </c>
      <c r="P1309">
        <v>759</v>
      </c>
      <c r="Q1309">
        <v>1706</v>
      </c>
      <c r="R1309">
        <v>1087</v>
      </c>
      <c r="S1309">
        <v>608</v>
      </c>
      <c r="T1309">
        <v>1031</v>
      </c>
      <c r="U1309">
        <v>1248</v>
      </c>
      <c r="V1309">
        <v>1952</v>
      </c>
      <c r="W1309">
        <v>1311</v>
      </c>
      <c r="X1309">
        <v>1866</v>
      </c>
      <c r="Y1309">
        <v>777</v>
      </c>
      <c r="Z1309">
        <v>978</v>
      </c>
      <c r="AA1309">
        <v>606</v>
      </c>
    </row>
    <row r="1310" spans="1:27" x14ac:dyDescent="0.35">
      <c r="A1310" s="1">
        <v>44167</v>
      </c>
      <c r="B1310" t="s">
        <v>1</v>
      </c>
      <c r="C1310">
        <v>1399</v>
      </c>
      <c r="D1310">
        <v>512</v>
      </c>
      <c r="E1310">
        <v>278</v>
      </c>
      <c r="F1310">
        <v>850</v>
      </c>
      <c r="G1310">
        <v>664</v>
      </c>
      <c r="H1310">
        <v>350</v>
      </c>
      <c r="I1310">
        <v>460</v>
      </c>
      <c r="J1310">
        <v>961</v>
      </c>
      <c r="K1310">
        <v>528</v>
      </c>
      <c r="L1310">
        <v>976</v>
      </c>
      <c r="M1310">
        <v>232</v>
      </c>
      <c r="N1310">
        <v>150</v>
      </c>
      <c r="O1310">
        <v>1625</v>
      </c>
      <c r="P1310">
        <v>426</v>
      </c>
      <c r="Q1310">
        <v>1232</v>
      </c>
      <c r="R1310">
        <v>286</v>
      </c>
      <c r="S1310">
        <v>332</v>
      </c>
      <c r="T1310">
        <v>649</v>
      </c>
      <c r="U1310">
        <v>433</v>
      </c>
      <c r="V1310">
        <v>1076</v>
      </c>
      <c r="W1310">
        <v>301</v>
      </c>
      <c r="X1310">
        <v>740</v>
      </c>
      <c r="Y1310">
        <v>600</v>
      </c>
      <c r="Z1310">
        <v>344</v>
      </c>
      <c r="AA1310">
        <v>427</v>
      </c>
    </row>
    <row r="1311" spans="1:27" x14ac:dyDescent="0.35">
      <c r="A1311" s="1">
        <v>44167</v>
      </c>
      <c r="B1311" t="s">
        <v>0</v>
      </c>
      <c r="C1311">
        <v>587</v>
      </c>
      <c r="D1311">
        <v>1033</v>
      </c>
      <c r="E1311">
        <v>590</v>
      </c>
      <c r="F1311">
        <v>1081</v>
      </c>
      <c r="G1311">
        <v>485</v>
      </c>
      <c r="H1311">
        <v>1212</v>
      </c>
      <c r="I1311">
        <v>343</v>
      </c>
      <c r="J1311">
        <v>572</v>
      </c>
      <c r="K1311">
        <v>729</v>
      </c>
      <c r="L1311">
        <v>683</v>
      </c>
      <c r="M1311">
        <v>131</v>
      </c>
      <c r="N1311">
        <v>166</v>
      </c>
      <c r="O1311">
        <v>698</v>
      </c>
      <c r="P1311">
        <v>333</v>
      </c>
      <c r="Q1311">
        <v>474</v>
      </c>
      <c r="R1311">
        <v>801</v>
      </c>
      <c r="S1311">
        <v>276</v>
      </c>
      <c r="T1311">
        <v>382</v>
      </c>
      <c r="U1311">
        <v>815</v>
      </c>
      <c r="V1311">
        <v>876</v>
      </c>
      <c r="W1311">
        <v>1010</v>
      </c>
      <c r="X1311">
        <v>1126</v>
      </c>
      <c r="Y1311">
        <v>177</v>
      </c>
      <c r="Z1311">
        <v>634</v>
      </c>
      <c r="AA1311">
        <v>179</v>
      </c>
    </row>
    <row r="1312" spans="1:27" x14ac:dyDescent="0.35">
      <c r="A1312" s="1">
        <v>44167</v>
      </c>
      <c r="B1312" t="s">
        <v>40</v>
      </c>
      <c r="C1312">
        <v>333</v>
      </c>
      <c r="D1312">
        <v>187</v>
      </c>
      <c r="E1312">
        <v>136</v>
      </c>
      <c r="F1312">
        <v>214</v>
      </c>
      <c r="G1312">
        <v>176</v>
      </c>
      <c r="H1312">
        <v>222</v>
      </c>
      <c r="I1312">
        <v>128</v>
      </c>
      <c r="J1312">
        <v>181</v>
      </c>
      <c r="K1312">
        <v>198</v>
      </c>
      <c r="L1312">
        <v>201</v>
      </c>
      <c r="M1312">
        <v>63</v>
      </c>
      <c r="N1312">
        <v>45</v>
      </c>
      <c r="O1312">
        <v>236</v>
      </c>
      <c r="P1312">
        <v>146</v>
      </c>
      <c r="Q1312">
        <v>339</v>
      </c>
      <c r="R1312">
        <v>160</v>
      </c>
      <c r="S1312">
        <v>110</v>
      </c>
      <c r="T1312">
        <v>78</v>
      </c>
      <c r="U1312">
        <v>232</v>
      </c>
      <c r="V1312">
        <v>235</v>
      </c>
      <c r="W1312">
        <v>96</v>
      </c>
      <c r="X1312">
        <v>149</v>
      </c>
      <c r="Y1312">
        <v>156</v>
      </c>
      <c r="Z1312">
        <v>124</v>
      </c>
      <c r="AA1312">
        <v>141</v>
      </c>
    </row>
    <row r="1313" spans="1:27" x14ac:dyDescent="0.35">
      <c r="A1313" s="1">
        <v>44167</v>
      </c>
      <c r="B1313" t="s">
        <v>41</v>
      </c>
      <c r="C1313">
        <v>199</v>
      </c>
      <c r="D1313">
        <v>51</v>
      </c>
      <c r="E1313">
        <v>51</v>
      </c>
      <c r="F1313">
        <v>79</v>
      </c>
      <c r="G1313">
        <v>176</v>
      </c>
      <c r="H1313">
        <v>55</v>
      </c>
      <c r="I1313">
        <v>65</v>
      </c>
      <c r="J1313">
        <v>138</v>
      </c>
      <c r="K1313">
        <v>120</v>
      </c>
      <c r="L1313">
        <v>124</v>
      </c>
      <c r="M1313">
        <v>34</v>
      </c>
      <c r="N1313">
        <v>19</v>
      </c>
      <c r="O1313">
        <v>138</v>
      </c>
      <c r="P1313">
        <v>70</v>
      </c>
      <c r="Q1313">
        <v>113</v>
      </c>
      <c r="R1313">
        <v>51</v>
      </c>
      <c r="S1313">
        <v>46</v>
      </c>
      <c r="T1313">
        <v>39</v>
      </c>
      <c r="U1313">
        <v>90</v>
      </c>
      <c r="V1313">
        <v>119</v>
      </c>
      <c r="W1313">
        <v>29</v>
      </c>
      <c r="X1313">
        <v>67</v>
      </c>
      <c r="Y1313">
        <v>96</v>
      </c>
      <c r="Z1313">
        <v>76</v>
      </c>
      <c r="AA1313">
        <v>57</v>
      </c>
    </row>
    <row r="1314" spans="1:27" x14ac:dyDescent="0.35">
      <c r="A1314" s="1">
        <v>44167</v>
      </c>
      <c r="B1314" t="s">
        <v>42</v>
      </c>
      <c r="C1314">
        <v>134</v>
      </c>
      <c r="D1314">
        <v>136</v>
      </c>
      <c r="E1314">
        <v>85</v>
      </c>
      <c r="F1314">
        <v>135</v>
      </c>
      <c r="G1314">
        <v>0</v>
      </c>
      <c r="H1314">
        <v>167</v>
      </c>
      <c r="I1314">
        <v>63</v>
      </c>
      <c r="J1314">
        <v>43</v>
      </c>
      <c r="K1314">
        <v>78</v>
      </c>
      <c r="L1314">
        <v>77</v>
      </c>
      <c r="M1314">
        <v>29</v>
      </c>
      <c r="N1314">
        <v>26</v>
      </c>
      <c r="O1314">
        <v>98</v>
      </c>
      <c r="P1314">
        <v>76</v>
      </c>
      <c r="Q1314">
        <v>226</v>
      </c>
      <c r="R1314">
        <v>109</v>
      </c>
      <c r="S1314">
        <v>64</v>
      </c>
      <c r="T1314">
        <v>39</v>
      </c>
      <c r="U1314">
        <v>142</v>
      </c>
      <c r="V1314">
        <v>116</v>
      </c>
      <c r="W1314">
        <v>67</v>
      </c>
      <c r="X1314">
        <v>82</v>
      </c>
      <c r="Y1314">
        <v>60</v>
      </c>
      <c r="Z1314">
        <v>48</v>
      </c>
      <c r="AA1314">
        <v>84</v>
      </c>
    </row>
    <row r="1315" spans="1:27" x14ac:dyDescent="0.35">
      <c r="A1315" s="1">
        <v>44167</v>
      </c>
      <c r="B1315" t="s">
        <v>43</v>
      </c>
      <c r="C1315">
        <v>196</v>
      </c>
      <c r="D1315">
        <v>179</v>
      </c>
      <c r="E1315">
        <v>151</v>
      </c>
      <c r="F1315">
        <v>451</v>
      </c>
      <c r="G1315">
        <v>229</v>
      </c>
      <c r="H1315">
        <v>175</v>
      </c>
      <c r="I1315">
        <v>140</v>
      </c>
      <c r="J1315">
        <v>251</v>
      </c>
      <c r="K1315">
        <v>185</v>
      </c>
      <c r="L1315">
        <v>217</v>
      </c>
      <c r="M1315">
        <v>49</v>
      </c>
      <c r="N1315">
        <v>155</v>
      </c>
      <c r="O1315">
        <v>224</v>
      </c>
      <c r="P1315">
        <v>164</v>
      </c>
      <c r="Q1315">
        <v>276</v>
      </c>
      <c r="R1315">
        <v>274</v>
      </c>
      <c r="S1315">
        <v>104</v>
      </c>
      <c r="T1315">
        <v>134</v>
      </c>
      <c r="U1315">
        <v>193</v>
      </c>
      <c r="V1315">
        <v>304</v>
      </c>
      <c r="W1315">
        <v>195</v>
      </c>
      <c r="X1315">
        <v>160</v>
      </c>
      <c r="Y1315">
        <v>150</v>
      </c>
      <c r="Z1315">
        <v>159</v>
      </c>
      <c r="AA1315">
        <v>160</v>
      </c>
    </row>
    <row r="1316" spans="1:27" x14ac:dyDescent="0.35">
      <c r="A1316" s="1">
        <v>44167</v>
      </c>
      <c r="B1316" t="s">
        <v>44</v>
      </c>
      <c r="C1316">
        <v>104</v>
      </c>
      <c r="D1316">
        <v>67</v>
      </c>
      <c r="E1316">
        <v>7</v>
      </c>
      <c r="F1316">
        <v>13</v>
      </c>
      <c r="G1316">
        <v>21</v>
      </c>
      <c r="H1316">
        <v>17</v>
      </c>
      <c r="I1316">
        <v>18</v>
      </c>
      <c r="J1316">
        <v>44</v>
      </c>
      <c r="K1316">
        <v>51</v>
      </c>
      <c r="L1316">
        <v>31</v>
      </c>
      <c r="M1316">
        <v>18</v>
      </c>
      <c r="N1316">
        <v>14</v>
      </c>
      <c r="O1316">
        <v>35</v>
      </c>
      <c r="P1316">
        <v>18</v>
      </c>
      <c r="Q1316">
        <v>24</v>
      </c>
      <c r="R1316">
        <v>25</v>
      </c>
      <c r="S1316">
        <v>7</v>
      </c>
      <c r="T1316">
        <v>7</v>
      </c>
      <c r="U1316">
        <v>13</v>
      </c>
      <c r="V1316">
        <v>68</v>
      </c>
      <c r="W1316">
        <v>19</v>
      </c>
      <c r="X1316">
        <v>21</v>
      </c>
      <c r="Y1316">
        <v>22</v>
      </c>
      <c r="Z1316">
        <v>3</v>
      </c>
      <c r="AA1316">
        <v>21</v>
      </c>
    </row>
    <row r="1317" spans="1:27" x14ac:dyDescent="0.35">
      <c r="A1317" s="1">
        <v>44167</v>
      </c>
      <c r="B1317" t="s">
        <v>45</v>
      </c>
      <c r="C1317">
        <v>92</v>
      </c>
      <c r="D1317">
        <v>112</v>
      </c>
      <c r="E1317">
        <v>144</v>
      </c>
      <c r="F1317">
        <v>438</v>
      </c>
      <c r="G1317">
        <v>208</v>
      </c>
      <c r="H1317">
        <v>158</v>
      </c>
      <c r="I1317">
        <v>122</v>
      </c>
      <c r="J1317">
        <v>207</v>
      </c>
      <c r="K1317">
        <v>134</v>
      </c>
      <c r="L1317">
        <v>186</v>
      </c>
      <c r="M1317">
        <v>31</v>
      </c>
      <c r="N1317">
        <v>141</v>
      </c>
      <c r="O1317">
        <v>189</v>
      </c>
      <c r="P1317">
        <v>146</v>
      </c>
      <c r="Q1317">
        <v>252</v>
      </c>
      <c r="R1317">
        <v>249</v>
      </c>
      <c r="S1317">
        <v>97</v>
      </c>
      <c r="T1317">
        <v>127</v>
      </c>
      <c r="U1317">
        <v>180</v>
      </c>
      <c r="V1317">
        <v>236</v>
      </c>
      <c r="W1317">
        <v>176</v>
      </c>
      <c r="X1317">
        <v>139</v>
      </c>
      <c r="Y1317">
        <v>128</v>
      </c>
      <c r="Z1317">
        <v>156</v>
      </c>
      <c r="AA1317">
        <v>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35"/>
  <sheetViews>
    <sheetView topLeftCell="A985" workbookViewId="0">
      <selection activeCell="A1025" sqref="A1025:AA1035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  <row r="1014" spans="1:27" x14ac:dyDescent="0.35">
      <c r="A1014" s="1">
        <v>44166</v>
      </c>
      <c r="B1014" t="s">
        <v>30</v>
      </c>
      <c r="C1014">
        <v>0.47588146225394767</v>
      </c>
      <c r="D1014">
        <v>0.24717145343777197</v>
      </c>
      <c r="E1014">
        <v>0.33679833679833687</v>
      </c>
      <c r="F1014">
        <v>0.33778494128482622</v>
      </c>
      <c r="G1014">
        <v>0.19282255767587583</v>
      </c>
      <c r="H1014">
        <v>0.30645792563600782</v>
      </c>
      <c r="I1014">
        <v>0.39295392953929537</v>
      </c>
      <c r="J1014">
        <v>0.39920248116969431</v>
      </c>
      <c r="K1014">
        <v>0.40466926070038911</v>
      </c>
      <c r="L1014">
        <v>0.35199999999999998</v>
      </c>
      <c r="M1014">
        <v>0.43489583333333326</v>
      </c>
      <c r="N1014">
        <v>0.18291814946619214</v>
      </c>
      <c r="O1014">
        <v>0.3482710926694329</v>
      </c>
      <c r="P1014">
        <v>0.45448369565217389</v>
      </c>
      <c r="Q1014">
        <v>0.29618413082980011</v>
      </c>
      <c r="R1014">
        <v>0.30525686977299882</v>
      </c>
      <c r="S1014">
        <v>0.36871199557766721</v>
      </c>
      <c r="T1014">
        <v>0.36600411240575736</v>
      </c>
      <c r="U1014">
        <v>0.34852695942190104</v>
      </c>
      <c r="V1014">
        <v>0.36951048951048954</v>
      </c>
      <c r="W1014">
        <v>0.23054892601431981</v>
      </c>
      <c r="X1014">
        <v>0.37986463620981392</v>
      </c>
      <c r="Y1014">
        <v>0.37129380053908356</v>
      </c>
      <c r="Z1014">
        <v>0.37769080234833657</v>
      </c>
      <c r="AA1014">
        <v>0.42989985693848354</v>
      </c>
    </row>
    <row r="1015" spans="1:27" x14ac:dyDescent="0.35">
      <c r="A1015" s="1">
        <v>44166</v>
      </c>
      <c r="B1015" t="s">
        <v>31</v>
      </c>
      <c r="C1015">
        <v>8.9984858317110117E-2</v>
      </c>
      <c r="D1015">
        <v>0.22193211488250653</v>
      </c>
      <c r="E1015">
        <v>0.12612612612612606</v>
      </c>
      <c r="F1015">
        <v>0.16532350909509547</v>
      </c>
      <c r="G1015">
        <v>0.19624038735403024</v>
      </c>
      <c r="H1015">
        <v>0.1095890410958904</v>
      </c>
      <c r="I1015">
        <v>0.129539295392954</v>
      </c>
      <c r="J1015">
        <v>0.22684980062029242</v>
      </c>
      <c r="K1015">
        <v>5.9073222497346978E-2</v>
      </c>
      <c r="L1015">
        <v>0.10400000000000004</v>
      </c>
      <c r="M1015">
        <v>4.8177083333333481E-2</v>
      </c>
      <c r="N1015">
        <v>7.1174377224199309E-2</v>
      </c>
      <c r="O1015">
        <v>0.13416320885200556</v>
      </c>
      <c r="P1015">
        <v>0.22554347826086957</v>
      </c>
      <c r="Q1015">
        <v>0.22955784373107213</v>
      </c>
      <c r="R1015">
        <v>0.26403823178016728</v>
      </c>
      <c r="S1015">
        <v>9.3974571586511901E-2</v>
      </c>
      <c r="T1015">
        <v>0.1309115832762166</v>
      </c>
      <c r="U1015">
        <v>3.1128404669260701E-2</v>
      </c>
      <c r="V1015">
        <v>0.1093706293706293</v>
      </c>
      <c r="W1015">
        <v>0.17565632458233887</v>
      </c>
      <c r="X1015">
        <v>0.1116751269035533</v>
      </c>
      <c r="Y1015">
        <v>0.20956873315363878</v>
      </c>
      <c r="Z1015">
        <v>0.12654924983692112</v>
      </c>
      <c r="AA1015">
        <v>0.19170243204577975</v>
      </c>
    </row>
    <row r="1016" spans="1:27" x14ac:dyDescent="0.35">
      <c r="A1016" s="1">
        <v>44166</v>
      </c>
      <c r="B1016" t="s">
        <v>32</v>
      </c>
      <c r="C1016">
        <v>0.56586632057105779</v>
      </c>
      <c r="D1016">
        <v>0.4691035683202785</v>
      </c>
      <c r="E1016">
        <v>0.46292446292446293</v>
      </c>
      <c r="F1016">
        <v>0.50310845037992169</v>
      </c>
      <c r="G1016">
        <v>0.38906294502990607</v>
      </c>
      <c r="H1016">
        <v>0.41604696673189823</v>
      </c>
      <c r="I1016">
        <v>0.52249322493224937</v>
      </c>
      <c r="J1016">
        <v>0.62605228178998673</v>
      </c>
      <c r="K1016">
        <v>0.46374248319773609</v>
      </c>
      <c r="L1016">
        <v>0.45600000000000002</v>
      </c>
      <c r="M1016">
        <v>0.48307291666666674</v>
      </c>
      <c r="N1016">
        <v>0.25409252669039145</v>
      </c>
      <c r="O1016">
        <v>0.48243430152143846</v>
      </c>
      <c r="P1016">
        <v>0.68002717391304346</v>
      </c>
      <c r="Q1016">
        <v>0.52574197456087224</v>
      </c>
      <c r="R1016">
        <v>0.56929510155316609</v>
      </c>
      <c r="S1016">
        <v>0.46268656716417911</v>
      </c>
      <c r="T1016">
        <v>0.49691569568197397</v>
      </c>
      <c r="U1016">
        <v>0.37965536409116174</v>
      </c>
      <c r="V1016">
        <v>0.47888111888111884</v>
      </c>
      <c r="W1016">
        <v>0.40620525059665868</v>
      </c>
      <c r="X1016">
        <v>0.49153976311336722</v>
      </c>
      <c r="Y1016">
        <v>0.58086253369272234</v>
      </c>
      <c r="Z1016">
        <v>0.50424005218525769</v>
      </c>
      <c r="AA1016">
        <v>0.62160228898426328</v>
      </c>
    </row>
    <row r="1017" spans="1:27" x14ac:dyDescent="0.35">
      <c r="A1017" s="1">
        <v>44166</v>
      </c>
      <c r="B1017" t="s">
        <v>33</v>
      </c>
      <c r="C1017">
        <v>0.43413367942894221</v>
      </c>
      <c r="D1017">
        <v>0.53089643167972156</v>
      </c>
      <c r="E1017">
        <v>0.53707553707553712</v>
      </c>
      <c r="F1017">
        <v>0.49689154962007831</v>
      </c>
      <c r="G1017">
        <v>0.61093705497009387</v>
      </c>
      <c r="H1017">
        <v>0.58395303326810177</v>
      </c>
      <c r="I1017">
        <v>0.47750677506775063</v>
      </c>
      <c r="J1017">
        <v>0.37394771821001327</v>
      </c>
      <c r="K1017">
        <v>0.53625751680226386</v>
      </c>
      <c r="L1017">
        <v>0.54400000000000004</v>
      </c>
      <c r="M1017">
        <v>0.51692708333333326</v>
      </c>
      <c r="N1017">
        <v>0.74590747330960849</v>
      </c>
      <c r="O1017">
        <v>0.51756569847856149</v>
      </c>
      <c r="P1017">
        <v>0.31997282608695654</v>
      </c>
      <c r="Q1017">
        <v>0.47425802543912776</v>
      </c>
      <c r="R1017">
        <v>0.43070489844683391</v>
      </c>
      <c r="S1017">
        <v>0.53731343283582089</v>
      </c>
      <c r="T1017">
        <v>0.50308430431802598</v>
      </c>
      <c r="U1017">
        <v>0.62034463590883826</v>
      </c>
      <c r="V1017">
        <v>0.52111888111888116</v>
      </c>
      <c r="W1017">
        <v>0.59379474940334132</v>
      </c>
      <c r="X1017">
        <v>0.50846023688663278</v>
      </c>
      <c r="Y1017">
        <v>0.41913746630727766</v>
      </c>
      <c r="Z1017">
        <v>0.49575994781474231</v>
      </c>
      <c r="AA1017">
        <v>0.37839771101573672</v>
      </c>
    </row>
    <row r="1018" spans="1:27" x14ac:dyDescent="0.35">
      <c r="A1018" s="1">
        <v>44166</v>
      </c>
      <c r="B1018" t="s">
        <v>46</v>
      </c>
      <c r="C1018">
        <v>0.40345335860181097</v>
      </c>
      <c r="D1018">
        <v>0.64037319762510603</v>
      </c>
      <c r="E1018">
        <v>0.5841184387617766</v>
      </c>
      <c r="F1018">
        <v>0.42401049639186522</v>
      </c>
      <c r="G1018">
        <v>0.2986742916558357</v>
      </c>
      <c r="H1018">
        <v>0.57483246463142224</v>
      </c>
      <c r="I1018">
        <v>0.42599469496021219</v>
      </c>
      <c r="J1018">
        <v>0.66220302375809936</v>
      </c>
      <c r="K1018">
        <v>0.41604350781781102</v>
      </c>
      <c r="L1018">
        <v>0.62251407129455905</v>
      </c>
      <c r="M1018">
        <v>0.44874999999999998</v>
      </c>
      <c r="N1018">
        <v>0.22625698324022347</v>
      </c>
      <c r="O1018">
        <v>0.63383356070941332</v>
      </c>
      <c r="P1018">
        <v>0.46435452793834303</v>
      </c>
      <c r="Q1018">
        <v>0.43580901856763921</v>
      </c>
      <c r="R1018">
        <v>0.59812050856826982</v>
      </c>
      <c r="S1018">
        <v>0.41228991596638648</v>
      </c>
      <c r="T1018">
        <v>0.68487928843710288</v>
      </c>
      <c r="U1018">
        <v>0.64060072501294651</v>
      </c>
      <c r="V1018">
        <v>0.45749761222540591</v>
      </c>
      <c r="W1018">
        <v>0.57208872458410354</v>
      </c>
      <c r="X1018">
        <v>0.77301387137452726</v>
      </c>
      <c r="Y1018">
        <v>0.434640522875817</v>
      </c>
      <c r="Z1018">
        <v>0.63796477495107629</v>
      </c>
      <c r="AA1018">
        <v>0.43360433604336046</v>
      </c>
    </row>
    <row r="1019" spans="1:27" x14ac:dyDescent="0.35">
      <c r="A1019" s="1">
        <v>44166</v>
      </c>
      <c r="B1019" t="s">
        <v>47</v>
      </c>
      <c r="C1019">
        <v>0.66283924843423803</v>
      </c>
      <c r="D1019">
        <v>0.36026490066225164</v>
      </c>
      <c r="E1019">
        <v>0.35483870967741937</v>
      </c>
      <c r="F1019">
        <v>0.41000515729757608</v>
      </c>
      <c r="G1019">
        <v>0.5726718885987816</v>
      </c>
      <c r="H1019">
        <v>0.23510362694300518</v>
      </c>
      <c r="I1019">
        <v>0.56787048567870491</v>
      </c>
      <c r="J1019">
        <v>0.61187214611872143</v>
      </c>
      <c r="K1019">
        <v>0.4452614379084967</v>
      </c>
      <c r="L1019">
        <v>0.59734779987944542</v>
      </c>
      <c r="M1019">
        <v>0.64623955431754876</v>
      </c>
      <c r="N1019">
        <v>0.34876543209876543</v>
      </c>
      <c r="O1019">
        <v>0.68661213947481703</v>
      </c>
      <c r="P1019">
        <v>0.47579529737206083</v>
      </c>
      <c r="Q1019">
        <v>0.65124771758977484</v>
      </c>
      <c r="R1019">
        <v>0.21626617375231053</v>
      </c>
      <c r="S1019">
        <v>0.47388535031847134</v>
      </c>
      <c r="T1019">
        <v>0.65398886827458258</v>
      </c>
      <c r="U1019">
        <v>0.36135812449474536</v>
      </c>
      <c r="V1019">
        <v>0.5568893528183716</v>
      </c>
      <c r="W1019">
        <v>0.16962843295638125</v>
      </c>
      <c r="X1019">
        <v>0.38662316476345843</v>
      </c>
      <c r="Y1019">
        <v>0.75338345864661649</v>
      </c>
      <c r="Z1019">
        <v>0.35685071574642124</v>
      </c>
      <c r="AA1019">
        <v>0.59218749999999998</v>
      </c>
    </row>
    <row r="1020" spans="1:27" x14ac:dyDescent="0.35">
      <c r="A1020" s="1">
        <v>44166</v>
      </c>
      <c r="B1020" t="s">
        <v>48</v>
      </c>
      <c r="C1020">
        <v>0.33716075156576203</v>
      </c>
      <c r="D1020">
        <v>0.6397350993377483</v>
      </c>
      <c r="E1020">
        <v>0.64516129032258063</v>
      </c>
      <c r="F1020">
        <v>0.58999484270242397</v>
      </c>
      <c r="G1020">
        <v>0.42732811140121846</v>
      </c>
      <c r="H1020">
        <v>0.76489637305699487</v>
      </c>
      <c r="I1020">
        <v>0.43212951432129515</v>
      </c>
      <c r="J1020">
        <v>0.38812785388127852</v>
      </c>
      <c r="K1020">
        <v>0.5547385620915033</v>
      </c>
      <c r="L1020">
        <v>0.40265220012055453</v>
      </c>
      <c r="M1020">
        <v>0.35376044568245124</v>
      </c>
      <c r="N1020">
        <v>0.65123456790123457</v>
      </c>
      <c r="O1020">
        <v>0.31338786052518297</v>
      </c>
      <c r="P1020">
        <v>0.52420470262793917</v>
      </c>
      <c r="Q1020">
        <v>0.34875228241022521</v>
      </c>
      <c r="R1020">
        <v>0.7837338262476895</v>
      </c>
      <c r="S1020">
        <v>0.52611464968152866</v>
      </c>
      <c r="T1020">
        <v>0.34601113172541742</v>
      </c>
      <c r="U1020">
        <v>0.63864187550525464</v>
      </c>
      <c r="V1020">
        <v>0.4431106471816284</v>
      </c>
      <c r="W1020">
        <v>0.8303715670436187</v>
      </c>
      <c r="X1020">
        <v>0.61337683523654163</v>
      </c>
      <c r="Y1020">
        <v>0.24661654135338346</v>
      </c>
      <c r="Z1020">
        <v>0.64314928425357876</v>
      </c>
      <c r="AA1020">
        <v>0.40781250000000002</v>
      </c>
    </row>
    <row r="1021" spans="1:27" x14ac:dyDescent="0.35">
      <c r="A1021" s="1">
        <v>44166</v>
      </c>
      <c r="B1021" t="s">
        <v>49</v>
      </c>
      <c r="C1021">
        <v>0.60360360360360366</v>
      </c>
      <c r="D1021">
        <v>0.34857142857142859</v>
      </c>
      <c r="E1021">
        <v>0.41304347826086957</v>
      </c>
      <c r="F1021">
        <v>0.36538461538461536</v>
      </c>
      <c r="G1021">
        <v>1</v>
      </c>
      <c r="H1021">
        <v>0.21363636363636362</v>
      </c>
      <c r="I1021">
        <v>0.53125</v>
      </c>
      <c r="J1021">
        <v>0.77348066298342544</v>
      </c>
      <c r="K1021">
        <v>0.64141414141414144</v>
      </c>
      <c r="L1021">
        <v>0.61691542288557211</v>
      </c>
      <c r="M1021">
        <v>0.54385964912280704</v>
      </c>
      <c r="N1021">
        <v>0.51111111111111107</v>
      </c>
      <c r="O1021">
        <v>0.59322033898305082</v>
      </c>
      <c r="P1021">
        <v>0.45323741007194246</v>
      </c>
      <c r="Q1021">
        <v>0.25531914893617019</v>
      </c>
      <c r="R1021">
        <v>0.30625000000000002</v>
      </c>
      <c r="S1021">
        <v>0.43636363636363634</v>
      </c>
      <c r="T1021">
        <v>0.48717948717948717</v>
      </c>
      <c r="U1021">
        <v>0.38793103448275862</v>
      </c>
      <c r="V1021">
        <v>0.45217391304347826</v>
      </c>
      <c r="W1021">
        <v>0.39583333333333331</v>
      </c>
      <c r="X1021">
        <v>0.43624161073825501</v>
      </c>
      <c r="Y1021">
        <v>0.58974358974358976</v>
      </c>
      <c r="Z1021">
        <v>0.58870967741935487</v>
      </c>
      <c r="AA1021">
        <v>0.41134751773049644</v>
      </c>
    </row>
    <row r="1022" spans="1:27" x14ac:dyDescent="0.35">
      <c r="A1022" s="1">
        <v>44166</v>
      </c>
      <c r="B1022" t="s">
        <v>50</v>
      </c>
      <c r="C1022">
        <v>0.3963963963963964</v>
      </c>
      <c r="D1022">
        <v>0.65142857142857147</v>
      </c>
      <c r="E1022">
        <v>0.58695652173913049</v>
      </c>
      <c r="F1022">
        <v>0.63461538461538458</v>
      </c>
      <c r="G1022">
        <v>0</v>
      </c>
      <c r="H1022">
        <v>0.78636363636363638</v>
      </c>
      <c r="I1022">
        <v>0.46875</v>
      </c>
      <c r="J1022">
        <v>0.22651933701657459</v>
      </c>
      <c r="K1022">
        <v>0.35858585858585856</v>
      </c>
      <c r="L1022">
        <v>0.38308457711442784</v>
      </c>
      <c r="M1022">
        <v>0.45614035087719296</v>
      </c>
      <c r="N1022">
        <v>0.48888888888888887</v>
      </c>
      <c r="O1022">
        <v>0.40677966101694918</v>
      </c>
      <c r="P1022">
        <v>0.5467625899280576</v>
      </c>
      <c r="Q1022">
        <v>0.74468085106382975</v>
      </c>
      <c r="R1022">
        <v>0.69374999999999998</v>
      </c>
      <c r="S1022">
        <v>0.5636363636363636</v>
      </c>
      <c r="T1022">
        <v>0.51282051282051277</v>
      </c>
      <c r="U1022">
        <v>0.61206896551724133</v>
      </c>
      <c r="V1022">
        <v>0.54782608695652169</v>
      </c>
      <c r="W1022">
        <v>0.60416666666666663</v>
      </c>
      <c r="X1022">
        <v>0.56375838926174493</v>
      </c>
      <c r="Y1022">
        <v>0.41025641025641024</v>
      </c>
      <c r="Z1022">
        <v>0.41129032258064518</v>
      </c>
      <c r="AA1022">
        <v>0.58865248226950351</v>
      </c>
    </row>
    <row r="1023" spans="1:27" x14ac:dyDescent="0.35">
      <c r="A1023" s="1">
        <v>44166</v>
      </c>
      <c r="B1023" t="s">
        <v>51</v>
      </c>
      <c r="C1023">
        <v>0.53061224489795922</v>
      </c>
      <c r="D1023">
        <v>0.43575418994413406</v>
      </c>
      <c r="E1023">
        <v>3.9473684210526314E-2</v>
      </c>
      <c r="F1023">
        <v>1.5217391304347827E-2</v>
      </c>
      <c r="G1023">
        <v>8.296943231441048E-2</v>
      </c>
      <c r="H1023">
        <v>8.4656084656084651E-2</v>
      </c>
      <c r="I1023">
        <v>8.5714285714285715E-2</v>
      </c>
      <c r="J1023">
        <v>0.18852459016393441</v>
      </c>
      <c r="K1023">
        <v>0.2864864864864865</v>
      </c>
      <c r="L1023">
        <v>0.16190476190476191</v>
      </c>
      <c r="M1023">
        <v>0.34782608695652173</v>
      </c>
      <c r="N1023">
        <v>9.8039215686274508E-2</v>
      </c>
      <c r="O1023">
        <v>0.15625</v>
      </c>
      <c r="P1023">
        <v>8.7499999999999994E-2</v>
      </c>
      <c r="Q1023">
        <v>0.1037037037037037</v>
      </c>
      <c r="R1023">
        <v>8.0291970802919707E-2</v>
      </c>
      <c r="S1023">
        <v>5.0632911392405063E-2</v>
      </c>
      <c r="T1023">
        <v>6.7669172932330823E-2</v>
      </c>
      <c r="U1023">
        <v>6.7357512953367879E-2</v>
      </c>
      <c r="V1023">
        <v>0.22368421052631579</v>
      </c>
      <c r="W1023">
        <v>8.7179487179487175E-2</v>
      </c>
      <c r="X1023">
        <v>0.11874999999999999</v>
      </c>
      <c r="Y1023">
        <v>0.16071428571428573</v>
      </c>
      <c r="Z1023">
        <v>1.2578616352201259E-2</v>
      </c>
      <c r="AA1023">
        <v>0.13750000000000001</v>
      </c>
    </row>
    <row r="1024" spans="1:27" x14ac:dyDescent="0.35">
      <c r="A1024" s="1">
        <v>44166</v>
      </c>
      <c r="B1024" t="s">
        <v>52</v>
      </c>
      <c r="C1024">
        <v>0.46938775510204084</v>
      </c>
      <c r="D1024">
        <v>0.56424581005586594</v>
      </c>
      <c r="E1024">
        <v>0.96052631578947367</v>
      </c>
      <c r="F1024">
        <v>0.98478260869565215</v>
      </c>
      <c r="G1024">
        <v>0.91703056768558955</v>
      </c>
      <c r="H1024">
        <v>0.91534391534391535</v>
      </c>
      <c r="I1024">
        <v>0.91428571428571426</v>
      </c>
      <c r="J1024">
        <v>0.81147540983606559</v>
      </c>
      <c r="K1024">
        <v>0.71351351351351355</v>
      </c>
      <c r="L1024">
        <v>0.83809523809523812</v>
      </c>
      <c r="M1024">
        <v>0.65217391304347827</v>
      </c>
      <c r="N1024">
        <v>0.90196078431372551</v>
      </c>
      <c r="O1024">
        <v>0.84375</v>
      </c>
      <c r="P1024">
        <v>0.91249999999999998</v>
      </c>
      <c r="Q1024">
        <v>0.89629629629629626</v>
      </c>
      <c r="R1024">
        <v>0.91970802919708028</v>
      </c>
      <c r="S1024">
        <v>0.94936708860759489</v>
      </c>
      <c r="T1024">
        <v>0.93233082706766912</v>
      </c>
      <c r="U1024">
        <v>0.93264248704663211</v>
      </c>
      <c r="V1024">
        <v>0.77631578947368418</v>
      </c>
      <c r="W1024">
        <v>0.9128205128205128</v>
      </c>
      <c r="X1024">
        <v>0.88124999999999998</v>
      </c>
      <c r="Y1024">
        <v>0.8392857142857143</v>
      </c>
      <c r="Z1024">
        <v>0.98742138364779874</v>
      </c>
      <c r="AA1024">
        <v>0.86250000000000004</v>
      </c>
    </row>
    <row r="1025" spans="1:27" x14ac:dyDescent="0.35">
      <c r="A1025" s="1">
        <v>44167</v>
      </c>
      <c r="B1025" t="s">
        <v>30</v>
      </c>
      <c r="C1025">
        <v>0.46398442569759896</v>
      </c>
      <c r="D1025">
        <v>0.22915775972637881</v>
      </c>
      <c r="E1025">
        <v>0.32155232155232155</v>
      </c>
      <c r="F1025">
        <v>0.33178761882680269</v>
      </c>
      <c r="G1025">
        <v>0.17089148390771861</v>
      </c>
      <c r="H1025">
        <v>0.28649706457925633</v>
      </c>
      <c r="I1025">
        <v>0.37777777777777777</v>
      </c>
      <c r="J1025">
        <v>0.37210319195452557</v>
      </c>
      <c r="K1025">
        <v>0.39122744959320832</v>
      </c>
      <c r="L1025">
        <v>0.34552380952380951</v>
      </c>
      <c r="M1025">
        <v>0.32809430255402749</v>
      </c>
      <c r="N1025">
        <v>0.17332382310984312</v>
      </c>
      <c r="O1025">
        <v>0.32890733056708155</v>
      </c>
      <c r="P1025">
        <v>0.42525773195876293</v>
      </c>
      <c r="Q1025">
        <v>0.32077178173047932</v>
      </c>
      <c r="R1025">
        <v>0.29749103942652327</v>
      </c>
      <c r="S1025">
        <v>0.37313432835820898</v>
      </c>
      <c r="T1025">
        <v>0.36024016010673782</v>
      </c>
      <c r="U1025">
        <v>0.33407448582545851</v>
      </c>
      <c r="V1025">
        <v>0.36139860139860142</v>
      </c>
      <c r="W1025">
        <v>0.24057279236276849</v>
      </c>
      <c r="X1025">
        <v>0.37859560067681897</v>
      </c>
      <c r="Y1025">
        <v>0.34544253632760902</v>
      </c>
      <c r="Z1025">
        <v>0.34833659491193736</v>
      </c>
      <c r="AA1025">
        <v>0.40772532188841204</v>
      </c>
    </row>
    <row r="1026" spans="1:27" x14ac:dyDescent="0.35">
      <c r="A1026" s="1">
        <v>44167</v>
      </c>
      <c r="B1026" t="s">
        <v>31</v>
      </c>
      <c r="C1026">
        <v>7.8953060783041373E-2</v>
      </c>
      <c r="D1026">
        <v>0.19837537409149208</v>
      </c>
      <c r="E1026">
        <v>0.12266112266112267</v>
      </c>
      <c r="F1026">
        <v>0.17829816832830975</v>
      </c>
      <c r="G1026">
        <v>0.18370834520079757</v>
      </c>
      <c r="H1026">
        <v>0.11193737769080236</v>
      </c>
      <c r="I1026">
        <v>0.11490514905149052</v>
      </c>
      <c r="J1026">
        <v>0.21600349803235686</v>
      </c>
      <c r="K1026">
        <v>6.9685178634595002E-2</v>
      </c>
      <c r="L1026">
        <v>0.10742857142857137</v>
      </c>
      <c r="M1026">
        <v>5.1080550098231758E-2</v>
      </c>
      <c r="N1026">
        <v>8.9871611982881572E-2</v>
      </c>
      <c r="O1026">
        <v>0.13333333333333336</v>
      </c>
      <c r="P1026">
        <v>0.22100515463917525</v>
      </c>
      <c r="Q1026">
        <v>0.209828157974073</v>
      </c>
      <c r="R1026">
        <v>0.27240143369175635</v>
      </c>
      <c r="S1026">
        <v>8.899944720840236E-2</v>
      </c>
      <c r="T1026">
        <v>0.12875250166777857</v>
      </c>
      <c r="U1026">
        <v>3.5575319622012325E-2</v>
      </c>
      <c r="V1026">
        <v>0.11944055944055948</v>
      </c>
      <c r="W1026">
        <v>0.17756563245823395</v>
      </c>
      <c r="X1026">
        <v>0.10279187817258878</v>
      </c>
      <c r="Y1026">
        <v>0.16776750330250989</v>
      </c>
      <c r="Z1026">
        <v>0.13633398564905413</v>
      </c>
      <c r="AA1026">
        <v>0.18812589413447778</v>
      </c>
    </row>
    <row r="1027" spans="1:27" x14ac:dyDescent="0.35">
      <c r="A1027" s="1">
        <v>44167</v>
      </c>
      <c r="B1027" t="s">
        <v>32</v>
      </c>
      <c r="C1027">
        <v>0.54293748648064033</v>
      </c>
      <c r="D1027">
        <v>0.42753313381787089</v>
      </c>
      <c r="E1027">
        <v>0.44421344421344422</v>
      </c>
      <c r="F1027">
        <v>0.51008578715511244</v>
      </c>
      <c r="G1027">
        <v>0.35459982910851617</v>
      </c>
      <c r="H1027">
        <v>0.3984344422700587</v>
      </c>
      <c r="I1027">
        <v>0.49268292682926829</v>
      </c>
      <c r="J1027">
        <v>0.58810668998688242</v>
      </c>
      <c r="K1027">
        <v>0.46091262822780332</v>
      </c>
      <c r="L1027">
        <v>0.45295238095238088</v>
      </c>
      <c r="M1027">
        <v>0.37917485265225925</v>
      </c>
      <c r="N1027">
        <v>0.26319543509272469</v>
      </c>
      <c r="O1027">
        <v>0.46224066390041491</v>
      </c>
      <c r="P1027">
        <v>0.64626288659793818</v>
      </c>
      <c r="Q1027">
        <v>0.53059993970455233</v>
      </c>
      <c r="R1027">
        <v>0.56989247311827962</v>
      </c>
      <c r="S1027">
        <v>0.46213377556661134</v>
      </c>
      <c r="T1027">
        <v>0.48899266177451639</v>
      </c>
      <c r="U1027">
        <v>0.36964980544747084</v>
      </c>
      <c r="V1027">
        <v>0.4808391608391609</v>
      </c>
      <c r="W1027">
        <v>0.41813842482100244</v>
      </c>
      <c r="X1027">
        <v>0.48138747884940775</v>
      </c>
      <c r="Y1027">
        <v>0.51321003963011891</v>
      </c>
      <c r="Z1027">
        <v>0.48467058056099149</v>
      </c>
      <c r="AA1027">
        <v>0.59585121602288982</v>
      </c>
    </row>
    <row r="1028" spans="1:27" x14ac:dyDescent="0.35">
      <c r="A1028" s="1">
        <v>44167</v>
      </c>
      <c r="B1028" t="s">
        <v>33</v>
      </c>
      <c r="C1028">
        <v>0.45706251351935967</v>
      </c>
      <c r="D1028">
        <v>0.57246686618212905</v>
      </c>
      <c r="E1028">
        <v>0.55578655578655578</v>
      </c>
      <c r="F1028">
        <v>0.48991421284488756</v>
      </c>
      <c r="G1028">
        <v>0.64540017089148383</v>
      </c>
      <c r="H1028">
        <v>0.60156555772994125</v>
      </c>
      <c r="I1028">
        <v>0.50731707317073171</v>
      </c>
      <c r="J1028">
        <v>0.41189331001311758</v>
      </c>
      <c r="K1028">
        <v>0.53908737177219668</v>
      </c>
      <c r="L1028">
        <v>0.54704761904761912</v>
      </c>
      <c r="M1028">
        <v>0.62082514734774075</v>
      </c>
      <c r="N1028">
        <v>0.73680456490727531</v>
      </c>
      <c r="O1028">
        <v>0.53775933609958515</v>
      </c>
      <c r="P1028">
        <v>0.35373711340206182</v>
      </c>
      <c r="Q1028">
        <v>0.46940006029544767</v>
      </c>
      <c r="R1028">
        <v>0.43010752688172038</v>
      </c>
      <c r="S1028">
        <v>0.53786622443338872</v>
      </c>
      <c r="T1028">
        <v>0.51100733822548361</v>
      </c>
      <c r="U1028">
        <v>0.63035019455252916</v>
      </c>
      <c r="V1028">
        <v>0.5191608391608391</v>
      </c>
      <c r="W1028">
        <v>0.5818615751789975</v>
      </c>
      <c r="X1028">
        <v>0.51861252115059231</v>
      </c>
      <c r="Y1028">
        <v>0.48678996036988109</v>
      </c>
      <c r="Z1028">
        <v>0.51532941943900856</v>
      </c>
      <c r="AA1028">
        <v>0.40414878397711018</v>
      </c>
    </row>
    <row r="1029" spans="1:27" x14ac:dyDescent="0.35">
      <c r="A1029" s="1">
        <v>44167</v>
      </c>
      <c r="B1029" t="s">
        <v>46</v>
      </c>
      <c r="C1029">
        <v>0.41819330385344278</v>
      </c>
      <c r="D1029">
        <v>0.64401834097540644</v>
      </c>
      <c r="E1029">
        <v>0.5841184387617766</v>
      </c>
      <c r="F1029">
        <v>0.42504952674444207</v>
      </c>
      <c r="G1029">
        <v>0.2986742916558357</v>
      </c>
      <c r="H1029">
        <v>0.5815338793745346</v>
      </c>
      <c r="I1029">
        <v>0.42599469496021219</v>
      </c>
      <c r="J1029">
        <v>0.65373134328358207</v>
      </c>
      <c r="K1029">
        <v>0.42726036709721277</v>
      </c>
      <c r="L1029">
        <v>0.62251407129455905</v>
      </c>
      <c r="M1029">
        <v>0.3457142857142857</v>
      </c>
      <c r="N1029">
        <v>0.22067039106145253</v>
      </c>
      <c r="O1029">
        <v>0.63383356070941332</v>
      </c>
      <c r="P1029">
        <v>0.46365302382406848</v>
      </c>
      <c r="Q1029">
        <v>0.45072655217965651</v>
      </c>
      <c r="R1029">
        <v>0.60088446655610839</v>
      </c>
      <c r="S1029">
        <v>0.31932773109243695</v>
      </c>
      <c r="T1029">
        <v>0.6387856257744734</v>
      </c>
      <c r="U1029">
        <v>0.64629725530813043</v>
      </c>
      <c r="V1029">
        <v>0.46609360076408785</v>
      </c>
      <c r="W1029">
        <v>0.60582255083179293</v>
      </c>
      <c r="X1029">
        <v>0.78436317780580078</v>
      </c>
      <c r="Y1029">
        <v>0.49807692307692308</v>
      </c>
      <c r="Z1029">
        <v>0.63796477495107629</v>
      </c>
      <c r="AA1029">
        <v>0.41056910569105687</v>
      </c>
    </row>
    <row r="1030" spans="1:27" x14ac:dyDescent="0.35">
      <c r="A1030" s="1">
        <v>44167</v>
      </c>
      <c r="B1030" t="s">
        <v>47</v>
      </c>
      <c r="C1030">
        <v>0.70443101711983891</v>
      </c>
      <c r="D1030">
        <v>0.3313915857605178</v>
      </c>
      <c r="E1030">
        <v>0.32027649769585254</v>
      </c>
      <c r="F1030">
        <v>0.44018643190056966</v>
      </c>
      <c r="G1030">
        <v>0.57789382071366402</v>
      </c>
      <c r="H1030">
        <v>0.22407170294494239</v>
      </c>
      <c r="I1030">
        <v>0.57285180572851802</v>
      </c>
      <c r="J1030">
        <v>0.62687540769732553</v>
      </c>
      <c r="K1030">
        <v>0.42004773269689738</v>
      </c>
      <c r="L1030">
        <v>0.5883062085593731</v>
      </c>
      <c r="M1030">
        <v>0.6391184573002755</v>
      </c>
      <c r="N1030">
        <v>0.47468354430379744</v>
      </c>
      <c r="O1030">
        <v>0.69952647438656912</v>
      </c>
      <c r="P1030">
        <v>0.56126482213438733</v>
      </c>
      <c r="Q1030">
        <v>0.7221570926143025</v>
      </c>
      <c r="R1030">
        <v>0.26310947562097514</v>
      </c>
      <c r="S1030">
        <v>0.54605263157894735</v>
      </c>
      <c r="T1030">
        <v>0.6294859359844811</v>
      </c>
      <c r="U1030">
        <v>0.34695512820512819</v>
      </c>
      <c r="V1030">
        <v>0.55122950819672134</v>
      </c>
      <c r="W1030">
        <v>0.2295957284515637</v>
      </c>
      <c r="X1030">
        <v>0.39657020364415863</v>
      </c>
      <c r="Y1030">
        <v>0.77220077220077221</v>
      </c>
      <c r="Z1030">
        <v>0.35173824130879344</v>
      </c>
      <c r="AA1030">
        <v>0.70462046204620465</v>
      </c>
    </row>
    <row r="1031" spans="1:27" x14ac:dyDescent="0.35">
      <c r="A1031" s="1">
        <v>44167</v>
      </c>
      <c r="B1031" t="s">
        <v>48</v>
      </c>
      <c r="C1031">
        <v>0.29556898288016115</v>
      </c>
      <c r="D1031">
        <v>0.66860841423948225</v>
      </c>
      <c r="E1031">
        <v>0.67972350230414746</v>
      </c>
      <c r="F1031">
        <v>0.55981356809943039</v>
      </c>
      <c r="G1031">
        <v>0.42210617928633593</v>
      </c>
      <c r="H1031">
        <v>0.77592829705505761</v>
      </c>
      <c r="I1031">
        <v>0.42714819427148193</v>
      </c>
      <c r="J1031">
        <v>0.37312459230267447</v>
      </c>
      <c r="K1031">
        <v>0.57995226730310268</v>
      </c>
      <c r="L1031">
        <v>0.4116937914406269</v>
      </c>
      <c r="M1031">
        <v>0.3608815426997245</v>
      </c>
      <c r="N1031">
        <v>0.52531645569620256</v>
      </c>
      <c r="O1031">
        <v>0.30047352561343088</v>
      </c>
      <c r="P1031">
        <v>0.43873517786561267</v>
      </c>
      <c r="Q1031">
        <v>0.27784290738569756</v>
      </c>
      <c r="R1031">
        <v>0.7368905243790248</v>
      </c>
      <c r="S1031">
        <v>0.45394736842105265</v>
      </c>
      <c r="T1031">
        <v>0.3705140640155189</v>
      </c>
      <c r="U1031">
        <v>0.65304487179487181</v>
      </c>
      <c r="V1031">
        <v>0.44877049180327871</v>
      </c>
      <c r="W1031">
        <v>0.77040427154843627</v>
      </c>
      <c r="X1031">
        <v>0.60342979635584137</v>
      </c>
      <c r="Y1031">
        <v>0.22779922779922779</v>
      </c>
      <c r="Z1031">
        <v>0.6482617586912065</v>
      </c>
      <c r="AA1031">
        <v>0.2953795379537954</v>
      </c>
    </row>
    <row r="1032" spans="1:27" x14ac:dyDescent="0.35">
      <c r="A1032" s="1">
        <v>44167</v>
      </c>
      <c r="B1032" t="s">
        <v>49</v>
      </c>
      <c r="C1032">
        <v>0.59759759759759756</v>
      </c>
      <c r="D1032">
        <v>0.27272727272727271</v>
      </c>
      <c r="E1032">
        <v>0.375</v>
      </c>
      <c r="F1032">
        <v>0.36915887850467288</v>
      </c>
      <c r="G1032">
        <v>1</v>
      </c>
      <c r="H1032">
        <v>0.24774774774774774</v>
      </c>
      <c r="I1032">
        <v>0.5078125</v>
      </c>
      <c r="J1032">
        <v>0.76243093922651939</v>
      </c>
      <c r="K1032">
        <v>0.60606060606060608</v>
      </c>
      <c r="L1032">
        <v>0.61691542288557211</v>
      </c>
      <c r="M1032">
        <v>0.53968253968253965</v>
      </c>
      <c r="N1032">
        <v>0.42222222222222222</v>
      </c>
      <c r="O1032">
        <v>0.5847457627118644</v>
      </c>
      <c r="P1032">
        <v>0.47945205479452052</v>
      </c>
      <c r="Q1032">
        <v>0.33333333333333331</v>
      </c>
      <c r="R1032">
        <v>0.31874999999999998</v>
      </c>
      <c r="S1032">
        <v>0.41818181818181815</v>
      </c>
      <c r="T1032">
        <v>0.5</v>
      </c>
      <c r="U1032">
        <v>0.38793103448275862</v>
      </c>
      <c r="V1032">
        <v>0.50638297872340421</v>
      </c>
      <c r="W1032">
        <v>0.30208333333333331</v>
      </c>
      <c r="X1032">
        <v>0.44966442953020136</v>
      </c>
      <c r="Y1032">
        <v>0.61538461538461542</v>
      </c>
      <c r="Z1032">
        <v>0.61290322580645162</v>
      </c>
      <c r="AA1032">
        <v>0.40425531914893614</v>
      </c>
    </row>
    <row r="1033" spans="1:27" x14ac:dyDescent="0.35">
      <c r="A1033" s="1">
        <v>44167</v>
      </c>
      <c r="B1033" t="s">
        <v>50</v>
      </c>
      <c r="C1033">
        <v>0.40240240240240238</v>
      </c>
      <c r="D1033">
        <v>0.72727272727272729</v>
      </c>
      <c r="E1033">
        <v>0.625</v>
      </c>
      <c r="F1033">
        <v>0.63084112149532712</v>
      </c>
      <c r="G1033">
        <v>0</v>
      </c>
      <c r="H1033">
        <v>0.75225225225225223</v>
      </c>
      <c r="I1033">
        <v>0.4921875</v>
      </c>
      <c r="J1033">
        <v>0.23756906077348067</v>
      </c>
      <c r="K1033">
        <v>0.39393939393939392</v>
      </c>
      <c r="L1033">
        <v>0.38308457711442784</v>
      </c>
      <c r="M1033">
        <v>0.46031746031746029</v>
      </c>
      <c r="N1033">
        <v>0.57777777777777772</v>
      </c>
      <c r="O1033">
        <v>0.4152542372881356</v>
      </c>
      <c r="P1033">
        <v>0.52054794520547942</v>
      </c>
      <c r="Q1033">
        <v>0.66666666666666663</v>
      </c>
      <c r="R1033">
        <v>0.68125000000000002</v>
      </c>
      <c r="S1033">
        <v>0.58181818181818179</v>
      </c>
      <c r="T1033">
        <v>0.5</v>
      </c>
      <c r="U1033">
        <v>0.61206896551724133</v>
      </c>
      <c r="V1033">
        <v>0.49361702127659574</v>
      </c>
      <c r="W1033">
        <v>0.69791666666666663</v>
      </c>
      <c r="X1033">
        <v>0.55033557046979864</v>
      </c>
      <c r="Y1033">
        <v>0.38461538461538464</v>
      </c>
      <c r="Z1033">
        <v>0.38709677419354838</v>
      </c>
      <c r="AA1033">
        <v>0.5957446808510638</v>
      </c>
    </row>
    <row r="1034" spans="1:27" x14ac:dyDescent="0.35">
      <c r="A1034" s="1">
        <v>44167</v>
      </c>
      <c r="B1034" t="s">
        <v>51</v>
      </c>
      <c r="C1034">
        <v>0.53061224489795922</v>
      </c>
      <c r="D1034">
        <v>0.37430167597765363</v>
      </c>
      <c r="E1034">
        <v>4.6357615894039736E-2</v>
      </c>
      <c r="F1034">
        <v>2.8824833702882482E-2</v>
      </c>
      <c r="G1034">
        <v>9.1703056768558958E-2</v>
      </c>
      <c r="H1034">
        <v>9.7142857142857142E-2</v>
      </c>
      <c r="I1034">
        <v>0.12857142857142856</v>
      </c>
      <c r="J1034">
        <v>0.1752988047808765</v>
      </c>
      <c r="K1034">
        <v>0.27567567567567569</v>
      </c>
      <c r="L1034">
        <v>0.14285714285714285</v>
      </c>
      <c r="M1034">
        <v>0.36734693877551022</v>
      </c>
      <c r="N1034">
        <v>9.0322580645161285E-2</v>
      </c>
      <c r="O1034">
        <v>0.15625</v>
      </c>
      <c r="P1034">
        <v>0.10975609756097561</v>
      </c>
      <c r="Q1034">
        <v>8.6956521739130432E-2</v>
      </c>
      <c r="R1034">
        <v>9.1240875912408759E-2</v>
      </c>
      <c r="S1034">
        <v>6.7307692307692304E-2</v>
      </c>
      <c r="T1034">
        <v>5.2238805970149252E-2</v>
      </c>
      <c r="U1034">
        <v>6.7357512953367879E-2</v>
      </c>
      <c r="V1034">
        <v>0.22368421052631579</v>
      </c>
      <c r="W1034">
        <v>9.7435897435897437E-2</v>
      </c>
      <c r="X1034">
        <v>0.13125000000000001</v>
      </c>
      <c r="Y1034">
        <v>0.14666666666666667</v>
      </c>
      <c r="Z1034">
        <v>1.8867924528301886E-2</v>
      </c>
      <c r="AA1034">
        <v>0.13125000000000001</v>
      </c>
    </row>
    <row r="1035" spans="1:27" x14ac:dyDescent="0.35">
      <c r="A1035" s="1">
        <v>44167</v>
      </c>
      <c r="B1035" t="s">
        <v>52</v>
      </c>
      <c r="C1035">
        <v>0.46938775510204084</v>
      </c>
      <c r="D1035">
        <v>0.62569832402234637</v>
      </c>
      <c r="E1035">
        <v>0.95364238410596025</v>
      </c>
      <c r="F1035">
        <v>0.97117516629711753</v>
      </c>
      <c r="G1035">
        <v>0.90829694323144106</v>
      </c>
      <c r="H1035">
        <v>0.9028571428571428</v>
      </c>
      <c r="I1035">
        <v>0.87142857142857144</v>
      </c>
      <c r="J1035">
        <v>0.82470119521912355</v>
      </c>
      <c r="K1035">
        <v>0.72432432432432436</v>
      </c>
      <c r="L1035">
        <v>0.8571428571428571</v>
      </c>
      <c r="M1035">
        <v>0.63265306122448983</v>
      </c>
      <c r="N1035">
        <v>0.9096774193548387</v>
      </c>
      <c r="O1035">
        <v>0.84375</v>
      </c>
      <c r="P1035">
        <v>0.8902439024390244</v>
      </c>
      <c r="Q1035">
        <v>0.91304347826086951</v>
      </c>
      <c r="R1035">
        <v>0.90875912408759119</v>
      </c>
      <c r="S1035">
        <v>0.93269230769230771</v>
      </c>
      <c r="T1035">
        <v>0.94776119402985071</v>
      </c>
      <c r="U1035">
        <v>0.93264248704663211</v>
      </c>
      <c r="V1035">
        <v>0.77631578947368418</v>
      </c>
      <c r="W1035">
        <v>0.90256410256410258</v>
      </c>
      <c r="X1035">
        <v>0.86875000000000002</v>
      </c>
      <c r="Y1035">
        <v>0.85333333333333339</v>
      </c>
      <c r="Z1035">
        <v>0.98113207547169812</v>
      </c>
      <c r="AA1035">
        <v>0.86875000000000002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317"/>
  <sheetViews>
    <sheetView topLeftCell="A1271" workbookViewId="0">
      <selection activeCell="A1304" sqref="A1304:C131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  <row r="1290" spans="1:3" x14ac:dyDescent="0.35">
      <c r="A1290" s="1">
        <v>44166</v>
      </c>
      <c r="B1290" t="s">
        <v>35</v>
      </c>
      <c r="C1290">
        <v>61218</v>
      </c>
    </row>
    <row r="1291" spans="1:3" x14ac:dyDescent="0.35">
      <c r="A1291" s="1">
        <v>44166</v>
      </c>
      <c r="B1291" t="s">
        <v>36</v>
      </c>
      <c r="C1291">
        <v>20144</v>
      </c>
    </row>
    <row r="1292" spans="1:3" x14ac:dyDescent="0.35">
      <c r="A1292" s="1">
        <v>44166</v>
      </c>
      <c r="B1292" t="s">
        <v>37</v>
      </c>
      <c r="C1292">
        <v>8353</v>
      </c>
    </row>
    <row r="1293" spans="1:3" x14ac:dyDescent="0.35">
      <c r="A1293" s="1">
        <v>44166</v>
      </c>
      <c r="B1293" t="s">
        <v>38</v>
      </c>
      <c r="C1293">
        <v>28497</v>
      </c>
    </row>
    <row r="1294" spans="1:3" x14ac:dyDescent="0.35">
      <c r="A1294" s="1">
        <v>44166</v>
      </c>
      <c r="B1294" t="s">
        <v>39</v>
      </c>
      <c r="C1294">
        <v>32721</v>
      </c>
    </row>
    <row r="1295" spans="1:3" x14ac:dyDescent="0.35">
      <c r="A1295" s="1">
        <v>44166</v>
      </c>
      <c r="B1295" t="s">
        <v>2</v>
      </c>
      <c r="C1295">
        <v>30975</v>
      </c>
    </row>
    <row r="1296" spans="1:3" x14ac:dyDescent="0.35">
      <c r="A1296" s="1">
        <v>44166</v>
      </c>
      <c r="B1296" t="s">
        <v>1</v>
      </c>
      <c r="C1296">
        <v>15197</v>
      </c>
    </row>
    <row r="1297" spans="1:3" x14ac:dyDescent="0.35">
      <c r="A1297" s="1">
        <v>44166</v>
      </c>
      <c r="B1297" t="s">
        <v>0</v>
      </c>
      <c r="C1297">
        <v>15778</v>
      </c>
    </row>
    <row r="1298" spans="1:3" x14ac:dyDescent="0.35">
      <c r="A1298" s="1">
        <v>44166</v>
      </c>
      <c r="B1298" t="s">
        <v>40</v>
      </c>
      <c r="C1298">
        <v>4240</v>
      </c>
    </row>
    <row r="1299" spans="1:3" x14ac:dyDescent="0.35">
      <c r="A1299" s="1">
        <v>44166</v>
      </c>
      <c r="B1299" t="s">
        <v>41</v>
      </c>
      <c r="C1299">
        <v>2073</v>
      </c>
    </row>
    <row r="1300" spans="1:3" x14ac:dyDescent="0.35">
      <c r="A1300" s="1">
        <v>44166</v>
      </c>
      <c r="B1300" t="s">
        <v>42</v>
      </c>
      <c r="C1300">
        <v>2167</v>
      </c>
    </row>
    <row r="1301" spans="1:3" x14ac:dyDescent="0.35">
      <c r="A1301" s="1">
        <v>44166</v>
      </c>
      <c r="B1301" t="s">
        <v>43</v>
      </c>
      <c r="C1301">
        <v>4941</v>
      </c>
    </row>
    <row r="1302" spans="1:3" x14ac:dyDescent="0.35">
      <c r="A1302" s="1">
        <v>44166</v>
      </c>
      <c r="B1302" t="s">
        <v>44</v>
      </c>
      <c r="C1302">
        <v>690</v>
      </c>
    </row>
    <row r="1303" spans="1:3" x14ac:dyDescent="0.35">
      <c r="A1303" s="1">
        <v>44166</v>
      </c>
      <c r="B1303" t="s">
        <v>45</v>
      </c>
      <c r="C1303">
        <v>4251</v>
      </c>
    </row>
    <row r="1304" spans="1:3" x14ac:dyDescent="0.35">
      <c r="A1304" s="1">
        <v>44167</v>
      </c>
      <c r="B1304" t="s">
        <v>35</v>
      </c>
      <c r="C1304">
        <v>61674</v>
      </c>
    </row>
    <row r="1305" spans="1:3" x14ac:dyDescent="0.35">
      <c r="A1305" s="1">
        <v>44167</v>
      </c>
      <c r="B1305" t="s">
        <v>36</v>
      </c>
      <c r="C1305">
        <v>19591</v>
      </c>
    </row>
    <row r="1306" spans="1:3" x14ac:dyDescent="0.35">
      <c r="A1306" s="1">
        <v>44167</v>
      </c>
      <c r="B1306" t="s">
        <v>37</v>
      </c>
      <c r="C1306">
        <v>8232</v>
      </c>
    </row>
    <row r="1307" spans="1:3" x14ac:dyDescent="0.35">
      <c r="A1307" s="1">
        <v>44167</v>
      </c>
      <c r="B1307" t="s">
        <v>38</v>
      </c>
      <c r="C1307">
        <v>27823</v>
      </c>
    </row>
    <row r="1308" spans="1:3" x14ac:dyDescent="0.35">
      <c r="A1308" s="1">
        <v>44167</v>
      </c>
      <c r="B1308" t="s">
        <v>39</v>
      </c>
      <c r="C1308">
        <v>33851</v>
      </c>
    </row>
    <row r="1309" spans="1:3" x14ac:dyDescent="0.35">
      <c r="A1309" s="1">
        <v>44167</v>
      </c>
      <c r="B1309" t="s">
        <v>2</v>
      </c>
      <c r="C1309">
        <v>31224</v>
      </c>
    </row>
    <row r="1310" spans="1:3" x14ac:dyDescent="0.35">
      <c r="A1310" s="1">
        <v>44167</v>
      </c>
      <c r="B1310" t="s">
        <v>1</v>
      </c>
      <c r="C1310">
        <v>15831</v>
      </c>
    </row>
    <row r="1311" spans="1:3" x14ac:dyDescent="0.35">
      <c r="A1311" s="1">
        <v>44167</v>
      </c>
      <c r="B1311" t="s">
        <v>0</v>
      </c>
      <c r="C1311">
        <v>15393</v>
      </c>
    </row>
    <row r="1312" spans="1:3" x14ac:dyDescent="0.35">
      <c r="A1312" s="1">
        <v>44167</v>
      </c>
      <c r="B1312" t="s">
        <v>40</v>
      </c>
      <c r="C1312">
        <v>4286</v>
      </c>
    </row>
    <row r="1313" spans="1:3" x14ac:dyDescent="0.35">
      <c r="A1313" s="1">
        <v>44167</v>
      </c>
      <c r="B1313" t="s">
        <v>41</v>
      </c>
      <c r="C1313">
        <v>2102</v>
      </c>
    </row>
    <row r="1314" spans="1:3" x14ac:dyDescent="0.35">
      <c r="A1314" s="1">
        <v>44167</v>
      </c>
      <c r="B1314" t="s">
        <v>42</v>
      </c>
      <c r="C1314">
        <v>2184</v>
      </c>
    </row>
    <row r="1315" spans="1:3" x14ac:dyDescent="0.35">
      <c r="A1315" s="1">
        <v>44167</v>
      </c>
      <c r="B1315" t="s">
        <v>43</v>
      </c>
      <c r="C1315">
        <v>4875</v>
      </c>
    </row>
    <row r="1316" spans="1:3" x14ac:dyDescent="0.35">
      <c r="A1316" s="1">
        <v>44167</v>
      </c>
      <c r="B1316" t="s">
        <v>44</v>
      </c>
      <c r="C1316">
        <v>688</v>
      </c>
    </row>
    <row r="1317" spans="1:3" x14ac:dyDescent="0.35">
      <c r="A1317" s="1">
        <v>44167</v>
      </c>
      <c r="B1317" t="s">
        <v>45</v>
      </c>
      <c r="C1317">
        <v>4187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35"/>
  <sheetViews>
    <sheetView topLeftCell="A985" workbookViewId="0">
      <selection activeCell="A1025" sqref="A1025:C1035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  <row r="1014" spans="1:3" x14ac:dyDescent="0.35">
      <c r="A1014" s="1">
        <v>44166</v>
      </c>
      <c r="B1014" t="s">
        <v>30</v>
      </c>
      <c r="C1014">
        <v>0.34683792765026944</v>
      </c>
    </row>
    <row r="1015" spans="1:3" x14ac:dyDescent="0.35">
      <c r="A1015" s="1">
        <v>44166</v>
      </c>
      <c r="B1015" t="s">
        <v>31</v>
      </c>
      <c r="C1015">
        <v>0.1438213467862739</v>
      </c>
    </row>
    <row r="1016" spans="1:3" x14ac:dyDescent="0.35">
      <c r="A1016" s="1">
        <v>44166</v>
      </c>
      <c r="B1016" t="s">
        <v>32</v>
      </c>
      <c r="C1016">
        <v>0.49065927443654334</v>
      </c>
    </row>
    <row r="1017" spans="1:3" x14ac:dyDescent="0.35">
      <c r="A1017" s="1">
        <v>44166</v>
      </c>
      <c r="B1017" t="s">
        <v>33</v>
      </c>
      <c r="C1017">
        <v>0.50934072556345666</v>
      </c>
    </row>
    <row r="1018" spans="1:3" x14ac:dyDescent="0.35">
      <c r="A1018" s="1">
        <v>44166</v>
      </c>
      <c r="B1018" t="s">
        <v>46</v>
      </c>
      <c r="C1018">
        <v>0.50597863373517593</v>
      </c>
    </row>
    <row r="1019" spans="1:3" x14ac:dyDescent="0.35">
      <c r="A1019" s="1">
        <v>44166</v>
      </c>
      <c r="B1019" t="s">
        <v>47</v>
      </c>
      <c r="C1019">
        <v>0.49062146892655367</v>
      </c>
    </row>
    <row r="1020" spans="1:3" x14ac:dyDescent="0.35">
      <c r="A1020" s="1">
        <v>44166</v>
      </c>
      <c r="B1020" t="s">
        <v>48</v>
      </c>
      <c r="C1020">
        <v>0.50937853107344633</v>
      </c>
    </row>
    <row r="1021" spans="1:3" x14ac:dyDescent="0.35">
      <c r="A1021" s="1">
        <v>44166</v>
      </c>
      <c r="B1021" t="s">
        <v>49</v>
      </c>
      <c r="C1021">
        <v>0.48891509433962266</v>
      </c>
    </row>
    <row r="1022" spans="1:3" x14ac:dyDescent="0.35">
      <c r="A1022" s="1">
        <v>44166</v>
      </c>
      <c r="B1022" t="s">
        <v>50</v>
      </c>
      <c r="C1022">
        <v>0.51108490566037734</v>
      </c>
    </row>
    <row r="1023" spans="1:3" x14ac:dyDescent="0.35">
      <c r="A1023" s="1">
        <v>44166</v>
      </c>
      <c r="B1023" t="s">
        <v>51</v>
      </c>
      <c r="C1023">
        <v>0.13964784456587737</v>
      </c>
    </row>
    <row r="1024" spans="1:3" x14ac:dyDescent="0.35">
      <c r="A1024" s="1">
        <v>44166</v>
      </c>
      <c r="B1024" t="s">
        <v>52</v>
      </c>
      <c r="C1024">
        <v>0.86035215543412269</v>
      </c>
    </row>
    <row r="1025" spans="1:3" x14ac:dyDescent="0.35">
      <c r="A1025" s="1">
        <v>44167</v>
      </c>
      <c r="B1025" t="s">
        <v>30</v>
      </c>
      <c r="C1025">
        <v>0.33470580195448646</v>
      </c>
    </row>
    <row r="1026" spans="1:3" x14ac:dyDescent="0.35">
      <c r="A1026" s="1">
        <v>44167</v>
      </c>
      <c r="B1026" t="s">
        <v>31</v>
      </c>
      <c r="C1026">
        <v>0.14064101687965558</v>
      </c>
    </row>
    <row r="1027" spans="1:3" x14ac:dyDescent="0.35">
      <c r="A1027" s="1">
        <v>44167</v>
      </c>
      <c r="B1027" t="s">
        <v>32</v>
      </c>
      <c r="C1027">
        <v>0.47534681883414204</v>
      </c>
    </row>
    <row r="1028" spans="1:3" x14ac:dyDescent="0.35">
      <c r="A1028" s="1">
        <v>44167</v>
      </c>
      <c r="B1028" t="s">
        <v>33</v>
      </c>
      <c r="C1028">
        <v>0.52465318116585791</v>
      </c>
    </row>
    <row r="1029" spans="1:3" x14ac:dyDescent="0.35">
      <c r="A1029" s="1">
        <v>44167</v>
      </c>
      <c r="B1029" t="s">
        <v>46</v>
      </c>
      <c r="C1029">
        <v>0.50627492946784702</v>
      </c>
    </row>
    <row r="1030" spans="1:3" x14ac:dyDescent="0.35">
      <c r="A1030" s="1">
        <v>44167</v>
      </c>
      <c r="B1030" t="s">
        <v>47</v>
      </c>
      <c r="C1030">
        <v>0.50701383551114532</v>
      </c>
    </row>
    <row r="1031" spans="1:3" x14ac:dyDescent="0.35">
      <c r="A1031" s="1">
        <v>44167</v>
      </c>
      <c r="B1031" t="s">
        <v>48</v>
      </c>
      <c r="C1031">
        <v>0.49298616448885474</v>
      </c>
    </row>
    <row r="1032" spans="1:3" x14ac:dyDescent="0.35">
      <c r="A1032" s="1">
        <v>44167</v>
      </c>
      <c r="B1032" t="s">
        <v>49</v>
      </c>
      <c r="C1032">
        <v>0.49043397106859543</v>
      </c>
    </row>
    <row r="1033" spans="1:3" x14ac:dyDescent="0.35">
      <c r="A1033" s="1">
        <v>44167</v>
      </c>
      <c r="B1033" t="s">
        <v>50</v>
      </c>
      <c r="C1033">
        <v>0.50956602893140457</v>
      </c>
    </row>
    <row r="1034" spans="1:3" x14ac:dyDescent="0.35">
      <c r="A1034" s="1">
        <v>44167</v>
      </c>
      <c r="B1034" t="s">
        <v>51</v>
      </c>
      <c r="C1034">
        <v>0.14112820512820512</v>
      </c>
    </row>
    <row r="1035" spans="1:3" x14ac:dyDescent="0.35">
      <c r="A1035" s="1">
        <v>44167</v>
      </c>
      <c r="B1035" t="s">
        <v>52</v>
      </c>
      <c r="C1035">
        <v>0.85887179487179488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35"/>
  <sheetViews>
    <sheetView topLeftCell="A985" workbookViewId="0">
      <selection activeCell="A1036" sqref="A1036:XFD103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  <row r="1014" spans="1:3" x14ac:dyDescent="0.35">
      <c r="A1014" s="1">
        <f>Table4[[#This Row],[Дата]]</f>
        <v>44166</v>
      </c>
      <c r="B1014" t="str">
        <f>Table4[[#This Row],[Показник]]</f>
        <v>% ліжок, зайнятих підтвердженими випадками</v>
      </c>
      <c r="C1014" s="2">
        <f>Table4[[#This Row],[Україна]]*100</f>
        <v>34.683792765026944</v>
      </c>
    </row>
    <row r="1015" spans="1:3" x14ac:dyDescent="0.35">
      <c r="A1015" s="1">
        <f>Table4[[#This Row],[Дата]]</f>
        <v>44166</v>
      </c>
      <c r="B1015" t="str">
        <f>Table4[[#This Row],[Показник]]</f>
        <v>% ліжок, зайнятих підозрюваними випадками</v>
      </c>
      <c r="C1015" s="2">
        <f>Table4[[#This Row],[Україна]]*100</f>
        <v>14.38213467862739</v>
      </c>
    </row>
    <row r="1016" spans="1:3" x14ac:dyDescent="0.35">
      <c r="A1016" s="1">
        <f>Table4[[#This Row],[Дата]]</f>
        <v>44166</v>
      </c>
      <c r="B1016" t="str">
        <f>Table4[[#This Row],[Показник]]</f>
        <v>% зайнятих підтвердженими та підозрюваними випадками</v>
      </c>
      <c r="C1016" s="2">
        <f>Table4[[#This Row],[Україна]]*100</f>
        <v>49.065927443654331</v>
      </c>
    </row>
    <row r="1017" spans="1:3" x14ac:dyDescent="0.35">
      <c r="A1017" s="1">
        <f>Table4[[#This Row],[Дата]]</f>
        <v>44166</v>
      </c>
      <c r="B1017" t="str">
        <f>Table4[[#This Row],[Показник]]</f>
        <v>% вільних ліжок</v>
      </c>
      <c r="C1017" s="2">
        <f>Table4[[#This Row],[Україна]]*100</f>
        <v>50.934072556345669</v>
      </c>
    </row>
    <row r="1018" spans="1:3" x14ac:dyDescent="0.35">
      <c r="A1018" s="1">
        <f>Table4[[#This Row],[Дата]]</f>
        <v>44166</v>
      </c>
      <c r="B1018" t="str">
        <f>Table4[[#This Row],[Показник]]</f>
        <v>% ліжок, забезпечених подачею кисню</v>
      </c>
      <c r="C1018" s="2">
        <f>Table4[[#This Row],[Україна]]*100</f>
        <v>50.59786337351759</v>
      </c>
    </row>
    <row r="1019" spans="1:3" x14ac:dyDescent="0.35">
      <c r="A1019" s="1">
        <f>Table4[[#This Row],[Дата]]</f>
        <v>44166</v>
      </c>
      <c r="B1019" t="str">
        <f>Table4[[#This Row],[Показник]]</f>
        <v>% зайнятих ліжок, забезпечених подачею кисню</v>
      </c>
      <c r="C1019" s="2">
        <f>Table4[[#This Row],[Україна]]*100</f>
        <v>49.06214689265537</v>
      </c>
    </row>
    <row r="1020" spans="1:3" x14ac:dyDescent="0.35">
      <c r="A1020" s="1">
        <f>Table4[[#This Row],[Дата]]</f>
        <v>44166</v>
      </c>
      <c r="B1020" t="str">
        <f>Table4[[#This Row],[Показник]]</f>
        <v>% вільних ліжок, забезпечених подачею кисню</v>
      </c>
      <c r="C1020" s="2">
        <f>Table4[[#This Row],[Україна]]*100</f>
        <v>50.93785310734463</v>
      </c>
    </row>
    <row r="1021" spans="1:3" x14ac:dyDescent="0.35">
      <c r="A1021" s="1">
        <f>Table4[[#This Row],[Дата]]</f>
        <v>44166</v>
      </c>
      <c r="B1021" t="str">
        <f>Table4[[#This Row],[Показник]]</f>
        <v>% зайнятих ліжок у ВРІТ</v>
      </c>
      <c r="C1021" s="2">
        <f>Table4[[#This Row],[Україна]]*100</f>
        <v>48.891509433962263</v>
      </c>
    </row>
    <row r="1022" spans="1:3" x14ac:dyDescent="0.35">
      <c r="A1022" s="1">
        <f>Table4[[#This Row],[Дата]]</f>
        <v>44166</v>
      </c>
      <c r="B1022" t="str">
        <f>Table4[[#This Row],[Показник]]</f>
        <v>% вільних ліжок у ВРІТ</v>
      </c>
      <c r="C1022" s="2">
        <f>Table4[[#This Row],[Україна]]*100</f>
        <v>51.108490566037737</v>
      </c>
    </row>
    <row r="1023" spans="1:3" x14ac:dyDescent="0.35">
      <c r="A1023" s="1">
        <f>Table4[[#This Row],[Дата]]</f>
        <v>44166</v>
      </c>
      <c r="B1023" t="str">
        <f>Table4[[#This Row],[Показник]]</f>
        <v>% зайнятих апаратів ШВЛ</v>
      </c>
      <c r="C1023" s="2">
        <f>Table4[[#This Row],[Україна]]*100</f>
        <v>13.964784456587736</v>
      </c>
    </row>
    <row r="1024" spans="1:3" x14ac:dyDescent="0.35">
      <c r="A1024" s="1">
        <f>Table4[[#This Row],[Дата]]</f>
        <v>44166</v>
      </c>
      <c r="B1024" t="str">
        <f>Table4[[#This Row],[Показник]]</f>
        <v>% вільних апаратів ШВЛ</v>
      </c>
      <c r="C1024" s="2">
        <f>Table4[[#This Row],[Україна]]*100</f>
        <v>86.035215543412264</v>
      </c>
    </row>
    <row r="1025" spans="1:3" x14ac:dyDescent="0.35">
      <c r="A1025" s="1">
        <f>Table4[[#This Row],[Дата]]</f>
        <v>44167</v>
      </c>
      <c r="B1025" t="str">
        <f>Table4[[#This Row],[Показник]]</f>
        <v>% ліжок, зайнятих підтвердженими випадками</v>
      </c>
      <c r="C1025" s="2">
        <f>Table4[[#This Row],[Україна]]*100</f>
        <v>33.470580195448647</v>
      </c>
    </row>
    <row r="1026" spans="1:3" x14ac:dyDescent="0.35">
      <c r="A1026" s="1">
        <f>Table4[[#This Row],[Дата]]</f>
        <v>44167</v>
      </c>
      <c r="B1026" t="str">
        <f>Table4[[#This Row],[Показник]]</f>
        <v>% ліжок, зайнятих підозрюваними випадками</v>
      </c>
      <c r="C1026" s="2">
        <f>Table4[[#This Row],[Україна]]*100</f>
        <v>14.064101687965557</v>
      </c>
    </row>
    <row r="1027" spans="1:3" x14ac:dyDescent="0.35">
      <c r="A1027" s="1">
        <f>Table4[[#This Row],[Дата]]</f>
        <v>44167</v>
      </c>
      <c r="B1027" t="str">
        <f>Table4[[#This Row],[Показник]]</f>
        <v>% зайнятих підтвердженими та підозрюваними випадками</v>
      </c>
      <c r="C1027" s="2">
        <f>Table4[[#This Row],[Україна]]*100</f>
        <v>47.534681883414201</v>
      </c>
    </row>
    <row r="1028" spans="1:3" x14ac:dyDescent="0.35">
      <c r="A1028" s="1">
        <f>Table4[[#This Row],[Дата]]</f>
        <v>44167</v>
      </c>
      <c r="B1028" t="str">
        <f>Table4[[#This Row],[Показник]]</f>
        <v>% вільних ліжок</v>
      </c>
      <c r="C1028" s="2">
        <f>Table4[[#This Row],[Україна]]*100</f>
        <v>52.465318116585792</v>
      </c>
    </row>
    <row r="1029" spans="1:3" x14ac:dyDescent="0.35">
      <c r="A1029" s="1">
        <f>Table4[[#This Row],[Дата]]</f>
        <v>44167</v>
      </c>
      <c r="B1029" t="str">
        <f>Table4[[#This Row],[Показник]]</f>
        <v>% ліжок, забезпечених подачею кисню</v>
      </c>
      <c r="C1029" s="2">
        <f>Table4[[#This Row],[Україна]]*100</f>
        <v>50.627492946784699</v>
      </c>
    </row>
    <row r="1030" spans="1:3" x14ac:dyDescent="0.35">
      <c r="A1030" s="1">
        <f>Table4[[#This Row],[Дата]]</f>
        <v>44167</v>
      </c>
      <c r="B1030" t="str">
        <f>Table4[[#This Row],[Показник]]</f>
        <v>% зайнятих ліжок, забезпечених подачею кисню</v>
      </c>
      <c r="C1030" s="2">
        <f>Table4[[#This Row],[Україна]]*100</f>
        <v>50.701383551114532</v>
      </c>
    </row>
    <row r="1031" spans="1:3" x14ac:dyDescent="0.35">
      <c r="A1031" s="1">
        <f>Table4[[#This Row],[Дата]]</f>
        <v>44167</v>
      </c>
      <c r="B1031" t="str">
        <f>Table4[[#This Row],[Показник]]</f>
        <v>% вільних ліжок, забезпечених подачею кисню</v>
      </c>
      <c r="C1031" s="2">
        <f>Table4[[#This Row],[Україна]]*100</f>
        <v>49.298616448885475</v>
      </c>
    </row>
    <row r="1032" spans="1:3" x14ac:dyDescent="0.35">
      <c r="A1032" s="1">
        <f>Table4[[#This Row],[Дата]]</f>
        <v>44167</v>
      </c>
      <c r="B1032" t="str">
        <f>Table4[[#This Row],[Показник]]</f>
        <v>% зайнятих ліжок у ВРІТ</v>
      </c>
      <c r="C1032" s="2">
        <f>Table4[[#This Row],[Україна]]*100</f>
        <v>49.043397106859544</v>
      </c>
    </row>
    <row r="1033" spans="1:3" x14ac:dyDescent="0.35">
      <c r="A1033" s="1">
        <f>Table4[[#This Row],[Дата]]</f>
        <v>44167</v>
      </c>
      <c r="B1033" t="str">
        <f>Table4[[#This Row],[Показник]]</f>
        <v>% вільних ліжок у ВРІТ</v>
      </c>
      <c r="C1033" s="2">
        <f>Table4[[#This Row],[Україна]]*100</f>
        <v>50.956602893140456</v>
      </c>
    </row>
    <row r="1034" spans="1:3" x14ac:dyDescent="0.35">
      <c r="A1034" s="1">
        <f>Table4[[#This Row],[Дата]]</f>
        <v>44167</v>
      </c>
      <c r="B1034" t="str">
        <f>Table4[[#This Row],[Показник]]</f>
        <v>% зайнятих апаратів ШВЛ</v>
      </c>
      <c r="C1034" s="2">
        <f>Table4[[#This Row],[Україна]]*100</f>
        <v>14.112820512820512</v>
      </c>
    </row>
    <row r="1035" spans="1:3" x14ac:dyDescent="0.35">
      <c r="A1035" s="1">
        <f>Table4[[#This Row],[Дата]]</f>
        <v>44167</v>
      </c>
      <c r="B1035" t="str">
        <f>Table4[[#This Row],[Показник]]</f>
        <v>% вільних апаратів ШВЛ</v>
      </c>
      <c r="C1035" s="2">
        <f>Table4[[#This Row],[Україна]]*100</f>
        <v>85.887179487179495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35"/>
  <sheetViews>
    <sheetView tabSelected="1" topLeftCell="A985" workbookViewId="0">
      <selection activeCell="B1026" sqref="B1026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  <row r="1014" spans="1:27" x14ac:dyDescent="0.35">
      <c r="A1014" s="1">
        <f>Table2[[#This Row],[Дата]]</f>
        <v>44166</v>
      </c>
      <c r="B1014" t="str">
        <f>Table2[[#This Row],[Показник]]</f>
        <v>% ліжок, зайнятих підтвердженими випадками</v>
      </c>
      <c r="C1014" s="2">
        <f>Table2[[#This Row],[м.Київ]]*100</f>
        <v>47.588146225394766</v>
      </c>
      <c r="D1014" s="2">
        <f>Table2[[#This Row],[Вінницька область]]*100</f>
        <v>24.717145343777197</v>
      </c>
      <c r="E1014" s="2">
        <f>Table2[[#This Row],[Волинська область]]*100</f>
        <v>33.679833679833685</v>
      </c>
      <c r="F1014" s="2">
        <f>Table2[[#This Row],[Дніпропетровська область]]*100</f>
        <v>33.77849412848262</v>
      </c>
      <c r="G1014" s="2">
        <f>Table2[[#This Row],[Донецька область]]*100</f>
        <v>19.282255767587582</v>
      </c>
      <c r="H1014" s="2">
        <f>Table2[[#This Row],[Житомирська область]]*100</f>
        <v>30.645792563600782</v>
      </c>
      <c r="I1014" s="2">
        <f>Table2[[#This Row],[Закарпатська область]]*100</f>
        <v>39.295392953929536</v>
      </c>
      <c r="J1014" s="2">
        <f>Table2[[#This Row],[Запорізька область]]*100</f>
        <v>39.920248116969432</v>
      </c>
      <c r="K1014" s="2">
        <f>Table2[[#This Row],[Івано-Франківська область]]*100</f>
        <v>40.466926070038909</v>
      </c>
      <c r="L1014" s="2">
        <f>Table2[[#This Row],[Київська область]]*100</f>
        <v>35.199999999999996</v>
      </c>
      <c r="M1014" s="2">
        <f>Table2[[#This Row],[Кіровоградська область]]*100</f>
        <v>43.489583333333329</v>
      </c>
      <c r="N1014" s="2">
        <f>Table2[[#This Row],[Луганська область]]*100</f>
        <v>18.291814946619215</v>
      </c>
      <c r="O1014" s="2">
        <f>Table2[[#This Row],[Львівська область]]*100</f>
        <v>34.827109266943289</v>
      </c>
      <c r="P1014" s="2">
        <f>Table2[[#This Row],[Миколаївська область]]*100</f>
        <v>45.448369565217391</v>
      </c>
      <c r="Q1014" s="2">
        <f>Table2[[#This Row],[Одеська область]]*100</f>
        <v>29.618413082980013</v>
      </c>
      <c r="R1014" s="2">
        <f>Table2[[#This Row],[Полтавська область]]*100</f>
        <v>30.52568697729988</v>
      </c>
      <c r="S1014" s="2">
        <f>Table2[[#This Row],[Рівненська область]]*100</f>
        <v>36.871199557766722</v>
      </c>
      <c r="T1014" s="2">
        <f>Table2[[#This Row],[Сумська область]]*100</f>
        <v>36.600411240575738</v>
      </c>
      <c r="U1014" s="2">
        <f>Table2[[#This Row],[Тернопільська область]]*100</f>
        <v>34.852695942190103</v>
      </c>
      <c r="V1014" s="2">
        <f>Table2[[#This Row],[Харківська область]]*100</f>
        <v>36.951048951048953</v>
      </c>
      <c r="W1014" s="2">
        <f>Table2[[#This Row],[Херсонська область]]*100</f>
        <v>23.05489260143198</v>
      </c>
      <c r="X1014" s="2">
        <f>Table2[[#This Row],[Хмельницька область]]*100</f>
        <v>37.98646362098139</v>
      </c>
      <c r="Y1014" s="2">
        <f>Table2[[#This Row],[Черкаська область]]*100</f>
        <v>37.129380053908356</v>
      </c>
      <c r="Z1014" s="2">
        <f>Table2[[#This Row],[Чернівецька область]]*100</f>
        <v>37.769080234833659</v>
      </c>
      <c r="AA1014" s="2">
        <f>Table2[[#This Row],[Чернігівська область]]*100</f>
        <v>42.989985693848354</v>
      </c>
    </row>
    <row r="1015" spans="1:27" x14ac:dyDescent="0.35">
      <c r="A1015" s="1">
        <f>Table2[[#This Row],[Дата]]</f>
        <v>44166</v>
      </c>
      <c r="B1015" t="str">
        <f>Table2[[#This Row],[Показник]]</f>
        <v>% ліжок, зайнятих підозрюваними випадками</v>
      </c>
      <c r="C1015" s="2">
        <f>Table2[[#This Row],[м.Київ]]*100</f>
        <v>8.9984858317110117</v>
      </c>
      <c r="D1015" s="2">
        <f>Table2[[#This Row],[Вінницька область]]*100</f>
        <v>22.193211488250654</v>
      </c>
      <c r="E1015" s="2">
        <f>Table2[[#This Row],[Волинська область]]*100</f>
        <v>12.612612612612606</v>
      </c>
      <c r="F1015" s="2">
        <f>Table2[[#This Row],[Дніпропетровська область]]*100</f>
        <v>16.532350909509546</v>
      </c>
      <c r="G1015" s="2">
        <f>Table2[[#This Row],[Донецька область]]*100</f>
        <v>19.624038735403023</v>
      </c>
      <c r="H1015" s="2">
        <f>Table2[[#This Row],[Житомирська область]]*100</f>
        <v>10.95890410958904</v>
      </c>
      <c r="I1015" s="2">
        <f>Table2[[#This Row],[Закарпатська область]]*100</f>
        <v>12.9539295392954</v>
      </c>
      <c r="J1015" s="2">
        <f>Table2[[#This Row],[Запорізька область]]*100</f>
        <v>22.684980062029243</v>
      </c>
      <c r="K1015" s="2">
        <f>Table2[[#This Row],[Івано-Франківська область]]*100</f>
        <v>5.9073222497346976</v>
      </c>
      <c r="L1015" s="2">
        <f>Table2[[#This Row],[Київська область]]*100</f>
        <v>10.400000000000004</v>
      </c>
      <c r="M1015" s="2">
        <f>Table2[[#This Row],[Кіровоградська область]]*100</f>
        <v>4.8177083333333481</v>
      </c>
      <c r="N1015" s="2">
        <f>Table2[[#This Row],[Луганська область]]*100</f>
        <v>7.1174377224199308</v>
      </c>
      <c r="O1015" s="2">
        <f>Table2[[#This Row],[Львівська область]]*100</f>
        <v>13.416320885200555</v>
      </c>
      <c r="P1015" s="2">
        <f>Table2[[#This Row],[Миколаївська область]]*100</f>
        <v>22.554347826086957</v>
      </c>
      <c r="Q1015" s="2">
        <f>Table2[[#This Row],[Одеська область]]*100</f>
        <v>22.955784373107214</v>
      </c>
      <c r="R1015" s="2">
        <f>Table2[[#This Row],[Полтавська область]]*100</f>
        <v>26.403823178016729</v>
      </c>
      <c r="S1015" s="2">
        <f>Table2[[#This Row],[Рівненська область]]*100</f>
        <v>9.3974571586511892</v>
      </c>
      <c r="T1015" s="2">
        <f>Table2[[#This Row],[Сумська область]]*100</f>
        <v>13.09115832762166</v>
      </c>
      <c r="U1015" s="2">
        <f>Table2[[#This Row],[Тернопільська область]]*100</f>
        <v>3.1128404669260701</v>
      </c>
      <c r="V1015" s="2">
        <f>Table2[[#This Row],[Харківська область]]*100</f>
        <v>10.93706293706293</v>
      </c>
      <c r="W1015" s="2">
        <f>Table2[[#This Row],[Херсонська область]]*100</f>
        <v>17.565632458233889</v>
      </c>
      <c r="X1015" s="2">
        <f>Table2[[#This Row],[Хмельницька область]]*100</f>
        <v>11.167512690355331</v>
      </c>
      <c r="Y1015" s="2">
        <f>Table2[[#This Row],[Черкаська область]]*100</f>
        <v>20.956873315363879</v>
      </c>
      <c r="Z1015" s="2">
        <f>Table2[[#This Row],[Чернівецька область]]*100</f>
        <v>12.654924983692112</v>
      </c>
      <c r="AA1015" s="2">
        <f>Table2[[#This Row],[Чернігівська область]]*100</f>
        <v>19.170243204577975</v>
      </c>
    </row>
    <row r="1016" spans="1:27" x14ac:dyDescent="0.35">
      <c r="A1016" s="1">
        <f>Table2[[#This Row],[Дата]]</f>
        <v>44166</v>
      </c>
      <c r="B1016" t="str">
        <f>Table2[[#This Row],[Показник]]</f>
        <v>% зайнятих підтвердженими та підозрюваними випадками</v>
      </c>
      <c r="C1016" s="2">
        <f>Table2[[#This Row],[м.Київ]]*100</f>
        <v>56.586632057105781</v>
      </c>
      <c r="D1016" s="2">
        <f>Table2[[#This Row],[Вінницька область]]*100</f>
        <v>46.910356832027851</v>
      </c>
      <c r="E1016" s="2">
        <f>Table2[[#This Row],[Волинська область]]*100</f>
        <v>46.292446292446293</v>
      </c>
      <c r="F1016" s="2">
        <f>Table2[[#This Row],[Дніпропетровська область]]*100</f>
        <v>50.310845037992166</v>
      </c>
      <c r="G1016" s="2">
        <f>Table2[[#This Row],[Донецька область]]*100</f>
        <v>38.906294502990605</v>
      </c>
      <c r="H1016" s="2">
        <f>Table2[[#This Row],[Житомирська область]]*100</f>
        <v>41.604696673189821</v>
      </c>
      <c r="I1016" s="2">
        <f>Table2[[#This Row],[Закарпатська область]]*100</f>
        <v>52.249322493224938</v>
      </c>
      <c r="J1016" s="2">
        <f>Table2[[#This Row],[Запорізька область]]*100</f>
        <v>62.605228178998672</v>
      </c>
      <c r="K1016" s="2">
        <f>Table2[[#This Row],[Івано-Франківська область]]*100</f>
        <v>46.374248319773606</v>
      </c>
      <c r="L1016" s="2">
        <f>Table2[[#This Row],[Київська область]]*100</f>
        <v>45.6</v>
      </c>
      <c r="M1016" s="2">
        <f>Table2[[#This Row],[Кіровоградська область]]*100</f>
        <v>48.307291666666671</v>
      </c>
      <c r="N1016" s="2">
        <f>Table2[[#This Row],[Луганська область]]*100</f>
        <v>25.409252669039144</v>
      </c>
      <c r="O1016" s="2">
        <f>Table2[[#This Row],[Львівська область]]*100</f>
        <v>48.243430152143844</v>
      </c>
      <c r="P1016" s="2">
        <f>Table2[[#This Row],[Миколаївська область]]*100</f>
        <v>68.002717391304344</v>
      </c>
      <c r="Q1016" s="2">
        <f>Table2[[#This Row],[Одеська область]]*100</f>
        <v>52.574197456087226</v>
      </c>
      <c r="R1016" s="2">
        <f>Table2[[#This Row],[Полтавська область]]*100</f>
        <v>56.929510155316606</v>
      </c>
      <c r="S1016" s="2">
        <f>Table2[[#This Row],[Рівненська область]]*100</f>
        <v>46.268656716417908</v>
      </c>
      <c r="T1016" s="2">
        <f>Table2[[#This Row],[Сумська область]]*100</f>
        <v>49.691569568197394</v>
      </c>
      <c r="U1016" s="2">
        <f>Table2[[#This Row],[Тернопільська область]]*100</f>
        <v>37.965536409116176</v>
      </c>
      <c r="V1016" s="2">
        <f>Table2[[#This Row],[Харківська область]]*100</f>
        <v>47.888111888111887</v>
      </c>
      <c r="W1016" s="2">
        <f>Table2[[#This Row],[Херсонська область]]*100</f>
        <v>40.620525059665866</v>
      </c>
      <c r="X1016" s="2">
        <f>Table2[[#This Row],[Хмельницька область]]*100</f>
        <v>49.15397631133672</v>
      </c>
      <c r="Y1016" s="2">
        <f>Table2[[#This Row],[Черкаська область]]*100</f>
        <v>58.086253369272235</v>
      </c>
      <c r="Z1016" s="2">
        <f>Table2[[#This Row],[Чернівецька область]]*100</f>
        <v>50.424005218525771</v>
      </c>
      <c r="AA1016" s="2">
        <f>Table2[[#This Row],[Чернігівська область]]*100</f>
        <v>62.160228898426325</v>
      </c>
    </row>
    <row r="1017" spans="1:27" x14ac:dyDescent="0.35">
      <c r="A1017" s="1">
        <f>Table2[[#This Row],[Дата]]</f>
        <v>44166</v>
      </c>
      <c r="B1017" t="str">
        <f>Table2[[#This Row],[Показник]]</f>
        <v>% вільних ліжок</v>
      </c>
      <c r="C1017" s="2">
        <f>Table2[[#This Row],[м.Київ]]*100</f>
        <v>43.413367942894219</v>
      </c>
      <c r="D1017" s="2">
        <f>Table2[[#This Row],[Вінницька область]]*100</f>
        <v>53.089643167972156</v>
      </c>
      <c r="E1017" s="2">
        <f>Table2[[#This Row],[Волинська область]]*100</f>
        <v>53.707553707553714</v>
      </c>
      <c r="F1017" s="2">
        <f>Table2[[#This Row],[Дніпропетровська область]]*100</f>
        <v>49.689154962007834</v>
      </c>
      <c r="G1017" s="2">
        <f>Table2[[#This Row],[Донецька область]]*100</f>
        <v>61.093705497009388</v>
      </c>
      <c r="H1017" s="2">
        <f>Table2[[#This Row],[Житомирська область]]*100</f>
        <v>58.395303326810179</v>
      </c>
      <c r="I1017" s="2">
        <f>Table2[[#This Row],[Закарпатська область]]*100</f>
        <v>47.750677506775062</v>
      </c>
      <c r="J1017" s="2">
        <f>Table2[[#This Row],[Запорізька область]]*100</f>
        <v>37.394771821001328</v>
      </c>
      <c r="K1017" s="2">
        <f>Table2[[#This Row],[Івано-Франківська область]]*100</f>
        <v>53.625751680226386</v>
      </c>
      <c r="L1017" s="2">
        <f>Table2[[#This Row],[Київська область]]*100</f>
        <v>54.400000000000006</v>
      </c>
      <c r="M1017" s="2">
        <f>Table2[[#This Row],[Кіровоградська область]]*100</f>
        <v>51.692708333333329</v>
      </c>
      <c r="N1017" s="2">
        <f>Table2[[#This Row],[Луганська область]]*100</f>
        <v>74.590747330960852</v>
      </c>
      <c r="O1017" s="2">
        <f>Table2[[#This Row],[Львівська область]]*100</f>
        <v>51.756569847856149</v>
      </c>
      <c r="P1017" s="2">
        <f>Table2[[#This Row],[Миколаївська область]]*100</f>
        <v>31.997282608695656</v>
      </c>
      <c r="Q1017" s="2">
        <f>Table2[[#This Row],[Одеська область]]*100</f>
        <v>47.425802543912774</v>
      </c>
      <c r="R1017" s="2">
        <f>Table2[[#This Row],[Полтавська область]]*100</f>
        <v>43.070489844683394</v>
      </c>
      <c r="S1017" s="2">
        <f>Table2[[#This Row],[Рівненська область]]*100</f>
        <v>53.731343283582092</v>
      </c>
      <c r="T1017" s="2">
        <f>Table2[[#This Row],[Сумська область]]*100</f>
        <v>50.308430431802599</v>
      </c>
      <c r="U1017" s="2">
        <f>Table2[[#This Row],[Тернопільська область]]*100</f>
        <v>62.034463590883824</v>
      </c>
      <c r="V1017" s="2">
        <f>Table2[[#This Row],[Харківська область]]*100</f>
        <v>52.111888111888113</v>
      </c>
      <c r="W1017" s="2">
        <f>Table2[[#This Row],[Херсонська область]]*100</f>
        <v>59.379474940334134</v>
      </c>
      <c r="X1017" s="2">
        <f>Table2[[#This Row],[Хмельницька область]]*100</f>
        <v>50.84602368866328</v>
      </c>
      <c r="Y1017" s="2">
        <f>Table2[[#This Row],[Черкаська область]]*100</f>
        <v>41.913746630727765</v>
      </c>
      <c r="Z1017" s="2">
        <f>Table2[[#This Row],[Чернівецька область]]*100</f>
        <v>49.575994781474229</v>
      </c>
      <c r="AA1017" s="2">
        <f>Table2[[#This Row],[Чернігівська область]]*100</f>
        <v>37.839771101573675</v>
      </c>
    </row>
    <row r="1018" spans="1:27" x14ac:dyDescent="0.35">
      <c r="A1018" s="1">
        <f>Table2[[#This Row],[Дата]]</f>
        <v>44166</v>
      </c>
      <c r="B1018" t="str">
        <f>Table2[[#This Row],[Показник]]</f>
        <v>% ліжок, забезпечених подачею кисню</v>
      </c>
      <c r="C1018" s="2">
        <f>Table2[[#This Row],[м.Київ]]*100</f>
        <v>40.345335860181095</v>
      </c>
      <c r="D1018" s="2">
        <f>Table2[[#This Row],[Вінницька область]]*100</f>
        <v>64.037319762510606</v>
      </c>
      <c r="E1018" s="2">
        <f>Table2[[#This Row],[Волинська область]]*100</f>
        <v>58.411843876177663</v>
      </c>
      <c r="F1018" s="2">
        <f>Table2[[#This Row],[Дніпропетровська область]]*100</f>
        <v>42.401049639186525</v>
      </c>
      <c r="G1018" s="2">
        <f>Table2[[#This Row],[Донецька область]]*100</f>
        <v>29.86742916558357</v>
      </c>
      <c r="H1018" s="2">
        <f>Table2[[#This Row],[Житомирська область]]*100</f>
        <v>57.483246463142223</v>
      </c>
      <c r="I1018" s="2">
        <f>Table2[[#This Row],[Закарпатська область]]*100</f>
        <v>42.599469496021221</v>
      </c>
      <c r="J1018" s="2">
        <f>Table2[[#This Row],[Запорізька область]]*100</f>
        <v>66.220302375809936</v>
      </c>
      <c r="K1018" s="2">
        <f>Table2[[#This Row],[Івано-Франківська область]]*100</f>
        <v>41.6043507817811</v>
      </c>
      <c r="L1018" s="2">
        <f>Table2[[#This Row],[Київська область]]*100</f>
        <v>62.251407129455906</v>
      </c>
      <c r="M1018" s="2">
        <f>Table2[[#This Row],[Кіровоградська область]]*100</f>
        <v>44.875</v>
      </c>
      <c r="N1018" s="2">
        <f>Table2[[#This Row],[Луганська область]]*100</f>
        <v>22.625698324022348</v>
      </c>
      <c r="O1018" s="2">
        <f>Table2[[#This Row],[Львівська область]]*100</f>
        <v>63.383356070941332</v>
      </c>
      <c r="P1018" s="2">
        <f>Table2[[#This Row],[Миколаївська область]]*100</f>
        <v>46.435452793834301</v>
      </c>
      <c r="Q1018" s="2">
        <f>Table2[[#This Row],[Одеська область]]*100</f>
        <v>43.580901856763923</v>
      </c>
      <c r="R1018" s="2">
        <f>Table2[[#This Row],[Полтавська область]]*100</f>
        <v>59.812050856826978</v>
      </c>
      <c r="S1018" s="2">
        <f>Table2[[#This Row],[Рівненська область]]*100</f>
        <v>41.22899159663865</v>
      </c>
      <c r="T1018" s="2">
        <f>Table2[[#This Row],[Сумська область]]*100</f>
        <v>68.487928843710293</v>
      </c>
      <c r="U1018" s="2">
        <f>Table2[[#This Row],[Тернопільська область]]*100</f>
        <v>64.060072501294655</v>
      </c>
      <c r="V1018" s="2">
        <f>Table2[[#This Row],[Харківська область]]*100</f>
        <v>45.749761222540592</v>
      </c>
      <c r="W1018" s="2">
        <f>Table2[[#This Row],[Херсонська область]]*100</f>
        <v>57.208872458410355</v>
      </c>
      <c r="X1018" s="2">
        <f>Table2[[#This Row],[Хмельницька область]]*100</f>
        <v>77.301387137452721</v>
      </c>
      <c r="Y1018" s="2">
        <f>Table2[[#This Row],[Черкаська область]]*100</f>
        <v>43.464052287581701</v>
      </c>
      <c r="Z1018" s="2">
        <f>Table2[[#This Row],[Чернівецька область]]*100</f>
        <v>63.796477495107631</v>
      </c>
      <c r="AA1018" s="2">
        <f>Table2[[#This Row],[Чернігівська область]]*100</f>
        <v>43.360433604336045</v>
      </c>
    </row>
    <row r="1019" spans="1:27" x14ac:dyDescent="0.35">
      <c r="A1019" s="1">
        <f>Table2[[#This Row],[Дата]]</f>
        <v>44166</v>
      </c>
      <c r="B1019" t="str">
        <f>Table2[[#This Row],[Показник]]</f>
        <v>% зайнятих ліжок, забезпечених подачею кисню</v>
      </c>
      <c r="C1019" s="2">
        <f>Table2[[#This Row],[м.Київ]]*100</f>
        <v>66.283924843423804</v>
      </c>
      <c r="D1019" s="2">
        <f>Table2[[#This Row],[Вінницька область]]*100</f>
        <v>36.026490066225165</v>
      </c>
      <c r="E1019" s="2">
        <f>Table2[[#This Row],[Волинська область]]*100</f>
        <v>35.483870967741936</v>
      </c>
      <c r="F1019" s="2">
        <f>Table2[[#This Row],[Дніпропетровська область]]*100</f>
        <v>41.000515729757609</v>
      </c>
      <c r="G1019" s="2">
        <f>Table2[[#This Row],[Донецька область]]*100</f>
        <v>57.267188859878161</v>
      </c>
      <c r="H1019" s="2">
        <f>Table2[[#This Row],[Житомирська область]]*100</f>
        <v>23.510362694300518</v>
      </c>
      <c r="I1019" s="2">
        <f>Table2[[#This Row],[Закарпатська область]]*100</f>
        <v>56.787048567870492</v>
      </c>
      <c r="J1019" s="2">
        <f>Table2[[#This Row],[Запорізька область]]*100</f>
        <v>61.187214611872143</v>
      </c>
      <c r="K1019" s="2">
        <f>Table2[[#This Row],[Івано-Франківська область]]*100</f>
        <v>44.526143790849673</v>
      </c>
      <c r="L1019" s="2">
        <f>Table2[[#This Row],[Київська область]]*100</f>
        <v>59.734779987944542</v>
      </c>
      <c r="M1019" s="2">
        <f>Table2[[#This Row],[Кіровоградська область]]*100</f>
        <v>64.623955431754879</v>
      </c>
      <c r="N1019" s="2">
        <f>Table2[[#This Row],[Луганська область]]*100</f>
        <v>34.876543209876544</v>
      </c>
      <c r="O1019" s="2">
        <f>Table2[[#This Row],[Львівська область]]*100</f>
        <v>68.661213947481698</v>
      </c>
      <c r="P1019" s="2">
        <f>Table2[[#This Row],[Миколаївська область]]*100</f>
        <v>47.57952973720608</v>
      </c>
      <c r="Q1019" s="2">
        <f>Table2[[#This Row],[Одеська область]]*100</f>
        <v>65.124771758977488</v>
      </c>
      <c r="R1019" s="2">
        <f>Table2[[#This Row],[Полтавська область]]*100</f>
        <v>21.626617375231053</v>
      </c>
      <c r="S1019" s="2">
        <f>Table2[[#This Row],[Рівненська область]]*100</f>
        <v>47.388535031847134</v>
      </c>
      <c r="T1019" s="2">
        <f>Table2[[#This Row],[Сумська область]]*100</f>
        <v>65.398886827458256</v>
      </c>
      <c r="U1019" s="2">
        <f>Table2[[#This Row],[Тернопільська область]]*100</f>
        <v>36.135812449474535</v>
      </c>
      <c r="V1019" s="2">
        <f>Table2[[#This Row],[Харківська область]]*100</f>
        <v>55.688935281837161</v>
      </c>
      <c r="W1019" s="2">
        <f>Table2[[#This Row],[Херсонська область]]*100</f>
        <v>16.962843295638123</v>
      </c>
      <c r="X1019" s="2">
        <f>Table2[[#This Row],[Хмельницька область]]*100</f>
        <v>38.662316476345843</v>
      </c>
      <c r="Y1019" s="2">
        <f>Table2[[#This Row],[Черкаська область]]*100</f>
        <v>75.338345864661648</v>
      </c>
      <c r="Z1019" s="2">
        <f>Table2[[#This Row],[Чернівецька область]]*100</f>
        <v>35.685071574642123</v>
      </c>
      <c r="AA1019" s="2">
        <f>Table2[[#This Row],[Чернігівська область]]*100</f>
        <v>59.21875</v>
      </c>
    </row>
    <row r="1020" spans="1:27" x14ac:dyDescent="0.35">
      <c r="A1020" s="1">
        <f>Table2[[#This Row],[Дата]]</f>
        <v>44166</v>
      </c>
      <c r="B1020" t="str">
        <f>Table2[[#This Row],[Показник]]</f>
        <v>% вільних ліжок, забезпечених подачею кисню</v>
      </c>
      <c r="C1020" s="2">
        <f>Table2[[#This Row],[м.Київ]]*100</f>
        <v>33.716075156576203</v>
      </c>
      <c r="D1020" s="2">
        <f>Table2[[#This Row],[Вінницька область]]*100</f>
        <v>63.973509933774828</v>
      </c>
      <c r="E1020" s="2">
        <f>Table2[[#This Row],[Волинська область]]*100</f>
        <v>64.516129032258064</v>
      </c>
      <c r="F1020" s="2">
        <f>Table2[[#This Row],[Дніпропетровська область]]*100</f>
        <v>58.999484270242398</v>
      </c>
      <c r="G1020" s="2">
        <f>Table2[[#This Row],[Донецька область]]*100</f>
        <v>42.732811140121846</v>
      </c>
      <c r="H1020" s="2">
        <f>Table2[[#This Row],[Житомирська область]]*100</f>
        <v>76.489637305699489</v>
      </c>
      <c r="I1020" s="2">
        <f>Table2[[#This Row],[Закарпатська область]]*100</f>
        <v>43.212951432129515</v>
      </c>
      <c r="J1020" s="2">
        <f>Table2[[#This Row],[Запорізька область]]*100</f>
        <v>38.81278538812785</v>
      </c>
      <c r="K1020" s="2">
        <f>Table2[[#This Row],[Івано-Франківська область]]*100</f>
        <v>55.473856209150327</v>
      </c>
      <c r="L1020" s="2">
        <f>Table2[[#This Row],[Київська область]]*100</f>
        <v>40.265220012055451</v>
      </c>
      <c r="M1020" s="2">
        <f>Table2[[#This Row],[Кіровоградська область]]*100</f>
        <v>35.376044568245121</v>
      </c>
      <c r="N1020" s="2">
        <f>Table2[[#This Row],[Луганська область]]*100</f>
        <v>65.123456790123456</v>
      </c>
      <c r="O1020" s="2">
        <f>Table2[[#This Row],[Львівська область]]*100</f>
        <v>31.338786052518298</v>
      </c>
      <c r="P1020" s="2">
        <f>Table2[[#This Row],[Миколаївська область]]*100</f>
        <v>52.42047026279392</v>
      </c>
      <c r="Q1020" s="2">
        <f>Table2[[#This Row],[Одеська область]]*100</f>
        <v>34.875228241022519</v>
      </c>
      <c r="R1020" s="2">
        <f>Table2[[#This Row],[Полтавська область]]*100</f>
        <v>78.373382624768951</v>
      </c>
      <c r="S1020" s="2">
        <f>Table2[[#This Row],[Рівненська область]]*100</f>
        <v>52.611464968152866</v>
      </c>
      <c r="T1020" s="2">
        <f>Table2[[#This Row],[Сумська область]]*100</f>
        <v>34.601113172541744</v>
      </c>
      <c r="U1020" s="2">
        <f>Table2[[#This Row],[Тернопільська область]]*100</f>
        <v>63.864187550525465</v>
      </c>
      <c r="V1020" s="2">
        <f>Table2[[#This Row],[Харківська область]]*100</f>
        <v>44.311064718162839</v>
      </c>
      <c r="W1020" s="2">
        <f>Table2[[#This Row],[Херсонська область]]*100</f>
        <v>83.037156704361877</v>
      </c>
      <c r="X1020" s="2">
        <f>Table2[[#This Row],[Хмельницька область]]*100</f>
        <v>61.337683523654164</v>
      </c>
      <c r="Y1020" s="2">
        <f>Table2[[#This Row],[Черкаська область]]*100</f>
        <v>24.661654135338345</v>
      </c>
      <c r="Z1020" s="2">
        <f>Table2[[#This Row],[Чернівецька область]]*100</f>
        <v>64.314928425357877</v>
      </c>
      <c r="AA1020" s="2">
        <f>Table2[[#This Row],[Чернігівська область]]*100</f>
        <v>40.78125</v>
      </c>
    </row>
    <row r="1021" spans="1:27" x14ac:dyDescent="0.35">
      <c r="A1021" s="1">
        <f>Table2[[#This Row],[Дата]]</f>
        <v>44166</v>
      </c>
      <c r="B1021" t="str">
        <f>Table2[[#This Row],[Показник]]</f>
        <v>% зайнятих ліжок у ВРІТ</v>
      </c>
      <c r="C1021" s="2">
        <f>Table2[[#This Row],[м.Київ]]*100</f>
        <v>60.360360360360367</v>
      </c>
      <c r="D1021" s="2">
        <f>Table2[[#This Row],[Вінницька область]]*100</f>
        <v>34.857142857142861</v>
      </c>
      <c r="E1021" s="2">
        <f>Table2[[#This Row],[Волинська область]]*100</f>
        <v>41.304347826086953</v>
      </c>
      <c r="F1021" s="2">
        <f>Table2[[#This Row],[Дніпропетровська область]]*100</f>
        <v>36.538461538461533</v>
      </c>
      <c r="G1021" s="2">
        <f>Table2[[#This Row],[Донецька область]]*100</f>
        <v>100</v>
      </c>
      <c r="H1021" s="2">
        <f>Table2[[#This Row],[Житомирська область]]*100</f>
        <v>21.363636363636363</v>
      </c>
      <c r="I1021" s="2">
        <f>Table2[[#This Row],[Закарпатська область]]*100</f>
        <v>53.125</v>
      </c>
      <c r="J1021" s="2">
        <f>Table2[[#This Row],[Запорізька область]]*100</f>
        <v>77.348066298342545</v>
      </c>
      <c r="K1021" s="2">
        <f>Table2[[#This Row],[Івано-Франківська область]]*100</f>
        <v>64.141414141414145</v>
      </c>
      <c r="L1021" s="2">
        <f>Table2[[#This Row],[Київська область]]*100</f>
        <v>61.691542288557208</v>
      </c>
      <c r="M1021" s="2">
        <f>Table2[[#This Row],[Кіровоградська область]]*100</f>
        <v>54.385964912280706</v>
      </c>
      <c r="N1021" s="2">
        <f>Table2[[#This Row],[Луганська область]]*100</f>
        <v>51.111111111111107</v>
      </c>
      <c r="O1021" s="2">
        <f>Table2[[#This Row],[Львівська область]]*100</f>
        <v>59.322033898305079</v>
      </c>
      <c r="P1021" s="2">
        <f>Table2[[#This Row],[Миколаївська область]]*100</f>
        <v>45.323741007194243</v>
      </c>
      <c r="Q1021" s="2">
        <f>Table2[[#This Row],[Одеська область]]*100</f>
        <v>25.531914893617021</v>
      </c>
      <c r="R1021" s="2">
        <f>Table2[[#This Row],[Полтавська область]]*100</f>
        <v>30.625000000000004</v>
      </c>
      <c r="S1021" s="2">
        <f>Table2[[#This Row],[Рівненська область]]*100</f>
        <v>43.636363636363633</v>
      </c>
      <c r="T1021" s="2">
        <f>Table2[[#This Row],[Сумська область]]*100</f>
        <v>48.717948717948715</v>
      </c>
      <c r="U1021" s="2">
        <f>Table2[[#This Row],[Тернопільська область]]*100</f>
        <v>38.793103448275865</v>
      </c>
      <c r="V1021" s="2">
        <f>Table2[[#This Row],[Харківська область]]*100</f>
        <v>45.217391304347828</v>
      </c>
      <c r="W1021" s="2">
        <f>Table2[[#This Row],[Херсонська область]]*100</f>
        <v>39.583333333333329</v>
      </c>
      <c r="X1021" s="2">
        <f>Table2[[#This Row],[Хмельницька область]]*100</f>
        <v>43.624161073825505</v>
      </c>
      <c r="Y1021" s="2">
        <f>Table2[[#This Row],[Черкаська область]]*100</f>
        <v>58.974358974358978</v>
      </c>
      <c r="Z1021" s="2">
        <f>Table2[[#This Row],[Чернівецька область]]*100</f>
        <v>58.870967741935488</v>
      </c>
      <c r="AA1021" s="2">
        <f>Table2[[#This Row],[Чернігівська область]]*100</f>
        <v>41.134751773049643</v>
      </c>
    </row>
    <row r="1022" spans="1:27" x14ac:dyDescent="0.35">
      <c r="A1022" s="1">
        <f>Table2[[#This Row],[Дата]]</f>
        <v>44166</v>
      </c>
      <c r="B1022" t="str">
        <f>Table2[[#This Row],[Показник]]</f>
        <v>% вільних ліжок у ВРІТ</v>
      </c>
      <c r="C1022" s="2">
        <f>Table2[[#This Row],[м.Київ]]*100</f>
        <v>39.63963963963964</v>
      </c>
      <c r="D1022" s="2">
        <f>Table2[[#This Row],[Вінницька область]]*100</f>
        <v>65.142857142857153</v>
      </c>
      <c r="E1022" s="2">
        <f>Table2[[#This Row],[Волинська область]]*100</f>
        <v>58.695652173913047</v>
      </c>
      <c r="F1022" s="2">
        <f>Table2[[#This Row],[Дніпропетровська область]]*100</f>
        <v>63.46153846153846</v>
      </c>
      <c r="G1022" s="2">
        <f>Table2[[#This Row],[Донецька область]]*100</f>
        <v>0</v>
      </c>
      <c r="H1022" s="2">
        <f>Table2[[#This Row],[Житомирська область]]*100</f>
        <v>78.63636363636364</v>
      </c>
      <c r="I1022" s="2">
        <f>Table2[[#This Row],[Закарпатська область]]*100</f>
        <v>46.875</v>
      </c>
      <c r="J1022" s="2">
        <f>Table2[[#This Row],[Запорізька область]]*100</f>
        <v>22.651933701657459</v>
      </c>
      <c r="K1022" s="2">
        <f>Table2[[#This Row],[Івано-Франківська область]]*100</f>
        <v>35.858585858585855</v>
      </c>
      <c r="L1022" s="2">
        <f>Table2[[#This Row],[Київська область]]*100</f>
        <v>38.308457711442784</v>
      </c>
      <c r="M1022" s="2">
        <f>Table2[[#This Row],[Кіровоградська область]]*100</f>
        <v>45.614035087719294</v>
      </c>
      <c r="N1022" s="2">
        <f>Table2[[#This Row],[Луганська область]]*100</f>
        <v>48.888888888888886</v>
      </c>
      <c r="O1022" s="2">
        <f>Table2[[#This Row],[Львівська область]]*100</f>
        <v>40.677966101694921</v>
      </c>
      <c r="P1022" s="2">
        <f>Table2[[#This Row],[Миколаївська область]]*100</f>
        <v>54.676258992805757</v>
      </c>
      <c r="Q1022" s="2">
        <f>Table2[[#This Row],[Одеська область]]*100</f>
        <v>74.468085106382972</v>
      </c>
      <c r="R1022" s="2">
        <f>Table2[[#This Row],[Полтавська область]]*100</f>
        <v>69.375</v>
      </c>
      <c r="S1022" s="2">
        <f>Table2[[#This Row],[Рівненська область]]*100</f>
        <v>56.36363636363636</v>
      </c>
      <c r="T1022" s="2">
        <f>Table2[[#This Row],[Сумська область]]*100</f>
        <v>51.282051282051277</v>
      </c>
      <c r="U1022" s="2">
        <f>Table2[[#This Row],[Тернопільська область]]*100</f>
        <v>61.206896551724135</v>
      </c>
      <c r="V1022" s="2">
        <f>Table2[[#This Row],[Харківська область]]*100</f>
        <v>54.782608695652172</v>
      </c>
      <c r="W1022" s="2">
        <f>Table2[[#This Row],[Херсонська область]]*100</f>
        <v>60.416666666666664</v>
      </c>
      <c r="X1022" s="2">
        <f>Table2[[#This Row],[Хмельницька область]]*100</f>
        <v>56.375838926174495</v>
      </c>
      <c r="Y1022" s="2">
        <f>Table2[[#This Row],[Черкаська область]]*100</f>
        <v>41.025641025641022</v>
      </c>
      <c r="Z1022" s="2">
        <f>Table2[[#This Row],[Чернівецька область]]*100</f>
        <v>41.12903225806452</v>
      </c>
      <c r="AA1022" s="2">
        <f>Table2[[#This Row],[Чернігівська область]]*100</f>
        <v>58.865248226950349</v>
      </c>
    </row>
    <row r="1023" spans="1:27" x14ac:dyDescent="0.35">
      <c r="A1023" s="1">
        <f>Table2[[#This Row],[Дата]]</f>
        <v>44166</v>
      </c>
      <c r="B1023" t="str">
        <f>Table2[[#This Row],[Показник]]</f>
        <v>% зайнятих апаратів ШВЛ</v>
      </c>
      <c r="C1023" s="2">
        <f>Table2[[#This Row],[м.Київ]]*100</f>
        <v>53.061224489795919</v>
      </c>
      <c r="D1023" s="2">
        <f>Table2[[#This Row],[Вінницька область]]*100</f>
        <v>43.575418994413404</v>
      </c>
      <c r="E1023" s="2">
        <f>Table2[[#This Row],[Волинська область]]*100</f>
        <v>3.9473684210526314</v>
      </c>
      <c r="F1023" s="2">
        <f>Table2[[#This Row],[Дніпропетровська область]]*100</f>
        <v>1.5217391304347827</v>
      </c>
      <c r="G1023" s="2">
        <f>Table2[[#This Row],[Донецька область]]*100</f>
        <v>8.2969432314410483</v>
      </c>
      <c r="H1023" s="2">
        <f>Table2[[#This Row],[Житомирська область]]*100</f>
        <v>8.4656084656084651</v>
      </c>
      <c r="I1023" s="2">
        <f>Table2[[#This Row],[Закарпатська область]]*100</f>
        <v>8.5714285714285712</v>
      </c>
      <c r="J1023" s="2">
        <f>Table2[[#This Row],[Запорізька область]]*100</f>
        <v>18.852459016393443</v>
      </c>
      <c r="K1023" s="2">
        <f>Table2[[#This Row],[Івано-Франківська область]]*100</f>
        <v>28.648648648648649</v>
      </c>
      <c r="L1023" s="2">
        <f>Table2[[#This Row],[Київська область]]*100</f>
        <v>16.19047619047619</v>
      </c>
      <c r="M1023" s="2">
        <f>Table2[[#This Row],[Кіровоградська область]]*100</f>
        <v>34.782608695652172</v>
      </c>
      <c r="N1023" s="2">
        <f>Table2[[#This Row],[Луганська область]]*100</f>
        <v>9.8039215686274517</v>
      </c>
      <c r="O1023" s="2">
        <f>Table2[[#This Row],[Львівська область]]*100</f>
        <v>15.625</v>
      </c>
      <c r="P1023" s="2">
        <f>Table2[[#This Row],[Миколаївська область]]*100</f>
        <v>8.75</v>
      </c>
      <c r="Q1023" s="2">
        <f>Table2[[#This Row],[Одеська область]]*100</f>
        <v>10.37037037037037</v>
      </c>
      <c r="R1023" s="2">
        <f>Table2[[#This Row],[Полтавська область]]*100</f>
        <v>8.0291970802919703</v>
      </c>
      <c r="S1023" s="2">
        <f>Table2[[#This Row],[Рівненська область]]*100</f>
        <v>5.0632911392405067</v>
      </c>
      <c r="T1023" s="2">
        <f>Table2[[#This Row],[Сумська область]]*100</f>
        <v>6.7669172932330826</v>
      </c>
      <c r="U1023" s="2">
        <f>Table2[[#This Row],[Тернопільська область]]*100</f>
        <v>6.7357512953367875</v>
      </c>
      <c r="V1023" s="2">
        <f>Table2[[#This Row],[Харківська область]]*100</f>
        <v>22.368421052631579</v>
      </c>
      <c r="W1023" s="2">
        <f>Table2[[#This Row],[Херсонська область]]*100</f>
        <v>8.7179487179487172</v>
      </c>
      <c r="X1023" s="2">
        <f>Table2[[#This Row],[Хмельницька область]]*100</f>
        <v>11.875</v>
      </c>
      <c r="Y1023" s="2">
        <f>Table2[[#This Row],[Черкаська область]]*100</f>
        <v>16.071428571428573</v>
      </c>
      <c r="Z1023" s="2">
        <f>Table2[[#This Row],[Чернівецька область]]*100</f>
        <v>1.257861635220126</v>
      </c>
      <c r="AA1023" s="2">
        <f>Table2[[#This Row],[Чернігівська область]]*100</f>
        <v>13.750000000000002</v>
      </c>
    </row>
    <row r="1024" spans="1:27" x14ac:dyDescent="0.35">
      <c r="A1024" s="1">
        <f>Table2[[#This Row],[Дата]]</f>
        <v>44166</v>
      </c>
      <c r="B1024" t="str">
        <f>Table2[[#This Row],[Показник]]</f>
        <v>% вільних апаратів ШВЛ</v>
      </c>
      <c r="C1024" s="2">
        <f>Table2[[#This Row],[м.Київ]]*100</f>
        <v>46.938775510204081</v>
      </c>
      <c r="D1024" s="2">
        <f>Table2[[#This Row],[Вінницька область]]*100</f>
        <v>56.424581005586596</v>
      </c>
      <c r="E1024" s="2">
        <f>Table2[[#This Row],[Волинська область]]*100</f>
        <v>96.05263157894737</v>
      </c>
      <c r="F1024" s="2">
        <f>Table2[[#This Row],[Дніпропетровська область]]*100</f>
        <v>98.478260869565219</v>
      </c>
      <c r="G1024" s="2">
        <f>Table2[[#This Row],[Донецька область]]*100</f>
        <v>91.703056768558952</v>
      </c>
      <c r="H1024" s="2">
        <f>Table2[[#This Row],[Житомирська область]]*100</f>
        <v>91.534391534391531</v>
      </c>
      <c r="I1024" s="2">
        <f>Table2[[#This Row],[Закарпатська область]]*100</f>
        <v>91.428571428571431</v>
      </c>
      <c r="J1024" s="2">
        <f>Table2[[#This Row],[Запорізька область]]*100</f>
        <v>81.147540983606561</v>
      </c>
      <c r="K1024" s="2">
        <f>Table2[[#This Row],[Івано-Франківська область]]*100</f>
        <v>71.351351351351354</v>
      </c>
      <c r="L1024" s="2">
        <f>Table2[[#This Row],[Київська область]]*100</f>
        <v>83.80952380952381</v>
      </c>
      <c r="M1024" s="2">
        <f>Table2[[#This Row],[Кіровоградська область]]*100</f>
        <v>65.217391304347828</v>
      </c>
      <c r="N1024" s="2">
        <f>Table2[[#This Row],[Луганська область]]*100</f>
        <v>90.196078431372555</v>
      </c>
      <c r="O1024" s="2">
        <f>Table2[[#This Row],[Львівська область]]*100</f>
        <v>84.375</v>
      </c>
      <c r="P1024" s="2">
        <f>Table2[[#This Row],[Миколаївська область]]*100</f>
        <v>91.25</v>
      </c>
      <c r="Q1024" s="2">
        <f>Table2[[#This Row],[Одеська область]]*100</f>
        <v>89.629629629629619</v>
      </c>
      <c r="R1024" s="2">
        <f>Table2[[#This Row],[Полтавська область]]*100</f>
        <v>91.970802919708035</v>
      </c>
      <c r="S1024" s="2">
        <f>Table2[[#This Row],[Рівненська область]]*100</f>
        <v>94.936708860759495</v>
      </c>
      <c r="T1024" s="2">
        <f>Table2[[#This Row],[Сумська область]]*100</f>
        <v>93.233082706766908</v>
      </c>
      <c r="U1024" s="2">
        <f>Table2[[#This Row],[Тернопільська область]]*100</f>
        <v>93.264248704663217</v>
      </c>
      <c r="V1024" s="2">
        <f>Table2[[#This Row],[Харківська область]]*100</f>
        <v>77.631578947368425</v>
      </c>
      <c r="W1024" s="2">
        <f>Table2[[#This Row],[Херсонська область]]*100</f>
        <v>91.282051282051285</v>
      </c>
      <c r="X1024" s="2">
        <f>Table2[[#This Row],[Хмельницька область]]*100</f>
        <v>88.125</v>
      </c>
      <c r="Y1024" s="2">
        <f>Table2[[#This Row],[Черкаська область]]*100</f>
        <v>83.928571428571431</v>
      </c>
      <c r="Z1024" s="2">
        <f>Table2[[#This Row],[Чернівецька область]]*100</f>
        <v>98.742138364779876</v>
      </c>
      <c r="AA1024" s="2">
        <f>Table2[[#This Row],[Чернігівська область]]*100</f>
        <v>86.25</v>
      </c>
    </row>
    <row r="1025" spans="1:27" x14ac:dyDescent="0.35">
      <c r="A1025" s="1">
        <f>Table2[[#This Row],[Дата]]</f>
        <v>44167</v>
      </c>
      <c r="B1025" t="str">
        <f>Table2[[#This Row],[Показник]]</f>
        <v>% ліжок, зайнятих підтвердженими випадками</v>
      </c>
      <c r="C1025" s="2">
        <f>Table2[[#This Row],[м.Київ]]*100</f>
        <v>46.398442569759894</v>
      </c>
      <c r="D1025" s="2">
        <f>Table2[[#This Row],[Вінницька область]]*100</f>
        <v>22.915775972637881</v>
      </c>
      <c r="E1025" s="2">
        <f>Table2[[#This Row],[Волинська область]]*100</f>
        <v>32.155232155232156</v>
      </c>
      <c r="F1025" s="2">
        <f>Table2[[#This Row],[Дніпропетровська область]]*100</f>
        <v>33.17876188268027</v>
      </c>
      <c r="G1025" s="2">
        <f>Table2[[#This Row],[Донецька область]]*100</f>
        <v>17.089148390771861</v>
      </c>
      <c r="H1025" s="2">
        <f>Table2[[#This Row],[Житомирська область]]*100</f>
        <v>28.649706457925632</v>
      </c>
      <c r="I1025" s="2">
        <f>Table2[[#This Row],[Закарпатська область]]*100</f>
        <v>37.777777777777779</v>
      </c>
      <c r="J1025" s="2">
        <f>Table2[[#This Row],[Запорізька область]]*100</f>
        <v>37.210319195452556</v>
      </c>
      <c r="K1025" s="2">
        <f>Table2[[#This Row],[Івано-Франківська область]]*100</f>
        <v>39.122744959320833</v>
      </c>
      <c r="L1025" s="2">
        <f>Table2[[#This Row],[Київська область]]*100</f>
        <v>34.55238095238095</v>
      </c>
      <c r="M1025" s="2">
        <f>Table2[[#This Row],[Кіровоградська область]]*100</f>
        <v>32.809430255402752</v>
      </c>
      <c r="N1025" s="2">
        <f>Table2[[#This Row],[Луганська область]]*100</f>
        <v>17.332382310984311</v>
      </c>
      <c r="O1025" s="2">
        <f>Table2[[#This Row],[Львівська область]]*100</f>
        <v>32.890733056708157</v>
      </c>
      <c r="P1025" s="2">
        <f>Table2[[#This Row],[Миколаївська область]]*100</f>
        <v>42.52577319587629</v>
      </c>
      <c r="Q1025" s="2">
        <f>Table2[[#This Row],[Одеська область]]*100</f>
        <v>32.077178173047933</v>
      </c>
      <c r="R1025" s="2">
        <f>Table2[[#This Row],[Полтавська область]]*100</f>
        <v>29.749103942652326</v>
      </c>
      <c r="S1025" s="2">
        <f>Table2[[#This Row],[Рівненська область]]*100</f>
        <v>37.313432835820898</v>
      </c>
      <c r="T1025" s="2">
        <f>Table2[[#This Row],[Сумська область]]*100</f>
        <v>36.024016010673783</v>
      </c>
      <c r="U1025" s="2">
        <f>Table2[[#This Row],[Тернопільська область]]*100</f>
        <v>33.407448582545854</v>
      </c>
      <c r="V1025" s="2">
        <f>Table2[[#This Row],[Харківська область]]*100</f>
        <v>36.13986013986014</v>
      </c>
      <c r="W1025" s="2">
        <f>Table2[[#This Row],[Херсонська область]]*100</f>
        <v>24.057279236276848</v>
      </c>
      <c r="X1025" s="2">
        <f>Table2[[#This Row],[Хмельницька область]]*100</f>
        <v>37.859560067681898</v>
      </c>
      <c r="Y1025" s="2">
        <f>Table2[[#This Row],[Черкаська область]]*100</f>
        <v>34.544253632760899</v>
      </c>
      <c r="Z1025" s="2">
        <f>Table2[[#This Row],[Чернівецька область]]*100</f>
        <v>34.833659491193735</v>
      </c>
      <c r="AA1025" s="2">
        <f>Table2[[#This Row],[Чернігівська область]]*100</f>
        <v>40.772532188841204</v>
      </c>
    </row>
    <row r="1026" spans="1:27" x14ac:dyDescent="0.35">
      <c r="A1026" s="1">
        <f>Table2[[#This Row],[Дата]]</f>
        <v>44167</v>
      </c>
      <c r="B1026" t="str">
        <f>Table2[[#This Row],[Показник]]</f>
        <v>% ліжок, зайнятих підозрюваними випадками</v>
      </c>
      <c r="C1026" s="2">
        <f>Table2[[#This Row],[м.Київ]]*100</f>
        <v>7.8953060783041371</v>
      </c>
      <c r="D1026" s="2">
        <f>Table2[[#This Row],[Вінницька область]]*100</f>
        <v>19.83753740914921</v>
      </c>
      <c r="E1026" s="2">
        <f>Table2[[#This Row],[Волинська область]]*100</f>
        <v>12.266112266112266</v>
      </c>
      <c r="F1026" s="2">
        <f>Table2[[#This Row],[Дніпропетровська область]]*100</f>
        <v>17.829816832830975</v>
      </c>
      <c r="G1026" s="2">
        <f>Table2[[#This Row],[Донецька область]]*100</f>
        <v>18.370834520079757</v>
      </c>
      <c r="H1026" s="2">
        <f>Table2[[#This Row],[Житомирська область]]*100</f>
        <v>11.193737769080236</v>
      </c>
      <c r="I1026" s="2">
        <f>Table2[[#This Row],[Закарпатська область]]*100</f>
        <v>11.490514905149052</v>
      </c>
      <c r="J1026" s="2">
        <f>Table2[[#This Row],[Запорізька область]]*100</f>
        <v>21.600349803235687</v>
      </c>
      <c r="K1026" s="2">
        <f>Table2[[#This Row],[Івано-Франківська область]]*100</f>
        <v>6.9685178634594998</v>
      </c>
      <c r="L1026" s="2">
        <f>Table2[[#This Row],[Київська область]]*100</f>
        <v>10.742857142857137</v>
      </c>
      <c r="M1026" s="2">
        <f>Table2[[#This Row],[Кіровоградська область]]*100</f>
        <v>5.1080550098231754</v>
      </c>
      <c r="N1026" s="2">
        <f>Table2[[#This Row],[Луганська область]]*100</f>
        <v>8.9871611982881578</v>
      </c>
      <c r="O1026" s="2">
        <f>Table2[[#This Row],[Львівська область]]*100</f>
        <v>13.333333333333336</v>
      </c>
      <c r="P1026" s="2">
        <f>Table2[[#This Row],[Миколаївська область]]*100</f>
        <v>22.100515463917525</v>
      </c>
      <c r="Q1026" s="2">
        <f>Table2[[#This Row],[Одеська область]]*100</f>
        <v>20.982815797407302</v>
      </c>
      <c r="R1026" s="2">
        <f>Table2[[#This Row],[Полтавська область]]*100</f>
        <v>27.240143369175634</v>
      </c>
      <c r="S1026" s="2">
        <f>Table2[[#This Row],[Рівненська область]]*100</f>
        <v>8.8999447208402351</v>
      </c>
      <c r="T1026" s="2">
        <f>Table2[[#This Row],[Сумська область]]*100</f>
        <v>12.875250166777857</v>
      </c>
      <c r="U1026" s="2">
        <f>Table2[[#This Row],[Тернопільська область]]*100</f>
        <v>3.5575319622012325</v>
      </c>
      <c r="V1026" s="2">
        <f>Table2[[#This Row],[Харківська область]]*100</f>
        <v>11.944055944055949</v>
      </c>
      <c r="W1026" s="2">
        <f>Table2[[#This Row],[Херсонська область]]*100</f>
        <v>17.756563245823394</v>
      </c>
      <c r="X1026" s="2">
        <f>Table2[[#This Row],[Хмельницька область]]*100</f>
        <v>10.279187817258878</v>
      </c>
      <c r="Y1026" s="2">
        <f>Table2[[#This Row],[Черкаська область]]*100</f>
        <v>16.776750330250991</v>
      </c>
      <c r="Z1026" s="2">
        <f>Table2[[#This Row],[Чернівецька область]]*100</f>
        <v>13.633398564905413</v>
      </c>
      <c r="AA1026" s="2">
        <f>Table2[[#This Row],[Чернігівська область]]*100</f>
        <v>18.812589413447778</v>
      </c>
    </row>
    <row r="1027" spans="1:27" x14ac:dyDescent="0.35">
      <c r="A1027" s="1">
        <f>Table2[[#This Row],[Дата]]</f>
        <v>44167</v>
      </c>
      <c r="B1027" t="str">
        <f>Table2[[#This Row],[Показник]]</f>
        <v>% зайнятих підтвердженими та підозрюваними випадками</v>
      </c>
      <c r="C1027" s="2">
        <f>Table2[[#This Row],[м.Київ]]*100</f>
        <v>54.293748648064032</v>
      </c>
      <c r="D1027" s="2">
        <f>Table2[[#This Row],[Вінницька область]]*100</f>
        <v>42.753313381787088</v>
      </c>
      <c r="E1027" s="2">
        <f>Table2[[#This Row],[Волинська область]]*100</f>
        <v>44.421344421344422</v>
      </c>
      <c r="F1027" s="2">
        <f>Table2[[#This Row],[Дніпропетровська область]]*100</f>
        <v>51.008578715511241</v>
      </c>
      <c r="G1027" s="2">
        <f>Table2[[#This Row],[Донецька область]]*100</f>
        <v>35.459982910851615</v>
      </c>
      <c r="H1027" s="2">
        <f>Table2[[#This Row],[Житомирська область]]*100</f>
        <v>39.843444227005868</v>
      </c>
      <c r="I1027" s="2">
        <f>Table2[[#This Row],[Закарпатська область]]*100</f>
        <v>49.268292682926827</v>
      </c>
      <c r="J1027" s="2">
        <f>Table2[[#This Row],[Запорізька область]]*100</f>
        <v>58.810668998688243</v>
      </c>
      <c r="K1027" s="2">
        <f>Table2[[#This Row],[Івано-Франківська область]]*100</f>
        <v>46.09126282278033</v>
      </c>
      <c r="L1027" s="2">
        <f>Table2[[#This Row],[Київська область]]*100</f>
        <v>45.295238095238091</v>
      </c>
      <c r="M1027" s="2">
        <f>Table2[[#This Row],[Кіровоградська область]]*100</f>
        <v>37.917485265225928</v>
      </c>
      <c r="N1027" s="2">
        <f>Table2[[#This Row],[Луганська область]]*100</f>
        <v>26.319543509272471</v>
      </c>
      <c r="O1027" s="2">
        <f>Table2[[#This Row],[Львівська область]]*100</f>
        <v>46.224066390041493</v>
      </c>
      <c r="P1027" s="2">
        <f>Table2[[#This Row],[Миколаївська область]]*100</f>
        <v>64.626288659793815</v>
      </c>
      <c r="Q1027" s="2">
        <f>Table2[[#This Row],[Одеська область]]*100</f>
        <v>53.059993970455231</v>
      </c>
      <c r="R1027" s="2">
        <f>Table2[[#This Row],[Полтавська область]]*100</f>
        <v>56.98924731182796</v>
      </c>
      <c r="S1027" s="2">
        <f>Table2[[#This Row],[Рівненська область]]*100</f>
        <v>46.213377556661136</v>
      </c>
      <c r="T1027" s="2">
        <f>Table2[[#This Row],[Сумська область]]*100</f>
        <v>48.899266177451636</v>
      </c>
      <c r="U1027" s="2">
        <f>Table2[[#This Row],[Тернопільська область]]*100</f>
        <v>36.964980544747085</v>
      </c>
      <c r="V1027" s="2">
        <f>Table2[[#This Row],[Харківська область]]*100</f>
        <v>48.083916083916087</v>
      </c>
      <c r="W1027" s="2">
        <f>Table2[[#This Row],[Херсонська область]]*100</f>
        <v>41.813842482100242</v>
      </c>
      <c r="X1027" s="2">
        <f>Table2[[#This Row],[Хмельницька область]]*100</f>
        <v>48.138747884940777</v>
      </c>
      <c r="Y1027" s="2">
        <f>Table2[[#This Row],[Черкаська область]]*100</f>
        <v>51.32100396301189</v>
      </c>
      <c r="Z1027" s="2">
        <f>Table2[[#This Row],[Чернівецька область]]*100</f>
        <v>48.467058056099148</v>
      </c>
      <c r="AA1027" s="2">
        <f>Table2[[#This Row],[Чернігівська область]]*100</f>
        <v>59.585121602288979</v>
      </c>
    </row>
    <row r="1028" spans="1:27" x14ac:dyDescent="0.35">
      <c r="A1028" s="1">
        <f>Table2[[#This Row],[Дата]]</f>
        <v>44167</v>
      </c>
      <c r="B1028" t="str">
        <f>Table2[[#This Row],[Показник]]</f>
        <v>% вільних ліжок</v>
      </c>
      <c r="C1028" s="2">
        <f>Table2[[#This Row],[м.Київ]]*100</f>
        <v>45.706251351935968</v>
      </c>
      <c r="D1028" s="2">
        <f>Table2[[#This Row],[Вінницька область]]*100</f>
        <v>57.246686618212905</v>
      </c>
      <c r="E1028" s="2">
        <f>Table2[[#This Row],[Волинська область]]*100</f>
        <v>55.578655578655578</v>
      </c>
      <c r="F1028" s="2">
        <f>Table2[[#This Row],[Дніпропетровська область]]*100</f>
        <v>48.991421284488759</v>
      </c>
      <c r="G1028" s="2">
        <f>Table2[[#This Row],[Донецька область]]*100</f>
        <v>64.540017089148378</v>
      </c>
      <c r="H1028" s="2">
        <f>Table2[[#This Row],[Житомирська область]]*100</f>
        <v>60.156555772994125</v>
      </c>
      <c r="I1028" s="2">
        <f>Table2[[#This Row],[Закарпатська область]]*100</f>
        <v>50.731707317073173</v>
      </c>
      <c r="J1028" s="2">
        <f>Table2[[#This Row],[Запорізька область]]*100</f>
        <v>41.189331001311757</v>
      </c>
      <c r="K1028" s="2">
        <f>Table2[[#This Row],[Івано-Франківська область]]*100</f>
        <v>53.90873717721967</v>
      </c>
      <c r="L1028" s="2">
        <f>Table2[[#This Row],[Київська область]]*100</f>
        <v>54.704761904761909</v>
      </c>
      <c r="M1028" s="2">
        <f>Table2[[#This Row],[Кіровоградська область]]*100</f>
        <v>62.082514734774072</v>
      </c>
      <c r="N1028" s="2">
        <f>Table2[[#This Row],[Луганська область]]*100</f>
        <v>73.680456490727536</v>
      </c>
      <c r="O1028" s="2">
        <f>Table2[[#This Row],[Львівська область]]*100</f>
        <v>53.775933609958514</v>
      </c>
      <c r="P1028" s="2">
        <f>Table2[[#This Row],[Миколаївська область]]*100</f>
        <v>35.373711340206185</v>
      </c>
      <c r="Q1028" s="2">
        <f>Table2[[#This Row],[Одеська область]]*100</f>
        <v>46.940006029544769</v>
      </c>
      <c r="R1028" s="2">
        <f>Table2[[#This Row],[Полтавська область]]*100</f>
        <v>43.01075268817204</v>
      </c>
      <c r="S1028" s="2">
        <f>Table2[[#This Row],[Рівненська область]]*100</f>
        <v>53.786622443338871</v>
      </c>
      <c r="T1028" s="2">
        <f>Table2[[#This Row],[Сумська область]]*100</f>
        <v>51.100733822548364</v>
      </c>
      <c r="U1028" s="2">
        <f>Table2[[#This Row],[Тернопільська область]]*100</f>
        <v>63.035019455252915</v>
      </c>
      <c r="V1028" s="2">
        <f>Table2[[#This Row],[Харківська область]]*100</f>
        <v>51.916083916083913</v>
      </c>
      <c r="W1028" s="2">
        <f>Table2[[#This Row],[Херсонська область]]*100</f>
        <v>58.186157517899751</v>
      </c>
      <c r="X1028" s="2">
        <f>Table2[[#This Row],[Хмельницька область]]*100</f>
        <v>51.86125211505923</v>
      </c>
      <c r="Y1028" s="2">
        <f>Table2[[#This Row],[Черкаська область]]*100</f>
        <v>48.67899603698811</v>
      </c>
      <c r="Z1028" s="2">
        <f>Table2[[#This Row],[Чернівецька область]]*100</f>
        <v>51.532941943900859</v>
      </c>
      <c r="AA1028" s="2">
        <f>Table2[[#This Row],[Чернігівська область]]*100</f>
        <v>40.414878397711021</v>
      </c>
    </row>
    <row r="1029" spans="1:27" x14ac:dyDescent="0.35">
      <c r="A1029" s="1">
        <f>Table2[[#This Row],[Дата]]</f>
        <v>44167</v>
      </c>
      <c r="B1029" t="str">
        <f>Table2[[#This Row],[Показник]]</f>
        <v>% ліжок, забезпечених подачею кисню</v>
      </c>
      <c r="C1029" s="2">
        <f>Table2[[#This Row],[м.Київ]]*100</f>
        <v>41.81933038534428</v>
      </c>
      <c r="D1029" s="2">
        <f>Table2[[#This Row],[Вінницька область]]*100</f>
        <v>64.401834097540643</v>
      </c>
      <c r="E1029" s="2">
        <f>Table2[[#This Row],[Волинська область]]*100</f>
        <v>58.411843876177663</v>
      </c>
      <c r="F1029" s="2">
        <f>Table2[[#This Row],[Дніпропетровська область]]*100</f>
        <v>42.504952674444205</v>
      </c>
      <c r="G1029" s="2">
        <f>Table2[[#This Row],[Донецька область]]*100</f>
        <v>29.86742916558357</v>
      </c>
      <c r="H1029" s="2">
        <f>Table2[[#This Row],[Житомирська область]]*100</f>
        <v>58.153387937453459</v>
      </c>
      <c r="I1029" s="2">
        <f>Table2[[#This Row],[Закарпатська область]]*100</f>
        <v>42.599469496021221</v>
      </c>
      <c r="J1029" s="2">
        <f>Table2[[#This Row],[Запорізька область]]*100</f>
        <v>65.373134328358205</v>
      </c>
      <c r="K1029" s="2">
        <f>Table2[[#This Row],[Івано-Франківська область]]*100</f>
        <v>42.726036709721278</v>
      </c>
      <c r="L1029" s="2">
        <f>Table2[[#This Row],[Київська область]]*100</f>
        <v>62.251407129455906</v>
      </c>
      <c r="M1029" s="2">
        <f>Table2[[#This Row],[Кіровоградська область]]*100</f>
        <v>34.571428571428569</v>
      </c>
      <c r="N1029" s="2">
        <f>Table2[[#This Row],[Луганська область]]*100</f>
        <v>22.067039106145252</v>
      </c>
      <c r="O1029" s="2">
        <f>Table2[[#This Row],[Львівська область]]*100</f>
        <v>63.383356070941332</v>
      </c>
      <c r="P1029" s="2">
        <f>Table2[[#This Row],[Миколаївська область]]*100</f>
        <v>46.365302382406846</v>
      </c>
      <c r="Q1029" s="2">
        <f>Table2[[#This Row],[Одеська область]]*100</f>
        <v>45.072655217965654</v>
      </c>
      <c r="R1029" s="2">
        <f>Table2[[#This Row],[Полтавська область]]*100</f>
        <v>60.088446655610838</v>
      </c>
      <c r="S1029" s="2">
        <f>Table2[[#This Row],[Рівненська область]]*100</f>
        <v>31.932773109243694</v>
      </c>
      <c r="T1029" s="2">
        <f>Table2[[#This Row],[Сумська область]]*100</f>
        <v>63.87856257744734</v>
      </c>
      <c r="U1029" s="2">
        <f>Table2[[#This Row],[Тернопільська область]]*100</f>
        <v>64.629725530813047</v>
      </c>
      <c r="V1029" s="2">
        <f>Table2[[#This Row],[Харківська область]]*100</f>
        <v>46.609360076408784</v>
      </c>
      <c r="W1029" s="2">
        <f>Table2[[#This Row],[Херсонська область]]*100</f>
        <v>60.582255083179291</v>
      </c>
      <c r="X1029" s="2">
        <f>Table2[[#This Row],[Хмельницька область]]*100</f>
        <v>78.436317780580083</v>
      </c>
      <c r="Y1029" s="2">
        <f>Table2[[#This Row],[Черкаська область]]*100</f>
        <v>49.807692307692307</v>
      </c>
      <c r="Z1029" s="2">
        <f>Table2[[#This Row],[Чернівецька область]]*100</f>
        <v>63.796477495107631</v>
      </c>
      <c r="AA1029" s="2">
        <f>Table2[[#This Row],[Чернігівська область]]*100</f>
        <v>41.056910569105689</v>
      </c>
    </row>
    <row r="1030" spans="1:27" x14ac:dyDescent="0.35">
      <c r="A1030" s="1">
        <f>Table2[[#This Row],[Дата]]</f>
        <v>44167</v>
      </c>
      <c r="B1030" t="str">
        <f>Table2[[#This Row],[Показник]]</f>
        <v>% зайнятих ліжок, забезпечених подачею кисню</v>
      </c>
      <c r="C1030" s="2">
        <f>Table2[[#This Row],[м.Київ]]*100</f>
        <v>70.443101711983886</v>
      </c>
      <c r="D1030" s="2">
        <f>Table2[[#This Row],[Вінницька область]]*100</f>
        <v>33.139158576051777</v>
      </c>
      <c r="E1030" s="2">
        <f>Table2[[#This Row],[Волинська область]]*100</f>
        <v>32.027649769585253</v>
      </c>
      <c r="F1030" s="2">
        <f>Table2[[#This Row],[Дніпропетровська область]]*100</f>
        <v>44.018643190056963</v>
      </c>
      <c r="G1030" s="2">
        <f>Table2[[#This Row],[Донецька область]]*100</f>
        <v>57.789382071366404</v>
      </c>
      <c r="H1030" s="2">
        <f>Table2[[#This Row],[Житомирська область]]*100</f>
        <v>22.407170294494239</v>
      </c>
      <c r="I1030" s="2">
        <f>Table2[[#This Row],[Закарпатська область]]*100</f>
        <v>57.2851805728518</v>
      </c>
      <c r="J1030" s="2">
        <f>Table2[[#This Row],[Запорізька область]]*100</f>
        <v>62.68754076973255</v>
      </c>
      <c r="K1030" s="2">
        <f>Table2[[#This Row],[Івано-Франківська область]]*100</f>
        <v>42.004773269689736</v>
      </c>
      <c r="L1030" s="2">
        <f>Table2[[#This Row],[Київська область]]*100</f>
        <v>58.830620855937312</v>
      </c>
      <c r="M1030" s="2">
        <f>Table2[[#This Row],[Кіровоградська область]]*100</f>
        <v>63.911845730027551</v>
      </c>
      <c r="N1030" s="2">
        <f>Table2[[#This Row],[Луганська область]]*100</f>
        <v>47.468354430379748</v>
      </c>
      <c r="O1030" s="2">
        <f>Table2[[#This Row],[Львівська область]]*100</f>
        <v>69.952647438656911</v>
      </c>
      <c r="P1030" s="2">
        <f>Table2[[#This Row],[Миколаївська область]]*100</f>
        <v>56.126482213438734</v>
      </c>
      <c r="Q1030" s="2">
        <f>Table2[[#This Row],[Одеська область]]*100</f>
        <v>72.215709261430248</v>
      </c>
      <c r="R1030" s="2">
        <f>Table2[[#This Row],[Полтавська область]]*100</f>
        <v>26.310947562097514</v>
      </c>
      <c r="S1030" s="2">
        <f>Table2[[#This Row],[Рівненська область]]*100</f>
        <v>54.605263157894733</v>
      </c>
      <c r="T1030" s="2">
        <f>Table2[[#This Row],[Сумська область]]*100</f>
        <v>62.948593598448113</v>
      </c>
      <c r="U1030" s="2">
        <f>Table2[[#This Row],[Тернопільська область]]*100</f>
        <v>34.695512820512818</v>
      </c>
      <c r="V1030" s="2">
        <f>Table2[[#This Row],[Харківська область]]*100</f>
        <v>55.122950819672134</v>
      </c>
      <c r="W1030" s="2">
        <f>Table2[[#This Row],[Херсонська область]]*100</f>
        <v>22.959572845156369</v>
      </c>
      <c r="X1030" s="2">
        <f>Table2[[#This Row],[Хмельницька область]]*100</f>
        <v>39.657020364415864</v>
      </c>
      <c r="Y1030" s="2">
        <f>Table2[[#This Row],[Черкаська область]]*100</f>
        <v>77.220077220077215</v>
      </c>
      <c r="Z1030" s="2">
        <f>Table2[[#This Row],[Чернівецька область]]*100</f>
        <v>35.173824130879346</v>
      </c>
      <c r="AA1030" s="2">
        <f>Table2[[#This Row],[Чернігівська область]]*100</f>
        <v>70.462046204620464</v>
      </c>
    </row>
    <row r="1031" spans="1:27" x14ac:dyDescent="0.35">
      <c r="A1031" s="1">
        <f>Table2[[#This Row],[Дата]]</f>
        <v>44167</v>
      </c>
      <c r="B1031" t="str">
        <f>Table2[[#This Row],[Показник]]</f>
        <v>% вільних ліжок, забезпечених подачею кисню</v>
      </c>
      <c r="C1031" s="2">
        <f>Table2[[#This Row],[м.Київ]]*100</f>
        <v>29.556898288016114</v>
      </c>
      <c r="D1031" s="2">
        <f>Table2[[#This Row],[Вінницька область]]*100</f>
        <v>66.86084142394823</v>
      </c>
      <c r="E1031" s="2">
        <f>Table2[[#This Row],[Волинська область]]*100</f>
        <v>67.972350230414747</v>
      </c>
      <c r="F1031" s="2">
        <f>Table2[[#This Row],[Дніпропетровська область]]*100</f>
        <v>55.981356809943037</v>
      </c>
      <c r="G1031" s="2">
        <f>Table2[[#This Row],[Донецька область]]*100</f>
        <v>42.210617928633596</v>
      </c>
      <c r="H1031" s="2">
        <f>Table2[[#This Row],[Житомирська область]]*100</f>
        <v>77.592829705505764</v>
      </c>
      <c r="I1031" s="2">
        <f>Table2[[#This Row],[Закарпатська область]]*100</f>
        <v>42.714819427148193</v>
      </c>
      <c r="J1031" s="2">
        <f>Table2[[#This Row],[Запорізька область]]*100</f>
        <v>37.31245923026745</v>
      </c>
      <c r="K1031" s="2">
        <f>Table2[[#This Row],[Івано-Франківська область]]*100</f>
        <v>57.995226730310264</v>
      </c>
      <c r="L1031" s="2">
        <f>Table2[[#This Row],[Київська область]]*100</f>
        <v>41.169379144062688</v>
      </c>
      <c r="M1031" s="2">
        <f>Table2[[#This Row],[Кіровоградська область]]*100</f>
        <v>36.088154269972449</v>
      </c>
      <c r="N1031" s="2">
        <f>Table2[[#This Row],[Луганська область]]*100</f>
        <v>52.531645569620252</v>
      </c>
      <c r="O1031" s="2">
        <f>Table2[[#This Row],[Львівська область]]*100</f>
        <v>30.047352561343089</v>
      </c>
      <c r="P1031" s="2">
        <f>Table2[[#This Row],[Миколаївська область]]*100</f>
        <v>43.873517786561266</v>
      </c>
      <c r="Q1031" s="2">
        <f>Table2[[#This Row],[Одеська область]]*100</f>
        <v>27.784290738569755</v>
      </c>
      <c r="R1031" s="2">
        <f>Table2[[#This Row],[Полтавська область]]*100</f>
        <v>73.689052437902475</v>
      </c>
      <c r="S1031" s="2">
        <f>Table2[[#This Row],[Рівненська область]]*100</f>
        <v>45.394736842105267</v>
      </c>
      <c r="T1031" s="2">
        <f>Table2[[#This Row],[Сумська область]]*100</f>
        <v>37.051406401551887</v>
      </c>
      <c r="U1031" s="2">
        <f>Table2[[#This Row],[Тернопільська область]]*100</f>
        <v>65.304487179487182</v>
      </c>
      <c r="V1031" s="2">
        <f>Table2[[#This Row],[Харківська область]]*100</f>
        <v>44.877049180327873</v>
      </c>
      <c r="W1031" s="2">
        <f>Table2[[#This Row],[Херсонська область]]*100</f>
        <v>77.040427154843627</v>
      </c>
      <c r="X1031" s="2">
        <f>Table2[[#This Row],[Хмельницька область]]*100</f>
        <v>60.342979635584136</v>
      </c>
      <c r="Y1031" s="2">
        <f>Table2[[#This Row],[Черкаська область]]*100</f>
        <v>22.779922779922778</v>
      </c>
      <c r="Z1031" s="2">
        <f>Table2[[#This Row],[Чернівецька область]]*100</f>
        <v>64.826175869120647</v>
      </c>
      <c r="AA1031" s="2">
        <f>Table2[[#This Row],[Чернігівська область]]*100</f>
        <v>29.53795379537954</v>
      </c>
    </row>
    <row r="1032" spans="1:27" x14ac:dyDescent="0.35">
      <c r="A1032" s="1">
        <f>Table2[[#This Row],[Дата]]</f>
        <v>44167</v>
      </c>
      <c r="B1032" t="str">
        <f>Table2[[#This Row],[Показник]]</f>
        <v>% зайнятих ліжок у ВРІТ</v>
      </c>
      <c r="C1032" s="2">
        <f>Table2[[#This Row],[м.Київ]]*100</f>
        <v>59.75975975975976</v>
      </c>
      <c r="D1032" s="2">
        <f>Table2[[#This Row],[Вінницька область]]*100</f>
        <v>27.27272727272727</v>
      </c>
      <c r="E1032" s="2">
        <f>Table2[[#This Row],[Волинська область]]*100</f>
        <v>37.5</v>
      </c>
      <c r="F1032" s="2">
        <f>Table2[[#This Row],[Дніпропетровська область]]*100</f>
        <v>36.915887850467286</v>
      </c>
      <c r="G1032" s="2">
        <f>Table2[[#This Row],[Донецька область]]*100</f>
        <v>100</v>
      </c>
      <c r="H1032" s="2">
        <f>Table2[[#This Row],[Житомирська область]]*100</f>
        <v>24.774774774774773</v>
      </c>
      <c r="I1032" s="2">
        <f>Table2[[#This Row],[Закарпатська область]]*100</f>
        <v>50.78125</v>
      </c>
      <c r="J1032" s="2">
        <f>Table2[[#This Row],[Запорізька область]]*100</f>
        <v>76.243093922651937</v>
      </c>
      <c r="K1032" s="2">
        <f>Table2[[#This Row],[Івано-Франківська область]]*100</f>
        <v>60.606060606060609</v>
      </c>
      <c r="L1032" s="2">
        <f>Table2[[#This Row],[Київська область]]*100</f>
        <v>61.691542288557208</v>
      </c>
      <c r="M1032" s="2">
        <f>Table2[[#This Row],[Кіровоградська область]]*100</f>
        <v>53.968253968253968</v>
      </c>
      <c r="N1032" s="2">
        <f>Table2[[#This Row],[Луганська область]]*100</f>
        <v>42.222222222222221</v>
      </c>
      <c r="O1032" s="2">
        <f>Table2[[#This Row],[Львівська область]]*100</f>
        <v>58.474576271186443</v>
      </c>
      <c r="P1032" s="2">
        <f>Table2[[#This Row],[Миколаївська область]]*100</f>
        <v>47.945205479452049</v>
      </c>
      <c r="Q1032" s="2">
        <f>Table2[[#This Row],[Одеська область]]*100</f>
        <v>33.333333333333329</v>
      </c>
      <c r="R1032" s="2">
        <f>Table2[[#This Row],[Полтавська область]]*100</f>
        <v>31.874999999999996</v>
      </c>
      <c r="S1032" s="2">
        <f>Table2[[#This Row],[Рівненська область]]*100</f>
        <v>41.818181818181813</v>
      </c>
      <c r="T1032" s="2">
        <f>Table2[[#This Row],[Сумська область]]*100</f>
        <v>50</v>
      </c>
      <c r="U1032" s="2">
        <f>Table2[[#This Row],[Тернопільська область]]*100</f>
        <v>38.793103448275865</v>
      </c>
      <c r="V1032" s="2">
        <f>Table2[[#This Row],[Харківська область]]*100</f>
        <v>50.638297872340424</v>
      </c>
      <c r="W1032" s="2">
        <f>Table2[[#This Row],[Херсонська область]]*100</f>
        <v>30.208333333333332</v>
      </c>
      <c r="X1032" s="2">
        <f>Table2[[#This Row],[Хмельницька область]]*100</f>
        <v>44.966442953020135</v>
      </c>
      <c r="Y1032" s="2">
        <f>Table2[[#This Row],[Черкаська область]]*100</f>
        <v>61.53846153846154</v>
      </c>
      <c r="Z1032" s="2">
        <f>Table2[[#This Row],[Чернівецька область]]*100</f>
        <v>61.29032258064516</v>
      </c>
      <c r="AA1032" s="2">
        <f>Table2[[#This Row],[Чернігівська область]]*100</f>
        <v>40.425531914893611</v>
      </c>
    </row>
    <row r="1033" spans="1:27" x14ac:dyDescent="0.35">
      <c r="A1033" s="1">
        <f>Table2[[#This Row],[Дата]]</f>
        <v>44167</v>
      </c>
      <c r="B1033" t="str">
        <f>Table2[[#This Row],[Показник]]</f>
        <v>% вільних ліжок у ВРІТ</v>
      </c>
      <c r="C1033" s="2">
        <f>Table2[[#This Row],[м.Київ]]*100</f>
        <v>40.24024024024024</v>
      </c>
      <c r="D1033" s="2">
        <f>Table2[[#This Row],[Вінницька область]]*100</f>
        <v>72.727272727272734</v>
      </c>
      <c r="E1033" s="2">
        <f>Table2[[#This Row],[Волинська область]]*100</f>
        <v>62.5</v>
      </c>
      <c r="F1033" s="2">
        <f>Table2[[#This Row],[Дніпропетровська область]]*100</f>
        <v>63.084112149532714</v>
      </c>
      <c r="G1033" s="2">
        <f>Table2[[#This Row],[Донецька область]]*100</f>
        <v>0</v>
      </c>
      <c r="H1033" s="2">
        <f>Table2[[#This Row],[Житомирська область]]*100</f>
        <v>75.225225225225216</v>
      </c>
      <c r="I1033" s="2">
        <f>Table2[[#This Row],[Закарпатська область]]*100</f>
        <v>49.21875</v>
      </c>
      <c r="J1033" s="2">
        <f>Table2[[#This Row],[Запорізька область]]*100</f>
        <v>23.756906077348066</v>
      </c>
      <c r="K1033" s="2">
        <f>Table2[[#This Row],[Івано-Франківська область]]*100</f>
        <v>39.393939393939391</v>
      </c>
      <c r="L1033" s="2">
        <f>Table2[[#This Row],[Київська область]]*100</f>
        <v>38.308457711442784</v>
      </c>
      <c r="M1033" s="2">
        <f>Table2[[#This Row],[Кіровоградська область]]*100</f>
        <v>46.031746031746032</v>
      </c>
      <c r="N1033" s="2">
        <f>Table2[[#This Row],[Луганська область]]*100</f>
        <v>57.777777777777771</v>
      </c>
      <c r="O1033" s="2">
        <f>Table2[[#This Row],[Львівська область]]*100</f>
        <v>41.525423728813557</v>
      </c>
      <c r="P1033" s="2">
        <f>Table2[[#This Row],[Миколаївська область]]*100</f>
        <v>52.054794520547944</v>
      </c>
      <c r="Q1033" s="2">
        <f>Table2[[#This Row],[Одеська область]]*100</f>
        <v>66.666666666666657</v>
      </c>
      <c r="R1033" s="2">
        <f>Table2[[#This Row],[Полтавська область]]*100</f>
        <v>68.125</v>
      </c>
      <c r="S1033" s="2">
        <f>Table2[[#This Row],[Рівненська область]]*100</f>
        <v>58.18181818181818</v>
      </c>
      <c r="T1033" s="2">
        <f>Table2[[#This Row],[Сумська область]]*100</f>
        <v>50</v>
      </c>
      <c r="U1033" s="2">
        <f>Table2[[#This Row],[Тернопільська область]]*100</f>
        <v>61.206896551724135</v>
      </c>
      <c r="V1033" s="2">
        <f>Table2[[#This Row],[Харківська область]]*100</f>
        <v>49.361702127659576</v>
      </c>
      <c r="W1033" s="2">
        <f>Table2[[#This Row],[Херсонська область]]*100</f>
        <v>69.791666666666657</v>
      </c>
      <c r="X1033" s="2">
        <f>Table2[[#This Row],[Хмельницька область]]*100</f>
        <v>55.033557046979865</v>
      </c>
      <c r="Y1033" s="2">
        <f>Table2[[#This Row],[Черкаська область]]*100</f>
        <v>38.461538461538467</v>
      </c>
      <c r="Z1033" s="2">
        <f>Table2[[#This Row],[Чернівецька область]]*100</f>
        <v>38.70967741935484</v>
      </c>
      <c r="AA1033" s="2">
        <f>Table2[[#This Row],[Чернігівська область]]*100</f>
        <v>59.574468085106382</v>
      </c>
    </row>
    <row r="1034" spans="1:27" x14ac:dyDescent="0.35">
      <c r="A1034" s="1">
        <f>Table2[[#This Row],[Дата]]</f>
        <v>44167</v>
      </c>
      <c r="B1034" t="str">
        <f>Table2[[#This Row],[Показник]]</f>
        <v>% зайнятих апаратів ШВЛ</v>
      </c>
      <c r="C1034" s="2">
        <f>Table2[[#This Row],[м.Київ]]*100</f>
        <v>53.061224489795919</v>
      </c>
      <c r="D1034" s="2">
        <f>Table2[[#This Row],[Вінницька область]]*100</f>
        <v>37.430167597765362</v>
      </c>
      <c r="E1034" s="2">
        <f>Table2[[#This Row],[Волинська область]]*100</f>
        <v>4.6357615894039732</v>
      </c>
      <c r="F1034" s="2">
        <f>Table2[[#This Row],[Дніпропетровська область]]*100</f>
        <v>2.8824833702882482</v>
      </c>
      <c r="G1034" s="2">
        <f>Table2[[#This Row],[Донецька область]]*100</f>
        <v>9.1703056768558966</v>
      </c>
      <c r="H1034" s="2">
        <f>Table2[[#This Row],[Житомирська область]]*100</f>
        <v>9.7142857142857135</v>
      </c>
      <c r="I1034" s="2">
        <f>Table2[[#This Row],[Закарпатська область]]*100</f>
        <v>12.857142857142856</v>
      </c>
      <c r="J1034" s="2">
        <f>Table2[[#This Row],[Запорізька область]]*100</f>
        <v>17.529880478087652</v>
      </c>
      <c r="K1034" s="2">
        <f>Table2[[#This Row],[Івано-Франківська область]]*100</f>
        <v>27.567567567567568</v>
      </c>
      <c r="L1034" s="2">
        <f>Table2[[#This Row],[Київська область]]*100</f>
        <v>14.285714285714285</v>
      </c>
      <c r="M1034" s="2">
        <f>Table2[[#This Row],[Кіровоградська область]]*100</f>
        <v>36.734693877551024</v>
      </c>
      <c r="N1034" s="2">
        <f>Table2[[#This Row],[Луганська область]]*100</f>
        <v>9.0322580645161281</v>
      </c>
      <c r="O1034" s="2">
        <f>Table2[[#This Row],[Львівська область]]*100</f>
        <v>15.625</v>
      </c>
      <c r="P1034" s="2">
        <f>Table2[[#This Row],[Миколаївська область]]*100</f>
        <v>10.975609756097562</v>
      </c>
      <c r="Q1034" s="2">
        <f>Table2[[#This Row],[Одеська область]]*100</f>
        <v>8.695652173913043</v>
      </c>
      <c r="R1034" s="2">
        <f>Table2[[#This Row],[Полтавська область]]*100</f>
        <v>9.1240875912408761</v>
      </c>
      <c r="S1034" s="2">
        <f>Table2[[#This Row],[Рівненська область]]*100</f>
        <v>6.7307692307692308</v>
      </c>
      <c r="T1034" s="2">
        <f>Table2[[#This Row],[Сумська область]]*100</f>
        <v>5.2238805970149249</v>
      </c>
      <c r="U1034" s="2">
        <f>Table2[[#This Row],[Тернопільська область]]*100</f>
        <v>6.7357512953367875</v>
      </c>
      <c r="V1034" s="2">
        <f>Table2[[#This Row],[Харківська область]]*100</f>
        <v>22.368421052631579</v>
      </c>
      <c r="W1034" s="2">
        <f>Table2[[#This Row],[Херсонська область]]*100</f>
        <v>9.7435897435897445</v>
      </c>
      <c r="X1034" s="2">
        <f>Table2[[#This Row],[Хмельницька область]]*100</f>
        <v>13.125</v>
      </c>
      <c r="Y1034" s="2">
        <f>Table2[[#This Row],[Черкаська область]]*100</f>
        <v>14.666666666666666</v>
      </c>
      <c r="Z1034" s="2">
        <f>Table2[[#This Row],[Чернівецька область]]*100</f>
        <v>1.8867924528301887</v>
      </c>
      <c r="AA1034" s="2">
        <f>Table2[[#This Row],[Чернігівська область]]*100</f>
        <v>13.125</v>
      </c>
    </row>
    <row r="1035" spans="1:27" x14ac:dyDescent="0.35">
      <c r="A1035" s="1">
        <f>Table2[[#This Row],[Дата]]</f>
        <v>44167</v>
      </c>
      <c r="B1035" t="str">
        <f>Table2[[#This Row],[Показник]]</f>
        <v>% вільних апаратів ШВЛ</v>
      </c>
      <c r="C1035" s="2">
        <f>Table2[[#This Row],[м.Київ]]*100</f>
        <v>46.938775510204081</v>
      </c>
      <c r="D1035" s="2">
        <f>Table2[[#This Row],[Вінницька область]]*100</f>
        <v>62.569832402234638</v>
      </c>
      <c r="E1035" s="2">
        <f>Table2[[#This Row],[Волинська область]]*100</f>
        <v>95.36423841059603</v>
      </c>
      <c r="F1035" s="2">
        <f>Table2[[#This Row],[Дніпропетровська область]]*100</f>
        <v>97.117516629711758</v>
      </c>
      <c r="G1035" s="2">
        <f>Table2[[#This Row],[Донецька область]]*100</f>
        <v>90.829694323144111</v>
      </c>
      <c r="H1035" s="2">
        <f>Table2[[#This Row],[Житомирська область]]*100</f>
        <v>90.285714285714278</v>
      </c>
      <c r="I1035" s="2">
        <f>Table2[[#This Row],[Закарпатська область]]*100</f>
        <v>87.142857142857139</v>
      </c>
      <c r="J1035" s="2">
        <f>Table2[[#This Row],[Запорізька область]]*100</f>
        <v>82.470119521912352</v>
      </c>
      <c r="K1035" s="2">
        <f>Table2[[#This Row],[Івано-Франківська область]]*100</f>
        <v>72.432432432432435</v>
      </c>
      <c r="L1035" s="2">
        <f>Table2[[#This Row],[Київська область]]*100</f>
        <v>85.714285714285708</v>
      </c>
      <c r="M1035" s="2">
        <f>Table2[[#This Row],[Кіровоградська область]]*100</f>
        <v>63.265306122448983</v>
      </c>
      <c r="N1035" s="2">
        <f>Table2[[#This Row],[Луганська область]]*100</f>
        <v>90.967741935483872</v>
      </c>
      <c r="O1035" s="2">
        <f>Table2[[#This Row],[Львівська область]]*100</f>
        <v>84.375</v>
      </c>
      <c r="P1035" s="2">
        <f>Table2[[#This Row],[Миколаївська область]]*100</f>
        <v>89.024390243902445</v>
      </c>
      <c r="Q1035" s="2">
        <f>Table2[[#This Row],[Одеська область]]*100</f>
        <v>91.304347826086953</v>
      </c>
      <c r="R1035" s="2">
        <f>Table2[[#This Row],[Полтавська область]]*100</f>
        <v>90.87591240875912</v>
      </c>
      <c r="S1035" s="2">
        <f>Table2[[#This Row],[Рівненська область]]*100</f>
        <v>93.269230769230774</v>
      </c>
      <c r="T1035" s="2">
        <f>Table2[[#This Row],[Сумська область]]*100</f>
        <v>94.776119402985074</v>
      </c>
      <c r="U1035" s="2">
        <f>Table2[[#This Row],[Тернопільська область]]*100</f>
        <v>93.264248704663217</v>
      </c>
      <c r="V1035" s="2">
        <f>Table2[[#This Row],[Харківська область]]*100</f>
        <v>77.631578947368425</v>
      </c>
      <c r="W1035" s="2">
        <f>Table2[[#This Row],[Херсонська область]]*100</f>
        <v>90.256410256410263</v>
      </c>
      <c r="X1035" s="2">
        <f>Table2[[#This Row],[Хмельницька область]]*100</f>
        <v>86.875</v>
      </c>
      <c r="Y1035" s="2">
        <f>Table2[[#This Row],[Черкаська область]]*100</f>
        <v>85.333333333333343</v>
      </c>
      <c r="Z1035" s="2">
        <f>Table2[[#This Row],[Чернівецька область]]*100</f>
        <v>98.113207547169807</v>
      </c>
      <c r="AA1035" s="2">
        <f>Table2[[#This Row],[Чернігівська область]]*100</f>
        <v>86.875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2020-12-03T06:56:26Z</dcterms:modified>
</cp:coreProperties>
</file>