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182EFC20-040C-4E35-8C8C-0F4BC04D6EF0}" xr6:coauthVersionLast="45" xr6:coauthVersionMax="45" xr10:uidLastSave="{00000000-0000-0000-0000-000000000000}"/>
  <bookViews>
    <workbookView xWindow="380" yWindow="380" windowWidth="17070" windowHeight="1979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4" i="8" l="1"/>
  <c r="B1014" i="8"/>
  <c r="C1014" i="8"/>
  <c r="D1014" i="8"/>
  <c r="E1014" i="8"/>
  <c r="F1014" i="8"/>
  <c r="G1014" i="8"/>
  <c r="H1014" i="8"/>
  <c r="I1014" i="8"/>
  <c r="J1014" i="8"/>
  <c r="K1014" i="8"/>
  <c r="L1014" i="8"/>
  <c r="M1014" i="8"/>
  <c r="N1014" i="8"/>
  <c r="O1014" i="8"/>
  <c r="P1014" i="8"/>
  <c r="Q1014" i="8"/>
  <c r="R1014" i="8"/>
  <c r="S1014" i="8"/>
  <c r="T1014" i="8"/>
  <c r="U1014" i="8"/>
  <c r="V1014" i="8"/>
  <c r="W1014" i="8"/>
  <c r="X1014" i="8"/>
  <c r="Y1014" i="8"/>
  <c r="Z1014" i="8"/>
  <c r="AA1014" i="8"/>
  <c r="A1015" i="8"/>
  <c r="B1015" i="8"/>
  <c r="C1015" i="8"/>
  <c r="D1015" i="8"/>
  <c r="E1015" i="8"/>
  <c r="F1015" i="8"/>
  <c r="G1015" i="8"/>
  <c r="H1015" i="8"/>
  <c r="I1015" i="8"/>
  <c r="J1015" i="8"/>
  <c r="K1015" i="8"/>
  <c r="L1015" i="8"/>
  <c r="M1015" i="8"/>
  <c r="N1015" i="8"/>
  <c r="O1015" i="8"/>
  <c r="P1015" i="8"/>
  <c r="Q1015" i="8"/>
  <c r="R1015" i="8"/>
  <c r="S1015" i="8"/>
  <c r="T1015" i="8"/>
  <c r="U1015" i="8"/>
  <c r="V1015" i="8"/>
  <c r="W1015" i="8"/>
  <c r="X1015" i="8"/>
  <c r="Y1015" i="8"/>
  <c r="Z1015" i="8"/>
  <c r="AA1015" i="8"/>
  <c r="A1016" i="8"/>
  <c r="B1016" i="8"/>
  <c r="C1016" i="8"/>
  <c r="D1016" i="8"/>
  <c r="E1016" i="8"/>
  <c r="F1016" i="8"/>
  <c r="G1016" i="8"/>
  <c r="H1016" i="8"/>
  <c r="I1016" i="8"/>
  <c r="J1016" i="8"/>
  <c r="K1016" i="8"/>
  <c r="L1016" i="8"/>
  <c r="M1016" i="8"/>
  <c r="N1016" i="8"/>
  <c r="O1016" i="8"/>
  <c r="P1016" i="8"/>
  <c r="Q1016" i="8"/>
  <c r="R1016" i="8"/>
  <c r="S1016" i="8"/>
  <c r="T1016" i="8"/>
  <c r="U1016" i="8"/>
  <c r="V1016" i="8"/>
  <c r="W1016" i="8"/>
  <c r="X1016" i="8"/>
  <c r="Y1016" i="8"/>
  <c r="Z1016" i="8"/>
  <c r="AA1016" i="8"/>
  <c r="A1017" i="8"/>
  <c r="B1017" i="8"/>
  <c r="C1017" i="8"/>
  <c r="D1017" i="8"/>
  <c r="E1017" i="8"/>
  <c r="F1017" i="8"/>
  <c r="G1017" i="8"/>
  <c r="H1017" i="8"/>
  <c r="I1017" i="8"/>
  <c r="J1017" i="8"/>
  <c r="K1017" i="8"/>
  <c r="L1017" i="8"/>
  <c r="M1017" i="8"/>
  <c r="N1017" i="8"/>
  <c r="O1017" i="8"/>
  <c r="P1017" i="8"/>
  <c r="Q1017" i="8"/>
  <c r="R1017" i="8"/>
  <c r="S1017" i="8"/>
  <c r="T1017" i="8"/>
  <c r="U1017" i="8"/>
  <c r="V1017" i="8"/>
  <c r="W1017" i="8"/>
  <c r="X1017" i="8"/>
  <c r="Y1017" i="8"/>
  <c r="Z1017" i="8"/>
  <c r="AA1017" i="8"/>
  <c r="A1018" i="8"/>
  <c r="B1018" i="8"/>
  <c r="C1018" i="8"/>
  <c r="D1018" i="8"/>
  <c r="E1018" i="8"/>
  <c r="F1018" i="8"/>
  <c r="G1018" i="8"/>
  <c r="H1018" i="8"/>
  <c r="I1018" i="8"/>
  <c r="J1018" i="8"/>
  <c r="K1018" i="8"/>
  <c r="L1018" i="8"/>
  <c r="M1018" i="8"/>
  <c r="N1018" i="8"/>
  <c r="O1018" i="8"/>
  <c r="P1018" i="8"/>
  <c r="Q1018" i="8"/>
  <c r="R1018" i="8"/>
  <c r="S1018" i="8"/>
  <c r="T1018" i="8"/>
  <c r="U1018" i="8"/>
  <c r="V1018" i="8"/>
  <c r="W1018" i="8"/>
  <c r="X1018" i="8"/>
  <c r="Y1018" i="8"/>
  <c r="Z1018" i="8"/>
  <c r="AA1018" i="8"/>
  <c r="A1019" i="8"/>
  <c r="B1019" i="8"/>
  <c r="C1019" i="8"/>
  <c r="D1019" i="8"/>
  <c r="E1019" i="8"/>
  <c r="F1019" i="8"/>
  <c r="G1019" i="8"/>
  <c r="H1019" i="8"/>
  <c r="I1019" i="8"/>
  <c r="J1019" i="8"/>
  <c r="K1019" i="8"/>
  <c r="L1019" i="8"/>
  <c r="M1019" i="8"/>
  <c r="N1019" i="8"/>
  <c r="O1019" i="8"/>
  <c r="P1019" i="8"/>
  <c r="Q1019" i="8"/>
  <c r="R1019" i="8"/>
  <c r="S1019" i="8"/>
  <c r="T1019" i="8"/>
  <c r="U1019" i="8"/>
  <c r="V1019" i="8"/>
  <c r="W1019" i="8"/>
  <c r="X1019" i="8"/>
  <c r="Y1019" i="8"/>
  <c r="Z1019" i="8"/>
  <c r="AA1019" i="8"/>
  <c r="A1020" i="8"/>
  <c r="B1020" i="8"/>
  <c r="C1020" i="8"/>
  <c r="D1020" i="8"/>
  <c r="E1020" i="8"/>
  <c r="F1020" i="8"/>
  <c r="G1020" i="8"/>
  <c r="H1020" i="8"/>
  <c r="I1020" i="8"/>
  <c r="J1020" i="8"/>
  <c r="K1020" i="8"/>
  <c r="L1020" i="8"/>
  <c r="M1020" i="8"/>
  <c r="N1020" i="8"/>
  <c r="O1020" i="8"/>
  <c r="P1020" i="8"/>
  <c r="Q1020" i="8"/>
  <c r="R1020" i="8"/>
  <c r="S1020" i="8"/>
  <c r="T1020" i="8"/>
  <c r="U1020" i="8"/>
  <c r="V1020" i="8"/>
  <c r="W1020" i="8"/>
  <c r="X1020" i="8"/>
  <c r="Y1020" i="8"/>
  <c r="Z1020" i="8"/>
  <c r="AA1020" i="8"/>
  <c r="A1021" i="8"/>
  <c r="B1021" i="8"/>
  <c r="C1021" i="8"/>
  <c r="D1021" i="8"/>
  <c r="E1021" i="8"/>
  <c r="F1021" i="8"/>
  <c r="G1021" i="8"/>
  <c r="H1021" i="8"/>
  <c r="I1021" i="8"/>
  <c r="J1021" i="8"/>
  <c r="K1021" i="8"/>
  <c r="L1021" i="8"/>
  <c r="M1021" i="8"/>
  <c r="N1021" i="8"/>
  <c r="O1021" i="8"/>
  <c r="P1021" i="8"/>
  <c r="Q1021" i="8"/>
  <c r="R1021" i="8"/>
  <c r="S1021" i="8"/>
  <c r="T1021" i="8"/>
  <c r="U1021" i="8"/>
  <c r="V1021" i="8"/>
  <c r="W1021" i="8"/>
  <c r="X1021" i="8"/>
  <c r="Y1021" i="8"/>
  <c r="Z1021" i="8"/>
  <c r="AA1021" i="8"/>
  <c r="A1022" i="8"/>
  <c r="B1022" i="8"/>
  <c r="C1022" i="8"/>
  <c r="D1022" i="8"/>
  <c r="E1022" i="8"/>
  <c r="F1022" i="8"/>
  <c r="G1022" i="8"/>
  <c r="H1022" i="8"/>
  <c r="I1022" i="8"/>
  <c r="J1022" i="8"/>
  <c r="K1022" i="8"/>
  <c r="L1022" i="8"/>
  <c r="M1022" i="8"/>
  <c r="N1022" i="8"/>
  <c r="O1022" i="8"/>
  <c r="P1022" i="8"/>
  <c r="Q1022" i="8"/>
  <c r="R1022" i="8"/>
  <c r="S1022" i="8"/>
  <c r="T1022" i="8"/>
  <c r="U1022" i="8"/>
  <c r="V1022" i="8"/>
  <c r="W1022" i="8"/>
  <c r="X1022" i="8"/>
  <c r="Y1022" i="8"/>
  <c r="Z1022" i="8"/>
  <c r="AA1022" i="8"/>
  <c r="A1023" i="8"/>
  <c r="B1023" i="8"/>
  <c r="C1023" i="8"/>
  <c r="D1023" i="8"/>
  <c r="E1023" i="8"/>
  <c r="F1023" i="8"/>
  <c r="G1023" i="8"/>
  <c r="H1023" i="8"/>
  <c r="I1023" i="8"/>
  <c r="J1023" i="8"/>
  <c r="K1023" i="8"/>
  <c r="L1023" i="8"/>
  <c r="M1023" i="8"/>
  <c r="N1023" i="8"/>
  <c r="O1023" i="8"/>
  <c r="P1023" i="8"/>
  <c r="Q1023" i="8"/>
  <c r="R1023" i="8"/>
  <c r="S1023" i="8"/>
  <c r="T1023" i="8"/>
  <c r="U1023" i="8"/>
  <c r="V1023" i="8"/>
  <c r="W1023" i="8"/>
  <c r="X1023" i="8"/>
  <c r="Y1023" i="8"/>
  <c r="Z1023" i="8"/>
  <c r="AA1023" i="8"/>
  <c r="A1024" i="8"/>
  <c r="B1024" i="8"/>
  <c r="C1024" i="8"/>
  <c r="D1024" i="8"/>
  <c r="E1024" i="8"/>
  <c r="F1024" i="8"/>
  <c r="G1024" i="8"/>
  <c r="H1024" i="8"/>
  <c r="I1024" i="8"/>
  <c r="J1024" i="8"/>
  <c r="K1024" i="8"/>
  <c r="L1024" i="8"/>
  <c r="M1024" i="8"/>
  <c r="N1024" i="8"/>
  <c r="O1024" i="8"/>
  <c r="P1024" i="8"/>
  <c r="Q1024" i="8"/>
  <c r="R1024" i="8"/>
  <c r="S1024" i="8"/>
  <c r="T1024" i="8"/>
  <c r="U1024" i="8"/>
  <c r="V1024" i="8"/>
  <c r="W1024" i="8"/>
  <c r="X1024" i="8"/>
  <c r="Y1024" i="8"/>
  <c r="Z1024" i="8"/>
  <c r="AA1024" i="8"/>
  <c r="A1014" i="7"/>
  <c r="B1014" i="7"/>
  <c r="C1014" i="7"/>
  <c r="A1015" i="7"/>
  <c r="B1015" i="7"/>
  <c r="C1015" i="7"/>
  <c r="A1016" i="7"/>
  <c r="B1016" i="7"/>
  <c r="C1016" i="7"/>
  <c r="A1017" i="7"/>
  <c r="B1017" i="7"/>
  <c r="C1017" i="7"/>
  <c r="A1018" i="7"/>
  <c r="B1018" i="7"/>
  <c r="C1018" i="7"/>
  <c r="A1019" i="7"/>
  <c r="B1019" i="7"/>
  <c r="C1019" i="7"/>
  <c r="A1020" i="7"/>
  <c r="B1020" i="7"/>
  <c r="C1020" i="7"/>
  <c r="A1021" i="7"/>
  <c r="B1021" i="7"/>
  <c r="C1021" i="7"/>
  <c r="A1022" i="7"/>
  <c r="B1022" i="7"/>
  <c r="C1022" i="7"/>
  <c r="A1023" i="7"/>
  <c r="B1023" i="7"/>
  <c r="C1023" i="7"/>
  <c r="A1024" i="7"/>
  <c r="B1024" i="7"/>
  <c r="C1024" i="7"/>
  <c r="A1003" i="8" l="1"/>
  <c r="B1003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A1004" i="8"/>
  <c r="B1004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A1005" i="8"/>
  <c r="B1005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A1006" i="8"/>
  <c r="B1006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A1007" i="8"/>
  <c r="B1007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A1008" i="8"/>
  <c r="B1008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A1009" i="8"/>
  <c r="B1009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A1010" i="8"/>
  <c r="B1010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A1011" i="8"/>
  <c r="B1011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A1012" i="8"/>
  <c r="B1012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A1013" i="8"/>
  <c r="B1013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A1003" i="7"/>
  <c r="B1003" i="7"/>
  <c r="C1003" i="7"/>
  <c r="A1004" i="7"/>
  <c r="B1004" i="7"/>
  <c r="C1004" i="7"/>
  <c r="A1005" i="7"/>
  <c r="B1005" i="7"/>
  <c r="C1005" i="7"/>
  <c r="A1006" i="7"/>
  <c r="B1006" i="7"/>
  <c r="C1006" i="7"/>
  <c r="A1007" i="7"/>
  <c r="B1007" i="7"/>
  <c r="C1007" i="7"/>
  <c r="A1008" i="7"/>
  <c r="B1008" i="7"/>
  <c r="C1008" i="7"/>
  <c r="A1009" i="7"/>
  <c r="B1009" i="7"/>
  <c r="C1009" i="7"/>
  <c r="A1010" i="7"/>
  <c r="B1010" i="7"/>
  <c r="C1010" i="7"/>
  <c r="A1011" i="7"/>
  <c r="B1011" i="7"/>
  <c r="C1011" i="7"/>
  <c r="A1012" i="7"/>
  <c r="B1012" i="7"/>
  <c r="C1012" i="7"/>
  <c r="A1013" i="7"/>
  <c r="B1013" i="7"/>
  <c r="C1013" i="7"/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<sst xmlns="http://schemas.openxmlformats.org/spreadsheetml/2006/main" count="6434" uniqueCount="53">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</sst>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303" totalsRowShown="0">
  <autoFilter ref="A1:AA1303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24" totalsRowShown="0">
  <autoFilter ref="A1:AA1024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303" totalsRowShown="0">
  <autoFilter ref="A1:C1303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24" totalsRowShown="0">
  <autoFilter ref="A1:C1024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24" totalsRowShown="0">
  <autoFilter ref="A1:C1024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24" totalsRowShown="0">
  <autoFilter ref="A1:AA1024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303"/>
  <sheetViews>
    <sheetView topLeftCell="A1271" workbookViewId="0">
      <selection activeCell="A1290" sqref="A1290:AA130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  <row r="1276" spans="1:27" x14ac:dyDescent="0.35">
      <c r="A1276" s="1">
        <v>44165</v>
      </c>
      <c r="B1276" t="s">
        <v>35</v>
      </c>
      <c r="C1276">
        <v>4649</v>
      </c>
      <c r="D1276">
        <v>2138</v>
      </c>
      <c r="E1276">
        <v>1486</v>
      </c>
      <c r="F1276">
        <v>4573</v>
      </c>
      <c r="G1276">
        <v>3847</v>
      </c>
      <c r="H1276">
        <v>2686</v>
      </c>
      <c r="I1276">
        <v>1885</v>
      </c>
      <c r="J1276">
        <v>2285</v>
      </c>
      <c r="K1276">
        <v>2942</v>
      </c>
      <c r="L1276">
        <v>2525</v>
      </c>
      <c r="M1276">
        <v>631</v>
      </c>
      <c r="N1276">
        <v>1432</v>
      </c>
      <c r="O1276">
        <v>3665</v>
      </c>
      <c r="P1276">
        <v>1557</v>
      </c>
      <c r="Q1276">
        <v>3660</v>
      </c>
      <c r="R1276">
        <v>1513</v>
      </c>
      <c r="S1276">
        <v>1904</v>
      </c>
      <c r="T1276">
        <v>1574</v>
      </c>
      <c r="U1276">
        <v>1931</v>
      </c>
      <c r="V1276">
        <v>3933</v>
      </c>
      <c r="W1276">
        <v>2164</v>
      </c>
      <c r="X1276">
        <v>2379</v>
      </c>
      <c r="Y1276">
        <v>1530</v>
      </c>
      <c r="Z1276">
        <v>1533</v>
      </c>
      <c r="AA1276">
        <v>1476</v>
      </c>
    </row>
    <row r="1277" spans="1:27" x14ac:dyDescent="0.35">
      <c r="A1277" s="1">
        <v>44165</v>
      </c>
      <c r="B1277" t="s">
        <v>36</v>
      </c>
      <c r="C1277">
        <v>2222</v>
      </c>
      <c r="D1277">
        <v>609</v>
      </c>
      <c r="E1277">
        <v>485</v>
      </c>
      <c r="F1277">
        <v>1463</v>
      </c>
      <c r="G1277">
        <v>713</v>
      </c>
      <c r="H1277">
        <v>816</v>
      </c>
      <c r="I1277">
        <v>746</v>
      </c>
      <c r="J1277">
        <v>871</v>
      </c>
      <c r="K1277">
        <v>1182</v>
      </c>
      <c r="L1277">
        <v>990</v>
      </c>
      <c r="M1277">
        <v>339</v>
      </c>
      <c r="N1277">
        <v>256</v>
      </c>
      <c r="O1277">
        <v>1284</v>
      </c>
      <c r="P1277">
        <v>629</v>
      </c>
      <c r="Q1277">
        <v>975</v>
      </c>
      <c r="R1277">
        <v>509</v>
      </c>
      <c r="S1277">
        <v>679</v>
      </c>
      <c r="T1277">
        <v>517</v>
      </c>
      <c r="U1277">
        <v>659</v>
      </c>
      <c r="V1277">
        <v>1350</v>
      </c>
      <c r="W1277">
        <v>440</v>
      </c>
      <c r="X1277">
        <v>946</v>
      </c>
      <c r="Y1277">
        <v>570</v>
      </c>
      <c r="Z1277">
        <v>618</v>
      </c>
      <c r="AA1277">
        <v>613</v>
      </c>
    </row>
    <row r="1278" spans="1:27" x14ac:dyDescent="0.35">
      <c r="A1278" s="1">
        <v>44165</v>
      </c>
      <c r="B1278" t="s">
        <v>37</v>
      </c>
      <c r="C1278">
        <v>417</v>
      </c>
      <c r="D1278">
        <v>502</v>
      </c>
      <c r="E1278">
        <v>157</v>
      </c>
      <c r="F1278">
        <v>734</v>
      </c>
      <c r="G1278">
        <v>799</v>
      </c>
      <c r="H1278">
        <v>257</v>
      </c>
      <c r="I1278">
        <v>221</v>
      </c>
      <c r="J1278">
        <v>518</v>
      </c>
      <c r="K1278">
        <v>207</v>
      </c>
      <c r="L1278">
        <v>308</v>
      </c>
      <c r="M1278">
        <v>34</v>
      </c>
      <c r="N1278">
        <v>102</v>
      </c>
      <c r="O1278">
        <v>554</v>
      </c>
      <c r="P1278">
        <v>332</v>
      </c>
      <c r="Q1278">
        <v>811</v>
      </c>
      <c r="R1278">
        <v>459</v>
      </c>
      <c r="S1278">
        <v>174</v>
      </c>
      <c r="T1278">
        <v>176</v>
      </c>
      <c r="U1278">
        <v>48</v>
      </c>
      <c r="V1278">
        <v>336</v>
      </c>
      <c r="W1278">
        <v>0</v>
      </c>
      <c r="X1278">
        <v>231</v>
      </c>
      <c r="Y1278">
        <v>285</v>
      </c>
      <c r="Z1278">
        <v>190</v>
      </c>
      <c r="AA1278">
        <v>251</v>
      </c>
    </row>
    <row r="1279" spans="1:27" x14ac:dyDescent="0.35">
      <c r="A1279" s="1">
        <v>44165</v>
      </c>
      <c r="B1279" t="s">
        <v>38</v>
      </c>
      <c r="C1279">
        <v>2639</v>
      </c>
      <c r="D1279">
        <v>1111</v>
      </c>
      <c r="E1279">
        <v>642</v>
      </c>
      <c r="F1279">
        <v>2197</v>
      </c>
      <c r="G1279">
        <v>1512</v>
      </c>
      <c r="H1279">
        <v>1073</v>
      </c>
      <c r="I1279">
        <v>967</v>
      </c>
      <c r="J1279">
        <v>1389</v>
      </c>
      <c r="K1279">
        <v>1389</v>
      </c>
      <c r="L1279">
        <v>1298</v>
      </c>
      <c r="M1279">
        <v>373</v>
      </c>
      <c r="N1279">
        <v>358</v>
      </c>
      <c r="O1279">
        <v>1838</v>
      </c>
      <c r="P1279">
        <v>961</v>
      </c>
      <c r="Q1279">
        <v>1786</v>
      </c>
      <c r="R1279">
        <v>968</v>
      </c>
      <c r="S1279">
        <v>853</v>
      </c>
      <c r="T1279">
        <v>693</v>
      </c>
      <c r="U1279">
        <v>707</v>
      </c>
      <c r="V1279">
        <v>1686</v>
      </c>
      <c r="W1279">
        <v>440</v>
      </c>
      <c r="X1279">
        <v>1177</v>
      </c>
      <c r="Y1279">
        <v>855</v>
      </c>
      <c r="Z1279">
        <v>808</v>
      </c>
      <c r="AA1279">
        <v>864</v>
      </c>
    </row>
    <row r="1280" spans="1:27" x14ac:dyDescent="0.35">
      <c r="A1280" s="1">
        <v>44165</v>
      </c>
      <c r="B1280" t="s">
        <v>39</v>
      </c>
      <c r="C1280">
        <v>2010</v>
      </c>
      <c r="D1280">
        <v>1027</v>
      </c>
      <c r="E1280">
        <v>844</v>
      </c>
      <c r="F1280">
        <v>2376</v>
      </c>
      <c r="G1280">
        <v>2335</v>
      </c>
      <c r="H1280">
        <v>1613</v>
      </c>
      <c r="I1280">
        <v>918</v>
      </c>
      <c r="J1280">
        <v>896</v>
      </c>
      <c r="K1280">
        <v>1553</v>
      </c>
      <c r="L1280">
        <v>1227</v>
      </c>
      <c r="M1280">
        <v>258</v>
      </c>
      <c r="N1280">
        <v>1074</v>
      </c>
      <c r="O1280">
        <v>1827</v>
      </c>
      <c r="P1280">
        <v>596</v>
      </c>
      <c r="Q1280">
        <v>1874</v>
      </c>
      <c r="R1280">
        <v>545</v>
      </c>
      <c r="S1280">
        <v>1051</v>
      </c>
      <c r="T1280">
        <v>881</v>
      </c>
      <c r="U1280">
        <v>1224</v>
      </c>
      <c r="V1280">
        <v>2247</v>
      </c>
      <c r="W1280">
        <v>1724</v>
      </c>
      <c r="X1280">
        <v>1202</v>
      </c>
      <c r="Y1280">
        <v>675</v>
      </c>
      <c r="Z1280">
        <v>725</v>
      </c>
      <c r="AA1280">
        <v>612</v>
      </c>
    </row>
    <row r="1281" spans="1:27" x14ac:dyDescent="0.35">
      <c r="A1281" s="1">
        <v>44165</v>
      </c>
      <c r="B1281" t="s">
        <v>2</v>
      </c>
      <c r="C1281">
        <v>1916</v>
      </c>
      <c r="D1281">
        <v>1441</v>
      </c>
      <c r="E1281">
        <v>860</v>
      </c>
      <c r="F1281">
        <v>1831</v>
      </c>
      <c r="G1281">
        <v>1149</v>
      </c>
      <c r="H1281">
        <v>1540</v>
      </c>
      <c r="I1281">
        <v>803</v>
      </c>
      <c r="J1281">
        <v>1525</v>
      </c>
      <c r="K1281">
        <v>1224</v>
      </c>
      <c r="L1281">
        <v>1615</v>
      </c>
      <c r="M1281">
        <v>360</v>
      </c>
      <c r="N1281">
        <v>324</v>
      </c>
      <c r="O1281">
        <v>2323</v>
      </c>
      <c r="P1281">
        <v>723</v>
      </c>
      <c r="Q1281">
        <v>1601</v>
      </c>
      <c r="R1281">
        <v>1073</v>
      </c>
      <c r="S1281">
        <v>777</v>
      </c>
      <c r="T1281">
        <v>1078</v>
      </c>
      <c r="U1281">
        <v>1200</v>
      </c>
      <c r="V1281">
        <v>1745</v>
      </c>
      <c r="W1281">
        <v>1238</v>
      </c>
      <c r="X1281">
        <v>1797</v>
      </c>
      <c r="Y1281">
        <v>665</v>
      </c>
      <c r="Z1281">
        <v>920</v>
      </c>
      <c r="AA1281">
        <v>624</v>
      </c>
    </row>
    <row r="1282" spans="1:27" x14ac:dyDescent="0.35">
      <c r="A1282" s="1">
        <v>44165</v>
      </c>
      <c r="B1282" t="s">
        <v>1</v>
      </c>
      <c r="C1282">
        <v>1335</v>
      </c>
      <c r="D1282">
        <v>530</v>
      </c>
      <c r="E1282">
        <v>323</v>
      </c>
      <c r="F1282">
        <v>830</v>
      </c>
      <c r="G1282">
        <v>707</v>
      </c>
      <c r="H1282">
        <v>376</v>
      </c>
      <c r="I1282">
        <v>483</v>
      </c>
      <c r="J1282">
        <v>806</v>
      </c>
      <c r="K1282">
        <v>550</v>
      </c>
      <c r="L1282">
        <v>995</v>
      </c>
      <c r="M1282">
        <v>208</v>
      </c>
      <c r="N1282">
        <v>96</v>
      </c>
      <c r="O1282">
        <v>1694</v>
      </c>
      <c r="P1282">
        <v>415</v>
      </c>
      <c r="Q1282">
        <v>951</v>
      </c>
      <c r="R1282">
        <v>279</v>
      </c>
      <c r="S1282">
        <v>396</v>
      </c>
      <c r="T1282">
        <v>754</v>
      </c>
      <c r="U1282">
        <v>443</v>
      </c>
      <c r="V1282">
        <v>1055</v>
      </c>
      <c r="W1282">
        <v>216</v>
      </c>
      <c r="X1282">
        <v>722</v>
      </c>
      <c r="Y1282">
        <v>567</v>
      </c>
      <c r="Z1282">
        <v>358</v>
      </c>
      <c r="AA1282">
        <v>284</v>
      </c>
    </row>
    <row r="1283" spans="1:27" x14ac:dyDescent="0.35">
      <c r="A1283" s="1">
        <v>44165</v>
      </c>
      <c r="B1283" t="s">
        <v>0</v>
      </c>
      <c r="C1283">
        <v>581</v>
      </c>
      <c r="D1283">
        <v>911</v>
      </c>
      <c r="E1283">
        <v>537</v>
      </c>
      <c r="F1283">
        <v>1001</v>
      </c>
      <c r="G1283">
        <v>442</v>
      </c>
      <c r="H1283">
        <v>1164</v>
      </c>
      <c r="I1283">
        <v>320</v>
      </c>
      <c r="J1283">
        <v>719</v>
      </c>
      <c r="K1283">
        <v>674</v>
      </c>
      <c r="L1283">
        <v>620</v>
      </c>
      <c r="M1283">
        <v>152</v>
      </c>
      <c r="N1283">
        <v>228</v>
      </c>
      <c r="O1283">
        <v>629</v>
      </c>
      <c r="P1283">
        <v>308</v>
      </c>
      <c r="Q1283">
        <v>650</v>
      </c>
      <c r="R1283">
        <v>794</v>
      </c>
      <c r="S1283">
        <v>381</v>
      </c>
      <c r="T1283">
        <v>324</v>
      </c>
      <c r="U1283">
        <v>757</v>
      </c>
      <c r="V1283">
        <v>690</v>
      </c>
      <c r="W1283">
        <v>1022</v>
      </c>
      <c r="X1283">
        <v>1075</v>
      </c>
      <c r="Y1283">
        <v>98</v>
      </c>
      <c r="Z1283">
        <v>562</v>
      </c>
      <c r="AA1283">
        <v>340</v>
      </c>
    </row>
    <row r="1284" spans="1:27" x14ac:dyDescent="0.35">
      <c r="A1284" s="1">
        <v>44165</v>
      </c>
      <c r="B1284" t="s">
        <v>40</v>
      </c>
      <c r="C1284">
        <v>333</v>
      </c>
      <c r="D1284">
        <v>175</v>
      </c>
      <c r="E1284">
        <v>132</v>
      </c>
      <c r="F1284">
        <v>208</v>
      </c>
      <c r="G1284">
        <v>176</v>
      </c>
      <c r="H1284">
        <v>220</v>
      </c>
      <c r="I1284">
        <v>128</v>
      </c>
      <c r="J1284">
        <v>181</v>
      </c>
      <c r="K1284">
        <v>192</v>
      </c>
      <c r="L1284">
        <v>195</v>
      </c>
      <c r="M1284">
        <v>64</v>
      </c>
      <c r="N1284">
        <v>45</v>
      </c>
      <c r="O1284">
        <v>236</v>
      </c>
      <c r="P1284">
        <v>139</v>
      </c>
      <c r="Q1284">
        <v>323</v>
      </c>
      <c r="R1284">
        <v>160</v>
      </c>
      <c r="S1284">
        <v>110</v>
      </c>
      <c r="T1284">
        <v>79</v>
      </c>
      <c r="U1284">
        <v>232</v>
      </c>
      <c r="V1284">
        <v>229</v>
      </c>
      <c r="W1284">
        <v>96</v>
      </c>
      <c r="X1284">
        <v>149</v>
      </c>
      <c r="Y1284">
        <v>130</v>
      </c>
      <c r="Z1284">
        <v>124</v>
      </c>
      <c r="AA1284">
        <v>140</v>
      </c>
    </row>
    <row r="1285" spans="1:27" x14ac:dyDescent="0.35">
      <c r="A1285" s="1">
        <v>44165</v>
      </c>
      <c r="B1285" t="s">
        <v>41</v>
      </c>
      <c r="C1285">
        <v>198</v>
      </c>
      <c r="D1285">
        <v>70</v>
      </c>
      <c r="E1285">
        <v>55</v>
      </c>
      <c r="F1285">
        <v>88</v>
      </c>
      <c r="G1285">
        <v>176</v>
      </c>
      <c r="H1285">
        <v>56</v>
      </c>
      <c r="I1285">
        <v>65</v>
      </c>
      <c r="J1285">
        <v>142</v>
      </c>
      <c r="K1285">
        <v>135</v>
      </c>
      <c r="L1285">
        <v>124</v>
      </c>
      <c r="M1285">
        <v>34</v>
      </c>
      <c r="N1285">
        <v>22</v>
      </c>
      <c r="O1285">
        <v>141</v>
      </c>
      <c r="P1285">
        <v>67</v>
      </c>
      <c r="Q1285">
        <v>86</v>
      </c>
      <c r="R1285">
        <v>68</v>
      </c>
      <c r="S1285">
        <v>49</v>
      </c>
      <c r="T1285">
        <v>42</v>
      </c>
      <c r="U1285">
        <v>98</v>
      </c>
      <c r="V1285">
        <v>114</v>
      </c>
      <c r="W1285">
        <v>42</v>
      </c>
      <c r="X1285">
        <v>66</v>
      </c>
      <c r="Y1285">
        <v>94</v>
      </c>
      <c r="Z1285">
        <v>75</v>
      </c>
      <c r="AA1285">
        <v>58</v>
      </c>
    </row>
    <row r="1286" spans="1:27" x14ac:dyDescent="0.35">
      <c r="A1286" s="1">
        <v>44165</v>
      </c>
      <c r="B1286" t="s">
        <v>42</v>
      </c>
      <c r="C1286">
        <v>135</v>
      </c>
      <c r="D1286">
        <v>105</v>
      </c>
      <c r="E1286">
        <v>77</v>
      </c>
      <c r="F1286">
        <v>120</v>
      </c>
      <c r="G1286">
        <v>0</v>
      </c>
      <c r="H1286">
        <v>164</v>
      </c>
      <c r="I1286">
        <v>63</v>
      </c>
      <c r="J1286">
        <v>39</v>
      </c>
      <c r="K1286">
        <v>57</v>
      </c>
      <c r="L1286">
        <v>71</v>
      </c>
      <c r="M1286">
        <v>30</v>
      </c>
      <c r="N1286">
        <v>23</v>
      </c>
      <c r="O1286">
        <v>95</v>
      </c>
      <c r="P1286">
        <v>72</v>
      </c>
      <c r="Q1286">
        <v>237</v>
      </c>
      <c r="R1286">
        <v>92</v>
      </c>
      <c r="S1286">
        <v>61</v>
      </c>
      <c r="T1286">
        <v>37</v>
      </c>
      <c r="U1286">
        <v>134</v>
      </c>
      <c r="V1286">
        <v>115</v>
      </c>
      <c r="W1286">
        <v>54</v>
      </c>
      <c r="X1286">
        <v>83</v>
      </c>
      <c r="Y1286">
        <v>36</v>
      </c>
      <c r="Z1286">
        <v>49</v>
      </c>
      <c r="AA1286">
        <v>82</v>
      </c>
    </row>
    <row r="1287" spans="1:27" x14ac:dyDescent="0.35">
      <c r="A1287" s="1">
        <v>44165</v>
      </c>
      <c r="B1287" t="s">
        <v>43</v>
      </c>
      <c r="C1287">
        <v>196</v>
      </c>
      <c r="D1287">
        <v>179</v>
      </c>
      <c r="E1287">
        <v>161</v>
      </c>
      <c r="F1287">
        <v>460</v>
      </c>
      <c r="G1287">
        <v>229</v>
      </c>
      <c r="H1287">
        <v>189</v>
      </c>
      <c r="I1287">
        <v>140</v>
      </c>
      <c r="J1287">
        <v>244</v>
      </c>
      <c r="K1287">
        <v>184</v>
      </c>
      <c r="L1287">
        <v>204</v>
      </c>
      <c r="M1287">
        <v>60</v>
      </c>
      <c r="N1287">
        <v>153</v>
      </c>
      <c r="O1287">
        <v>224</v>
      </c>
      <c r="P1287">
        <v>169</v>
      </c>
      <c r="Q1287">
        <v>262</v>
      </c>
      <c r="R1287">
        <v>300</v>
      </c>
      <c r="S1287">
        <v>158</v>
      </c>
      <c r="T1287">
        <v>132</v>
      </c>
      <c r="U1287">
        <v>192</v>
      </c>
      <c r="V1287">
        <v>318</v>
      </c>
      <c r="W1287">
        <v>195</v>
      </c>
      <c r="X1287">
        <v>160</v>
      </c>
      <c r="Y1287">
        <v>127</v>
      </c>
      <c r="Z1287">
        <v>159</v>
      </c>
      <c r="AA1287">
        <v>160</v>
      </c>
    </row>
    <row r="1288" spans="1:27" x14ac:dyDescent="0.35">
      <c r="A1288" s="1">
        <v>44165</v>
      </c>
      <c r="B1288" t="s">
        <v>44</v>
      </c>
      <c r="C1288">
        <v>31</v>
      </c>
      <c r="D1288">
        <v>89</v>
      </c>
      <c r="E1288">
        <v>7</v>
      </c>
      <c r="F1288">
        <v>5</v>
      </c>
      <c r="G1288">
        <v>21</v>
      </c>
      <c r="H1288">
        <v>16</v>
      </c>
      <c r="I1288">
        <v>11</v>
      </c>
      <c r="J1288">
        <v>48</v>
      </c>
      <c r="K1288">
        <v>54</v>
      </c>
      <c r="L1288">
        <v>27</v>
      </c>
      <c r="M1288">
        <v>17</v>
      </c>
      <c r="N1288">
        <v>12</v>
      </c>
      <c r="O1288">
        <v>42</v>
      </c>
      <c r="P1288">
        <v>12</v>
      </c>
      <c r="Q1288">
        <v>24</v>
      </c>
      <c r="R1288">
        <v>37</v>
      </c>
      <c r="S1288">
        <v>11</v>
      </c>
      <c r="T1288">
        <v>8</v>
      </c>
      <c r="U1288">
        <v>14</v>
      </c>
      <c r="V1288">
        <v>78</v>
      </c>
      <c r="W1288">
        <v>13</v>
      </c>
      <c r="X1288">
        <v>16</v>
      </c>
      <c r="Y1288">
        <v>25</v>
      </c>
      <c r="Z1288">
        <v>3</v>
      </c>
      <c r="AA1288">
        <v>22</v>
      </c>
    </row>
    <row r="1289" spans="1:27" x14ac:dyDescent="0.35">
      <c r="A1289" s="1">
        <v>44165</v>
      </c>
      <c r="B1289" t="s">
        <v>45</v>
      </c>
      <c r="C1289">
        <v>165</v>
      </c>
      <c r="D1289">
        <v>90</v>
      </c>
      <c r="E1289">
        <v>154</v>
      </c>
      <c r="F1289">
        <v>455</v>
      </c>
      <c r="G1289">
        <v>208</v>
      </c>
      <c r="H1289">
        <v>173</v>
      </c>
      <c r="I1289">
        <v>129</v>
      </c>
      <c r="J1289">
        <v>196</v>
      </c>
      <c r="K1289">
        <v>130</v>
      </c>
      <c r="L1289">
        <v>177</v>
      </c>
      <c r="M1289">
        <v>43</v>
      </c>
      <c r="N1289">
        <v>141</v>
      </c>
      <c r="O1289">
        <v>182</v>
      </c>
      <c r="P1289">
        <v>157</v>
      </c>
      <c r="Q1289">
        <v>238</v>
      </c>
      <c r="R1289">
        <v>263</v>
      </c>
      <c r="S1289">
        <v>147</v>
      </c>
      <c r="T1289">
        <v>124</v>
      </c>
      <c r="U1289">
        <v>178</v>
      </c>
      <c r="V1289">
        <v>240</v>
      </c>
      <c r="W1289">
        <v>182</v>
      </c>
      <c r="X1289">
        <v>144</v>
      </c>
      <c r="Y1289">
        <v>102</v>
      </c>
      <c r="Z1289">
        <v>156</v>
      </c>
      <c r="AA1289">
        <v>138</v>
      </c>
    </row>
    <row r="1290" spans="1:27" x14ac:dyDescent="0.35">
      <c r="A1290" s="1">
        <v>44166</v>
      </c>
      <c r="B1290" t="s">
        <v>35</v>
      </c>
      <c r="C1290">
        <v>4749</v>
      </c>
      <c r="D1290">
        <v>2358</v>
      </c>
      <c r="E1290">
        <v>1486</v>
      </c>
      <c r="F1290">
        <v>4573</v>
      </c>
      <c r="G1290">
        <v>3847</v>
      </c>
      <c r="H1290">
        <v>2686</v>
      </c>
      <c r="I1290">
        <v>1885</v>
      </c>
      <c r="J1290">
        <v>2315</v>
      </c>
      <c r="K1290">
        <v>2942</v>
      </c>
      <c r="L1290">
        <v>2665</v>
      </c>
      <c r="M1290">
        <v>800</v>
      </c>
      <c r="N1290">
        <v>1432</v>
      </c>
      <c r="O1290">
        <v>3665</v>
      </c>
      <c r="P1290">
        <v>1557</v>
      </c>
      <c r="Q1290">
        <v>3770</v>
      </c>
      <c r="R1290">
        <v>1809</v>
      </c>
      <c r="S1290">
        <v>1904</v>
      </c>
      <c r="T1290">
        <v>1574</v>
      </c>
      <c r="U1290">
        <v>1931</v>
      </c>
      <c r="V1290">
        <v>4188</v>
      </c>
      <c r="W1290">
        <v>2164</v>
      </c>
      <c r="X1290">
        <v>2379</v>
      </c>
      <c r="Y1290">
        <v>1530</v>
      </c>
      <c r="Z1290">
        <v>1533</v>
      </c>
      <c r="AA1290">
        <v>1476</v>
      </c>
    </row>
    <row r="1291" spans="1:27" x14ac:dyDescent="0.35">
      <c r="A1291" s="1">
        <v>44166</v>
      </c>
      <c r="B1291" t="s">
        <v>36</v>
      </c>
      <c r="C1291">
        <v>2200</v>
      </c>
      <c r="D1291">
        <v>568</v>
      </c>
      <c r="E1291">
        <v>486</v>
      </c>
      <c r="F1291">
        <v>1467</v>
      </c>
      <c r="G1291">
        <v>677</v>
      </c>
      <c r="H1291">
        <v>783</v>
      </c>
      <c r="I1291">
        <v>725</v>
      </c>
      <c r="J1291">
        <v>901</v>
      </c>
      <c r="K1291">
        <v>1144</v>
      </c>
      <c r="L1291">
        <v>924</v>
      </c>
      <c r="M1291">
        <v>334</v>
      </c>
      <c r="N1291">
        <v>257</v>
      </c>
      <c r="O1291">
        <v>1259</v>
      </c>
      <c r="P1291">
        <v>669</v>
      </c>
      <c r="Q1291">
        <v>978</v>
      </c>
      <c r="R1291">
        <v>511</v>
      </c>
      <c r="S1291">
        <v>667</v>
      </c>
      <c r="T1291">
        <v>534</v>
      </c>
      <c r="U1291">
        <v>627</v>
      </c>
      <c r="V1291">
        <v>1321</v>
      </c>
      <c r="W1291">
        <v>483</v>
      </c>
      <c r="X1291">
        <v>898</v>
      </c>
      <c r="Y1291">
        <v>551</v>
      </c>
      <c r="Z1291">
        <v>579</v>
      </c>
      <c r="AA1291">
        <v>601</v>
      </c>
    </row>
    <row r="1292" spans="1:27" x14ac:dyDescent="0.35">
      <c r="A1292" s="1">
        <v>44166</v>
      </c>
      <c r="B1292" t="s">
        <v>37</v>
      </c>
      <c r="C1292">
        <v>416</v>
      </c>
      <c r="D1292">
        <v>510</v>
      </c>
      <c r="E1292">
        <v>182</v>
      </c>
      <c r="F1292">
        <v>718</v>
      </c>
      <c r="G1292">
        <v>689</v>
      </c>
      <c r="H1292">
        <v>280</v>
      </c>
      <c r="I1292">
        <v>239</v>
      </c>
      <c r="J1292">
        <v>512</v>
      </c>
      <c r="K1292">
        <v>167</v>
      </c>
      <c r="L1292">
        <v>273</v>
      </c>
      <c r="M1292">
        <v>37</v>
      </c>
      <c r="N1292">
        <v>100</v>
      </c>
      <c r="O1292">
        <v>485</v>
      </c>
      <c r="P1292">
        <v>332</v>
      </c>
      <c r="Q1292">
        <v>758</v>
      </c>
      <c r="R1292">
        <v>442</v>
      </c>
      <c r="S1292">
        <v>170</v>
      </c>
      <c r="T1292">
        <v>191</v>
      </c>
      <c r="U1292">
        <v>56</v>
      </c>
      <c r="V1292">
        <v>391</v>
      </c>
      <c r="W1292">
        <v>368</v>
      </c>
      <c r="X1292">
        <v>264</v>
      </c>
      <c r="Y1292">
        <v>311</v>
      </c>
      <c r="Z1292">
        <v>194</v>
      </c>
      <c r="AA1292">
        <v>268</v>
      </c>
    </row>
    <row r="1293" spans="1:27" x14ac:dyDescent="0.35">
      <c r="A1293" s="1">
        <v>44166</v>
      </c>
      <c r="B1293" t="s">
        <v>38</v>
      </c>
      <c r="C1293">
        <v>2616</v>
      </c>
      <c r="D1293">
        <v>1078</v>
      </c>
      <c r="E1293">
        <v>668</v>
      </c>
      <c r="F1293">
        <v>2185</v>
      </c>
      <c r="G1293">
        <v>1366</v>
      </c>
      <c r="H1293">
        <v>1063</v>
      </c>
      <c r="I1293">
        <v>964</v>
      </c>
      <c r="J1293">
        <v>1413</v>
      </c>
      <c r="K1293">
        <v>1311</v>
      </c>
      <c r="L1293">
        <v>1197</v>
      </c>
      <c r="M1293">
        <v>371</v>
      </c>
      <c r="N1293">
        <v>357</v>
      </c>
      <c r="O1293">
        <v>1744</v>
      </c>
      <c r="P1293">
        <v>1001</v>
      </c>
      <c r="Q1293">
        <v>1736</v>
      </c>
      <c r="R1293">
        <v>953</v>
      </c>
      <c r="S1293">
        <v>837</v>
      </c>
      <c r="T1293">
        <v>725</v>
      </c>
      <c r="U1293">
        <v>683</v>
      </c>
      <c r="V1293">
        <v>1712</v>
      </c>
      <c r="W1293">
        <v>851</v>
      </c>
      <c r="X1293">
        <v>1162</v>
      </c>
      <c r="Y1293">
        <v>862</v>
      </c>
      <c r="Z1293">
        <v>773</v>
      </c>
      <c r="AA1293">
        <v>869</v>
      </c>
    </row>
    <row r="1294" spans="1:27" x14ac:dyDescent="0.35">
      <c r="A1294" s="1">
        <v>44166</v>
      </c>
      <c r="B1294" t="s">
        <v>39</v>
      </c>
      <c r="C1294">
        <v>2133</v>
      </c>
      <c r="D1294">
        <v>1280</v>
      </c>
      <c r="E1294">
        <v>818</v>
      </c>
      <c r="F1294">
        <v>2388</v>
      </c>
      <c r="G1294">
        <v>2481</v>
      </c>
      <c r="H1294">
        <v>1623</v>
      </c>
      <c r="I1294">
        <v>921</v>
      </c>
      <c r="J1294">
        <v>902</v>
      </c>
      <c r="K1294">
        <v>1631</v>
      </c>
      <c r="L1294">
        <v>1468</v>
      </c>
      <c r="M1294">
        <v>429</v>
      </c>
      <c r="N1294">
        <v>1075</v>
      </c>
      <c r="O1294">
        <v>1921</v>
      </c>
      <c r="P1294">
        <v>556</v>
      </c>
      <c r="Q1294">
        <v>2034</v>
      </c>
      <c r="R1294">
        <v>856</v>
      </c>
      <c r="S1294">
        <v>1067</v>
      </c>
      <c r="T1294">
        <v>849</v>
      </c>
      <c r="U1294">
        <v>1248</v>
      </c>
      <c r="V1294">
        <v>2476</v>
      </c>
      <c r="W1294">
        <v>1313</v>
      </c>
      <c r="X1294">
        <v>1217</v>
      </c>
      <c r="Y1294">
        <v>668</v>
      </c>
      <c r="Z1294">
        <v>760</v>
      </c>
      <c r="AA1294">
        <v>607</v>
      </c>
    </row>
    <row r="1295" spans="1:27" x14ac:dyDescent="0.35">
      <c r="A1295" s="1">
        <v>44166</v>
      </c>
      <c r="B1295" t="s">
        <v>2</v>
      </c>
      <c r="C1295">
        <v>1916</v>
      </c>
      <c r="D1295">
        <v>1510</v>
      </c>
      <c r="E1295">
        <v>868</v>
      </c>
      <c r="F1295">
        <v>1939</v>
      </c>
      <c r="G1295">
        <v>1149</v>
      </c>
      <c r="H1295">
        <v>1544</v>
      </c>
      <c r="I1295">
        <v>803</v>
      </c>
      <c r="J1295">
        <v>1533</v>
      </c>
      <c r="K1295">
        <v>1224</v>
      </c>
      <c r="L1295">
        <v>1659</v>
      </c>
      <c r="M1295">
        <v>359</v>
      </c>
      <c r="N1295">
        <v>324</v>
      </c>
      <c r="O1295">
        <v>2323</v>
      </c>
      <c r="P1295">
        <v>723</v>
      </c>
      <c r="Q1295">
        <v>1643</v>
      </c>
      <c r="R1295">
        <v>1082</v>
      </c>
      <c r="S1295">
        <v>785</v>
      </c>
      <c r="T1295">
        <v>1078</v>
      </c>
      <c r="U1295">
        <v>1237</v>
      </c>
      <c r="V1295">
        <v>1916</v>
      </c>
      <c r="W1295">
        <v>1238</v>
      </c>
      <c r="X1295">
        <v>1839</v>
      </c>
      <c r="Y1295">
        <v>665</v>
      </c>
      <c r="Z1295">
        <v>978</v>
      </c>
      <c r="AA1295">
        <v>640</v>
      </c>
    </row>
    <row r="1296" spans="1:27" x14ac:dyDescent="0.35">
      <c r="A1296" s="1">
        <v>44166</v>
      </c>
      <c r="B1296" t="s">
        <v>1</v>
      </c>
      <c r="C1296">
        <v>1270</v>
      </c>
      <c r="D1296">
        <v>544</v>
      </c>
      <c r="E1296">
        <v>308</v>
      </c>
      <c r="F1296">
        <v>795</v>
      </c>
      <c r="G1296">
        <v>658</v>
      </c>
      <c r="H1296">
        <v>363</v>
      </c>
      <c r="I1296">
        <v>456</v>
      </c>
      <c r="J1296">
        <v>938</v>
      </c>
      <c r="K1296">
        <v>545</v>
      </c>
      <c r="L1296">
        <v>991</v>
      </c>
      <c r="M1296">
        <v>232</v>
      </c>
      <c r="N1296">
        <v>113</v>
      </c>
      <c r="O1296">
        <v>1595</v>
      </c>
      <c r="P1296">
        <v>344</v>
      </c>
      <c r="Q1296">
        <v>1070</v>
      </c>
      <c r="R1296">
        <v>234</v>
      </c>
      <c r="S1296">
        <v>372</v>
      </c>
      <c r="T1296">
        <v>705</v>
      </c>
      <c r="U1296">
        <v>447</v>
      </c>
      <c r="V1296">
        <v>1067</v>
      </c>
      <c r="W1296">
        <v>210</v>
      </c>
      <c r="X1296">
        <v>711</v>
      </c>
      <c r="Y1296">
        <v>501</v>
      </c>
      <c r="Z1296">
        <v>349</v>
      </c>
      <c r="AA1296">
        <v>379</v>
      </c>
    </row>
    <row r="1297" spans="1:27" x14ac:dyDescent="0.35">
      <c r="A1297" s="1">
        <v>44166</v>
      </c>
      <c r="B1297" t="s">
        <v>0</v>
      </c>
      <c r="C1297">
        <v>646</v>
      </c>
      <c r="D1297">
        <v>966</v>
      </c>
      <c r="E1297">
        <v>560</v>
      </c>
      <c r="F1297">
        <v>1144</v>
      </c>
      <c r="G1297">
        <v>491</v>
      </c>
      <c r="H1297">
        <v>1181</v>
      </c>
      <c r="I1297">
        <v>347</v>
      </c>
      <c r="J1297">
        <v>595</v>
      </c>
      <c r="K1297">
        <v>679</v>
      </c>
      <c r="L1297">
        <v>668</v>
      </c>
      <c r="M1297">
        <v>127</v>
      </c>
      <c r="N1297">
        <v>211</v>
      </c>
      <c r="O1297">
        <v>728</v>
      </c>
      <c r="P1297">
        <v>379</v>
      </c>
      <c r="Q1297">
        <v>573</v>
      </c>
      <c r="R1297">
        <v>848</v>
      </c>
      <c r="S1297">
        <v>413</v>
      </c>
      <c r="T1297">
        <v>373</v>
      </c>
      <c r="U1297">
        <v>790</v>
      </c>
      <c r="V1297">
        <v>849</v>
      </c>
      <c r="W1297">
        <v>1028</v>
      </c>
      <c r="X1297">
        <v>1128</v>
      </c>
      <c r="Y1297">
        <v>164</v>
      </c>
      <c r="Z1297">
        <v>629</v>
      </c>
      <c r="AA1297">
        <v>261</v>
      </c>
    </row>
    <row r="1298" spans="1:27" x14ac:dyDescent="0.35">
      <c r="A1298" s="1">
        <v>44166</v>
      </c>
      <c r="B1298" t="s">
        <v>40</v>
      </c>
      <c r="C1298">
        <v>333</v>
      </c>
      <c r="D1298">
        <v>175</v>
      </c>
      <c r="E1298">
        <v>138</v>
      </c>
      <c r="F1298">
        <v>208</v>
      </c>
      <c r="G1298">
        <v>176</v>
      </c>
      <c r="H1298">
        <v>220</v>
      </c>
      <c r="I1298">
        <v>128</v>
      </c>
      <c r="J1298">
        <v>181</v>
      </c>
      <c r="K1298">
        <v>198</v>
      </c>
      <c r="L1298">
        <v>201</v>
      </c>
      <c r="M1298">
        <v>57</v>
      </c>
      <c r="N1298">
        <v>45</v>
      </c>
      <c r="O1298">
        <v>236</v>
      </c>
      <c r="P1298">
        <v>139</v>
      </c>
      <c r="Q1298">
        <v>329</v>
      </c>
      <c r="R1298">
        <v>160</v>
      </c>
      <c r="S1298">
        <v>110</v>
      </c>
      <c r="T1298">
        <v>78</v>
      </c>
      <c r="U1298">
        <v>232</v>
      </c>
      <c r="V1298">
        <v>230</v>
      </c>
      <c r="W1298">
        <v>96</v>
      </c>
      <c r="X1298">
        <v>149</v>
      </c>
      <c r="Y1298">
        <v>156</v>
      </c>
      <c r="Z1298">
        <v>124</v>
      </c>
      <c r="AA1298">
        <v>141</v>
      </c>
    </row>
    <row r="1299" spans="1:27" x14ac:dyDescent="0.35">
      <c r="A1299" s="1">
        <v>44166</v>
      </c>
      <c r="B1299" t="s">
        <v>41</v>
      </c>
      <c r="C1299">
        <v>201</v>
      </c>
      <c r="D1299">
        <v>61</v>
      </c>
      <c r="E1299">
        <v>57</v>
      </c>
      <c r="F1299">
        <v>76</v>
      </c>
      <c r="G1299">
        <v>176</v>
      </c>
      <c r="H1299">
        <v>47</v>
      </c>
      <c r="I1299">
        <v>68</v>
      </c>
      <c r="J1299">
        <v>140</v>
      </c>
      <c r="K1299">
        <v>127</v>
      </c>
      <c r="L1299">
        <v>124</v>
      </c>
      <c r="M1299">
        <v>31</v>
      </c>
      <c r="N1299">
        <v>23</v>
      </c>
      <c r="O1299">
        <v>140</v>
      </c>
      <c r="P1299">
        <v>63</v>
      </c>
      <c r="Q1299">
        <v>84</v>
      </c>
      <c r="R1299">
        <v>49</v>
      </c>
      <c r="S1299">
        <v>48</v>
      </c>
      <c r="T1299">
        <v>38</v>
      </c>
      <c r="U1299">
        <v>90</v>
      </c>
      <c r="V1299">
        <v>104</v>
      </c>
      <c r="W1299">
        <v>38</v>
      </c>
      <c r="X1299">
        <v>65</v>
      </c>
      <c r="Y1299">
        <v>92</v>
      </c>
      <c r="Z1299">
        <v>73</v>
      </c>
      <c r="AA1299">
        <v>58</v>
      </c>
    </row>
    <row r="1300" spans="1:27" x14ac:dyDescent="0.35">
      <c r="A1300" s="1">
        <v>44166</v>
      </c>
      <c r="B1300" t="s">
        <v>42</v>
      </c>
      <c r="C1300">
        <v>132</v>
      </c>
      <c r="D1300">
        <v>114</v>
      </c>
      <c r="E1300">
        <v>81</v>
      </c>
      <c r="F1300">
        <v>132</v>
      </c>
      <c r="G1300">
        <v>0</v>
      </c>
      <c r="H1300">
        <v>173</v>
      </c>
      <c r="I1300">
        <v>60</v>
      </c>
      <c r="J1300">
        <v>41</v>
      </c>
      <c r="K1300">
        <v>71</v>
      </c>
      <c r="L1300">
        <v>77</v>
      </c>
      <c r="M1300">
        <v>26</v>
      </c>
      <c r="N1300">
        <v>22</v>
      </c>
      <c r="O1300">
        <v>96</v>
      </c>
      <c r="P1300">
        <v>76</v>
      </c>
      <c r="Q1300">
        <v>245</v>
      </c>
      <c r="R1300">
        <v>111</v>
      </c>
      <c r="S1300">
        <v>62</v>
      </c>
      <c r="T1300">
        <v>40</v>
      </c>
      <c r="U1300">
        <v>142</v>
      </c>
      <c r="V1300">
        <v>126</v>
      </c>
      <c r="W1300">
        <v>58</v>
      </c>
      <c r="X1300">
        <v>84</v>
      </c>
      <c r="Y1300">
        <v>64</v>
      </c>
      <c r="Z1300">
        <v>51</v>
      </c>
      <c r="AA1300">
        <v>83</v>
      </c>
    </row>
    <row r="1301" spans="1:27" x14ac:dyDescent="0.35">
      <c r="A1301" s="1">
        <v>44166</v>
      </c>
      <c r="B1301" t="s">
        <v>43</v>
      </c>
      <c r="C1301">
        <v>196</v>
      </c>
      <c r="D1301">
        <v>179</v>
      </c>
      <c r="E1301">
        <v>152</v>
      </c>
      <c r="F1301">
        <v>460</v>
      </c>
      <c r="G1301">
        <v>229</v>
      </c>
      <c r="H1301">
        <v>189</v>
      </c>
      <c r="I1301">
        <v>140</v>
      </c>
      <c r="J1301">
        <v>244</v>
      </c>
      <c r="K1301">
        <v>185</v>
      </c>
      <c r="L1301">
        <v>210</v>
      </c>
      <c r="M1301">
        <v>46</v>
      </c>
      <c r="N1301">
        <v>153</v>
      </c>
      <c r="O1301">
        <v>224</v>
      </c>
      <c r="P1301">
        <v>160</v>
      </c>
      <c r="Q1301">
        <v>270</v>
      </c>
      <c r="R1301">
        <v>274</v>
      </c>
      <c r="S1301">
        <v>158</v>
      </c>
      <c r="T1301">
        <v>133</v>
      </c>
      <c r="U1301">
        <v>193</v>
      </c>
      <c r="V1301">
        <v>304</v>
      </c>
      <c r="W1301">
        <v>195</v>
      </c>
      <c r="X1301">
        <v>160</v>
      </c>
      <c r="Y1301">
        <v>168</v>
      </c>
      <c r="Z1301">
        <v>159</v>
      </c>
      <c r="AA1301">
        <v>160</v>
      </c>
    </row>
    <row r="1302" spans="1:27" x14ac:dyDescent="0.35">
      <c r="A1302" s="1">
        <v>44166</v>
      </c>
      <c r="B1302" t="s">
        <v>44</v>
      </c>
      <c r="C1302">
        <v>104</v>
      </c>
      <c r="D1302">
        <v>78</v>
      </c>
      <c r="E1302">
        <v>6</v>
      </c>
      <c r="F1302">
        <v>7</v>
      </c>
      <c r="G1302">
        <v>19</v>
      </c>
      <c r="H1302">
        <v>16</v>
      </c>
      <c r="I1302">
        <v>12</v>
      </c>
      <c r="J1302">
        <v>46</v>
      </c>
      <c r="K1302">
        <v>53</v>
      </c>
      <c r="L1302">
        <v>34</v>
      </c>
      <c r="M1302">
        <v>16</v>
      </c>
      <c r="N1302">
        <v>15</v>
      </c>
      <c r="O1302">
        <v>35</v>
      </c>
      <c r="P1302">
        <v>14</v>
      </c>
      <c r="Q1302">
        <v>28</v>
      </c>
      <c r="R1302">
        <v>22</v>
      </c>
      <c r="S1302">
        <v>8</v>
      </c>
      <c r="T1302">
        <v>9</v>
      </c>
      <c r="U1302">
        <v>13</v>
      </c>
      <c r="V1302">
        <v>68</v>
      </c>
      <c r="W1302">
        <v>17</v>
      </c>
      <c r="X1302">
        <v>19</v>
      </c>
      <c r="Y1302">
        <v>27</v>
      </c>
      <c r="Z1302">
        <v>2</v>
      </c>
      <c r="AA1302">
        <v>22</v>
      </c>
    </row>
    <row r="1303" spans="1:27" x14ac:dyDescent="0.35">
      <c r="A1303" s="1">
        <v>44166</v>
      </c>
      <c r="B1303" t="s">
        <v>45</v>
      </c>
      <c r="C1303">
        <v>92</v>
      </c>
      <c r="D1303">
        <v>101</v>
      </c>
      <c r="E1303">
        <v>146</v>
      </c>
      <c r="F1303">
        <v>453</v>
      </c>
      <c r="G1303">
        <v>210</v>
      </c>
      <c r="H1303">
        <v>173</v>
      </c>
      <c r="I1303">
        <v>128</v>
      </c>
      <c r="J1303">
        <v>198</v>
      </c>
      <c r="K1303">
        <v>132</v>
      </c>
      <c r="L1303">
        <v>176</v>
      </c>
      <c r="M1303">
        <v>30</v>
      </c>
      <c r="N1303">
        <v>138</v>
      </c>
      <c r="O1303">
        <v>189</v>
      </c>
      <c r="P1303">
        <v>146</v>
      </c>
      <c r="Q1303">
        <v>242</v>
      </c>
      <c r="R1303">
        <v>252</v>
      </c>
      <c r="S1303">
        <v>150</v>
      </c>
      <c r="T1303">
        <v>124</v>
      </c>
      <c r="U1303">
        <v>180</v>
      </c>
      <c r="V1303">
        <v>236</v>
      </c>
      <c r="W1303">
        <v>178</v>
      </c>
      <c r="X1303">
        <v>141</v>
      </c>
      <c r="Y1303">
        <v>141</v>
      </c>
      <c r="Z1303">
        <v>157</v>
      </c>
      <c r="AA1303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24"/>
  <sheetViews>
    <sheetView topLeftCell="A985" workbookViewId="0">
      <selection activeCell="A1014" sqref="A1014:AA102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  <row r="1003" spans="1:27" x14ac:dyDescent="0.35">
      <c r="A1003" s="1">
        <v>44165</v>
      </c>
      <c r="B1003" t="s">
        <v>30</v>
      </c>
      <c r="C1003">
        <v>0.49126685827990274</v>
      </c>
      <c r="D1003">
        <v>0.29307025986525503</v>
      </c>
      <c r="E1003">
        <v>0.33610533610533611</v>
      </c>
      <c r="F1003">
        <v>0.33686391895003454</v>
      </c>
      <c r="G1003">
        <v>0.20307604671033894</v>
      </c>
      <c r="H1003">
        <v>0.31937377690802349</v>
      </c>
      <c r="I1003">
        <v>0.40433604336043361</v>
      </c>
      <c r="J1003">
        <v>0.39110911540188587</v>
      </c>
      <c r="K1003">
        <v>0.41372068603430173</v>
      </c>
      <c r="L1003">
        <v>0.39839034205231383</v>
      </c>
      <c r="M1003">
        <v>0.56594323873121866</v>
      </c>
      <c r="N1003">
        <v>0.18220640569395019</v>
      </c>
      <c r="O1003">
        <v>0.35518672199170126</v>
      </c>
      <c r="P1003">
        <v>0.42730978260869568</v>
      </c>
      <c r="Q1003">
        <v>0.30545112781954886</v>
      </c>
      <c r="R1003">
        <v>0.36937590711175616</v>
      </c>
      <c r="S1003">
        <v>0.37534549474847984</v>
      </c>
      <c r="T1003">
        <v>0.35435229609321456</v>
      </c>
      <c r="U1003">
        <v>0.36631461923290715</v>
      </c>
      <c r="V1003">
        <v>0.40662650602409639</v>
      </c>
      <c r="W1003">
        <v>0.21002386634844869</v>
      </c>
      <c r="X1003">
        <v>0.40016920473773271</v>
      </c>
      <c r="Y1003">
        <v>0.38409703504043125</v>
      </c>
      <c r="Z1003">
        <v>0.40313111545988256</v>
      </c>
      <c r="AA1003">
        <v>0.43848354792560795</v>
      </c>
    </row>
    <row r="1004" spans="1:27" x14ac:dyDescent="0.35">
      <c r="A1004" s="1">
        <v>44165</v>
      </c>
      <c r="B1004" t="s">
        <v>31</v>
      </c>
      <c r="C1004">
        <v>9.2195445500773798E-2</v>
      </c>
      <c r="D1004">
        <v>0.24157844080846969</v>
      </c>
      <c r="E1004">
        <v>0.10880110880110883</v>
      </c>
      <c r="F1004">
        <v>0.16900759843426205</v>
      </c>
      <c r="G1004">
        <v>0.22757049273711186</v>
      </c>
      <c r="H1004">
        <v>0.10058708414872797</v>
      </c>
      <c r="I1004">
        <v>0.11978319783197833</v>
      </c>
      <c r="J1004">
        <v>0.2325999101930849</v>
      </c>
      <c r="K1004">
        <v>7.2453622681134033E-2</v>
      </c>
      <c r="L1004">
        <v>0.12394366197183104</v>
      </c>
      <c r="M1004">
        <v>5.6761268781302165E-2</v>
      </c>
      <c r="N1004">
        <v>7.259786476868324E-2</v>
      </c>
      <c r="O1004">
        <v>0.15325034578146607</v>
      </c>
      <c r="P1004">
        <v>0.22554347826086951</v>
      </c>
      <c r="Q1004">
        <v>0.25407268170426067</v>
      </c>
      <c r="R1004">
        <v>0.33309143686502163</v>
      </c>
      <c r="S1004">
        <v>9.6185737976782759E-2</v>
      </c>
      <c r="T1004">
        <v>0.12063056888279639</v>
      </c>
      <c r="U1004">
        <v>2.6681489716509244E-2</v>
      </c>
      <c r="V1004">
        <v>0.10120481927710839</v>
      </c>
      <c r="W1004">
        <v>0</v>
      </c>
      <c r="X1004">
        <v>9.7715736040609069E-2</v>
      </c>
      <c r="Y1004">
        <v>0.19204851752021568</v>
      </c>
      <c r="Z1004">
        <v>0.12393998695368558</v>
      </c>
      <c r="AA1004">
        <v>0.17954220314735347</v>
      </c>
    </row>
    <row r="1005" spans="1:27" x14ac:dyDescent="0.35">
      <c r="A1005" s="1">
        <v>44165</v>
      </c>
      <c r="B1005" t="s">
        <v>32</v>
      </c>
      <c r="C1005">
        <v>0.58346230378067654</v>
      </c>
      <c r="D1005">
        <v>0.53464870067372472</v>
      </c>
      <c r="E1005">
        <v>0.44490644490644493</v>
      </c>
      <c r="F1005">
        <v>0.50587151738429659</v>
      </c>
      <c r="G1005">
        <v>0.43064653944745079</v>
      </c>
      <c r="H1005">
        <v>0.41996086105675146</v>
      </c>
      <c r="I1005">
        <v>0.52411924119241193</v>
      </c>
      <c r="J1005">
        <v>0.62370902559497077</v>
      </c>
      <c r="K1005">
        <v>0.48617430871543577</v>
      </c>
      <c r="L1005">
        <v>0.52233400402414487</v>
      </c>
      <c r="M1005">
        <v>0.62270450751252082</v>
      </c>
      <c r="N1005">
        <v>0.25480427046263343</v>
      </c>
      <c r="O1005">
        <v>0.50843706777316733</v>
      </c>
      <c r="P1005">
        <v>0.65285326086956519</v>
      </c>
      <c r="Q1005">
        <v>0.55952380952380953</v>
      </c>
      <c r="R1005">
        <v>0.70246734397677779</v>
      </c>
      <c r="S1005">
        <v>0.47153123272526259</v>
      </c>
      <c r="T1005">
        <v>0.47498286497601094</v>
      </c>
      <c r="U1005">
        <v>0.39299610894941639</v>
      </c>
      <c r="V1005">
        <v>0.50783132530120478</v>
      </c>
      <c r="W1005">
        <v>0.21002386634844869</v>
      </c>
      <c r="X1005">
        <v>0.49788494077834178</v>
      </c>
      <c r="Y1005">
        <v>0.57614555256064692</v>
      </c>
      <c r="Z1005">
        <v>0.52707110241356814</v>
      </c>
      <c r="AA1005">
        <v>0.61802575107296143</v>
      </c>
    </row>
    <row r="1006" spans="1:27" x14ac:dyDescent="0.35">
      <c r="A1006" s="1">
        <v>44165</v>
      </c>
      <c r="B1006" t="s">
        <v>33</v>
      </c>
      <c r="C1006">
        <v>0.41653769621932346</v>
      </c>
      <c r="D1006">
        <v>0.46535129932627528</v>
      </c>
      <c r="E1006">
        <v>0.55509355509355507</v>
      </c>
      <c r="F1006">
        <v>0.49412848261570341</v>
      </c>
      <c r="G1006">
        <v>0.56935346055254921</v>
      </c>
      <c r="H1006">
        <v>0.58003913894324854</v>
      </c>
      <c r="I1006">
        <v>0.47588075880758807</v>
      </c>
      <c r="J1006">
        <v>0.37629097440502923</v>
      </c>
      <c r="K1006">
        <v>0.51382569128456423</v>
      </c>
      <c r="L1006">
        <v>0.47766599597585513</v>
      </c>
      <c r="M1006">
        <v>0.37729549248747918</v>
      </c>
      <c r="N1006">
        <v>0.74519572953736657</v>
      </c>
      <c r="O1006">
        <v>0.49156293222683267</v>
      </c>
      <c r="P1006">
        <v>0.34714673913043481</v>
      </c>
      <c r="Q1006">
        <v>0.44047619047619047</v>
      </c>
      <c r="R1006">
        <v>0.29753265602322221</v>
      </c>
      <c r="S1006">
        <v>0.52846876727473746</v>
      </c>
      <c r="T1006">
        <v>0.52501713502398906</v>
      </c>
      <c r="U1006">
        <v>0.60700389105058361</v>
      </c>
      <c r="V1006">
        <v>0.49216867469879522</v>
      </c>
      <c r="W1006">
        <v>0.78997613365155128</v>
      </c>
      <c r="X1006">
        <v>0.50211505922165822</v>
      </c>
      <c r="Y1006">
        <v>0.42385444743935308</v>
      </c>
      <c r="Z1006">
        <v>0.47292889758643186</v>
      </c>
      <c r="AA1006">
        <v>0.38197424892703857</v>
      </c>
    </row>
    <row r="1007" spans="1:27" x14ac:dyDescent="0.35">
      <c r="A1007" s="1">
        <v>44165</v>
      </c>
      <c r="B1007" t="s">
        <v>46</v>
      </c>
      <c r="C1007">
        <v>0.41213164121316415</v>
      </c>
      <c r="D1007">
        <v>0.67399438727782979</v>
      </c>
      <c r="E1007">
        <v>0.57873485868102292</v>
      </c>
      <c r="F1007">
        <v>0.40039361469494866</v>
      </c>
      <c r="G1007">
        <v>0.2986742916558357</v>
      </c>
      <c r="H1007">
        <v>0.57334326135517499</v>
      </c>
      <c r="I1007">
        <v>0.42599469496021219</v>
      </c>
      <c r="J1007">
        <v>0.66739606126914663</v>
      </c>
      <c r="K1007">
        <v>0.41604350781781102</v>
      </c>
      <c r="L1007">
        <v>0.63960396039603962</v>
      </c>
      <c r="M1007">
        <v>0.57052297939778129</v>
      </c>
      <c r="N1007">
        <v>0.22625698324022347</v>
      </c>
      <c r="O1007">
        <v>0.63383356070941332</v>
      </c>
      <c r="P1007">
        <v>0.46435452793834303</v>
      </c>
      <c r="Q1007">
        <v>0.43743169398907106</v>
      </c>
      <c r="R1007">
        <v>0.70918704560475876</v>
      </c>
      <c r="S1007">
        <v>0.40808823529411759</v>
      </c>
      <c r="T1007">
        <v>0.68487928843710288</v>
      </c>
      <c r="U1007">
        <v>0.62143966856551014</v>
      </c>
      <c r="V1007">
        <v>0.44368166793796088</v>
      </c>
      <c r="W1007">
        <v>0.57208872458410354</v>
      </c>
      <c r="X1007">
        <v>0.75535939470365709</v>
      </c>
      <c r="Y1007">
        <v>0.434640522875817</v>
      </c>
      <c r="Z1007">
        <v>0.60013046314416174</v>
      </c>
      <c r="AA1007">
        <v>0.42276422764227645</v>
      </c>
    </row>
    <row r="1008" spans="1:27" x14ac:dyDescent="0.35">
      <c r="A1008" s="1">
        <v>44165</v>
      </c>
      <c r="B1008" t="s">
        <v>47</v>
      </c>
      <c r="C1008">
        <v>0.69676409185803756</v>
      </c>
      <c r="D1008">
        <v>0.36780013879250523</v>
      </c>
      <c r="E1008">
        <v>0.37558139534883722</v>
      </c>
      <c r="F1008">
        <v>0.45330420535226651</v>
      </c>
      <c r="G1008">
        <v>0.61531766753698869</v>
      </c>
      <c r="H1008">
        <v>0.24415584415584415</v>
      </c>
      <c r="I1008">
        <v>0.60149439601494392</v>
      </c>
      <c r="J1008">
        <v>0.52852459016393438</v>
      </c>
      <c r="K1008">
        <v>0.44934640522875818</v>
      </c>
      <c r="L1008">
        <v>0.61609907120743035</v>
      </c>
      <c r="M1008">
        <v>0.57777777777777772</v>
      </c>
      <c r="N1008">
        <v>0.29629629629629628</v>
      </c>
      <c r="O1008">
        <v>0.72922944468359885</v>
      </c>
      <c r="P1008">
        <v>0.57399723374827105</v>
      </c>
      <c r="Q1008">
        <v>0.59400374765771391</v>
      </c>
      <c r="R1008">
        <v>0.26001863932898417</v>
      </c>
      <c r="S1008">
        <v>0.50965250965250963</v>
      </c>
      <c r="T1008">
        <v>0.69944341372912799</v>
      </c>
      <c r="U1008">
        <v>0.36916666666666664</v>
      </c>
      <c r="V1008">
        <v>0.60458452722063039</v>
      </c>
      <c r="W1008">
        <v>0.17447495961227788</v>
      </c>
      <c r="X1008">
        <v>0.40178074568725652</v>
      </c>
      <c r="Y1008">
        <v>0.85263157894736841</v>
      </c>
      <c r="Z1008">
        <v>0.38913043478260867</v>
      </c>
      <c r="AA1008">
        <v>0.45512820512820512</v>
      </c>
    </row>
    <row r="1009" spans="1:27" x14ac:dyDescent="0.35">
      <c r="A1009" s="1">
        <v>44165</v>
      </c>
      <c r="B1009" t="s">
        <v>48</v>
      </c>
      <c r="C1009">
        <v>0.30323590814196244</v>
      </c>
      <c r="D1009">
        <v>0.63219986120749483</v>
      </c>
      <c r="E1009">
        <v>0.62441860465116283</v>
      </c>
      <c r="F1009">
        <v>0.54669579464773344</v>
      </c>
      <c r="G1009">
        <v>0.38468233246301131</v>
      </c>
      <c r="H1009">
        <v>0.75584415584415587</v>
      </c>
      <c r="I1009">
        <v>0.39850560398505602</v>
      </c>
      <c r="J1009">
        <v>0.47147540983606556</v>
      </c>
      <c r="K1009">
        <v>0.55065359477124187</v>
      </c>
      <c r="L1009">
        <v>0.38390092879256965</v>
      </c>
      <c r="M1009">
        <v>0.42222222222222222</v>
      </c>
      <c r="N1009">
        <v>0.70370370370370372</v>
      </c>
      <c r="O1009">
        <v>0.27077055531640121</v>
      </c>
      <c r="P1009">
        <v>0.42600276625172889</v>
      </c>
      <c r="Q1009">
        <v>0.40599625234228609</v>
      </c>
      <c r="R1009">
        <v>0.73998136067101583</v>
      </c>
      <c r="S1009">
        <v>0.49034749034749037</v>
      </c>
      <c r="T1009">
        <v>0.30055658627087201</v>
      </c>
      <c r="U1009">
        <v>0.63083333333333336</v>
      </c>
      <c r="V1009">
        <v>0.39541547277936961</v>
      </c>
      <c r="W1009">
        <v>0.82552504038772212</v>
      </c>
      <c r="X1009">
        <v>0.59821925431274348</v>
      </c>
      <c r="Y1009">
        <v>0.14736842105263157</v>
      </c>
      <c r="Z1009">
        <v>0.61086956521739133</v>
      </c>
      <c r="AA1009">
        <v>0.54487179487179482</v>
      </c>
    </row>
    <row r="1010" spans="1:27" x14ac:dyDescent="0.35">
      <c r="A1010" s="1">
        <v>44165</v>
      </c>
      <c r="B1010" t="s">
        <v>49</v>
      </c>
      <c r="C1010">
        <v>0.59459459459459463</v>
      </c>
      <c r="D1010">
        <v>0.4</v>
      </c>
      <c r="E1010">
        <v>0.41666666666666669</v>
      </c>
      <c r="F1010">
        <v>0.42307692307692307</v>
      </c>
      <c r="G1010">
        <v>1</v>
      </c>
      <c r="H1010">
        <v>0.25454545454545452</v>
      </c>
      <c r="I1010">
        <v>0.5078125</v>
      </c>
      <c r="J1010">
        <v>0.78453038674033149</v>
      </c>
      <c r="K1010">
        <v>0.703125</v>
      </c>
      <c r="L1010">
        <v>0.63589743589743586</v>
      </c>
      <c r="M1010">
        <v>0.53125</v>
      </c>
      <c r="N1010">
        <v>0.48888888888888887</v>
      </c>
      <c r="O1010">
        <v>0.59745762711864403</v>
      </c>
      <c r="P1010">
        <v>0.48201438848920863</v>
      </c>
      <c r="Q1010">
        <v>0.26625386996904027</v>
      </c>
      <c r="R1010">
        <v>0.42499999999999999</v>
      </c>
      <c r="S1010">
        <v>0.44545454545454544</v>
      </c>
      <c r="T1010">
        <v>0.53164556962025311</v>
      </c>
      <c r="U1010">
        <v>0.42241379310344829</v>
      </c>
      <c r="V1010">
        <v>0.49781659388646288</v>
      </c>
      <c r="W1010">
        <v>0.4375</v>
      </c>
      <c r="X1010">
        <v>0.44295302013422821</v>
      </c>
      <c r="Y1010">
        <v>0.72307692307692306</v>
      </c>
      <c r="Z1010">
        <v>0.60483870967741937</v>
      </c>
      <c r="AA1010">
        <v>0.41428571428571431</v>
      </c>
    </row>
    <row r="1011" spans="1:27" x14ac:dyDescent="0.35">
      <c r="A1011" s="1">
        <v>44165</v>
      </c>
      <c r="B1011" t="s">
        <v>50</v>
      </c>
      <c r="C1011">
        <v>0.40540540540540543</v>
      </c>
      <c r="D1011">
        <v>0.6</v>
      </c>
      <c r="E1011">
        <v>0.58333333333333337</v>
      </c>
      <c r="F1011">
        <v>0.57692307692307687</v>
      </c>
      <c r="G1011">
        <v>0</v>
      </c>
      <c r="H1011">
        <v>0.74545454545454548</v>
      </c>
      <c r="I1011">
        <v>0.4921875</v>
      </c>
      <c r="J1011">
        <v>0.21546961325966851</v>
      </c>
      <c r="K1011">
        <v>0.296875</v>
      </c>
      <c r="L1011">
        <v>0.36410256410256409</v>
      </c>
      <c r="M1011">
        <v>0.46875</v>
      </c>
      <c r="N1011">
        <v>0.51111111111111107</v>
      </c>
      <c r="O1011">
        <v>0.40254237288135591</v>
      </c>
      <c r="P1011">
        <v>0.51798561151079137</v>
      </c>
      <c r="Q1011">
        <v>0.73374613003095979</v>
      </c>
      <c r="R1011">
        <v>0.57499999999999996</v>
      </c>
      <c r="S1011">
        <v>0.55454545454545456</v>
      </c>
      <c r="T1011">
        <v>0.46835443037974683</v>
      </c>
      <c r="U1011">
        <v>0.57758620689655171</v>
      </c>
      <c r="V1011">
        <v>0.50218340611353707</v>
      </c>
      <c r="W1011">
        <v>0.5625</v>
      </c>
      <c r="X1011">
        <v>0.55704697986577179</v>
      </c>
      <c r="Y1011">
        <v>0.27692307692307694</v>
      </c>
      <c r="Z1011">
        <v>0.39516129032258063</v>
      </c>
      <c r="AA1011">
        <v>0.58571428571428574</v>
      </c>
    </row>
    <row r="1012" spans="1:27" x14ac:dyDescent="0.35">
      <c r="A1012" s="1">
        <v>44165</v>
      </c>
      <c r="B1012" t="s">
        <v>51</v>
      </c>
      <c r="C1012">
        <v>0.15816326530612246</v>
      </c>
      <c r="D1012">
        <v>0.4972067039106145</v>
      </c>
      <c r="E1012">
        <v>4.3478260869565216E-2</v>
      </c>
      <c r="F1012">
        <v>1.0869565217391304E-2</v>
      </c>
      <c r="G1012">
        <v>9.1703056768558958E-2</v>
      </c>
      <c r="H1012">
        <v>8.4656084656084651E-2</v>
      </c>
      <c r="I1012">
        <v>7.857142857142857E-2</v>
      </c>
      <c r="J1012">
        <v>0.19672131147540983</v>
      </c>
      <c r="K1012">
        <v>0.29347826086956524</v>
      </c>
      <c r="L1012">
        <v>0.13235294117647059</v>
      </c>
      <c r="M1012">
        <v>0.28333333333333333</v>
      </c>
      <c r="N1012">
        <v>7.8431372549019607E-2</v>
      </c>
      <c r="O1012">
        <v>0.1875</v>
      </c>
      <c r="P1012">
        <v>7.1005917159763315E-2</v>
      </c>
      <c r="Q1012">
        <v>9.1603053435114504E-2</v>
      </c>
      <c r="R1012">
        <v>0.12333333333333334</v>
      </c>
      <c r="S1012">
        <v>6.9620253164556958E-2</v>
      </c>
      <c r="T1012">
        <v>6.0606060606060608E-2</v>
      </c>
      <c r="U1012">
        <v>7.2916666666666671E-2</v>
      </c>
      <c r="V1012">
        <v>0.24528301886792453</v>
      </c>
      <c r="W1012">
        <v>6.6666666666666666E-2</v>
      </c>
      <c r="X1012">
        <v>0.1</v>
      </c>
      <c r="Y1012">
        <v>0.19685039370078741</v>
      </c>
      <c r="Z1012">
        <v>1.8867924528301886E-2</v>
      </c>
      <c r="AA1012">
        <v>0.13750000000000001</v>
      </c>
    </row>
    <row r="1013" spans="1:27" x14ac:dyDescent="0.35">
      <c r="A1013" s="1">
        <v>44165</v>
      </c>
      <c r="B1013" t="s">
        <v>52</v>
      </c>
      <c r="C1013">
        <v>0.84183673469387754</v>
      </c>
      <c r="D1013">
        <v>0.5027932960893855</v>
      </c>
      <c r="E1013">
        <v>0.95652173913043481</v>
      </c>
      <c r="F1013">
        <v>0.98913043478260865</v>
      </c>
      <c r="G1013">
        <v>0.90829694323144106</v>
      </c>
      <c r="H1013">
        <v>0.91534391534391535</v>
      </c>
      <c r="I1013">
        <v>0.92142857142857137</v>
      </c>
      <c r="J1013">
        <v>0.80327868852459017</v>
      </c>
      <c r="K1013">
        <v>0.70652173913043481</v>
      </c>
      <c r="L1013">
        <v>0.86764705882352944</v>
      </c>
      <c r="M1013">
        <v>0.71666666666666667</v>
      </c>
      <c r="N1013">
        <v>0.92156862745098034</v>
      </c>
      <c r="O1013">
        <v>0.8125</v>
      </c>
      <c r="P1013">
        <v>0.92899408284023666</v>
      </c>
      <c r="Q1013">
        <v>0.90839694656488545</v>
      </c>
      <c r="R1013">
        <v>0.87666666666666671</v>
      </c>
      <c r="S1013">
        <v>0.930379746835443</v>
      </c>
      <c r="T1013">
        <v>0.93939393939393945</v>
      </c>
      <c r="U1013">
        <v>0.92708333333333337</v>
      </c>
      <c r="V1013">
        <v>0.75471698113207553</v>
      </c>
      <c r="W1013">
        <v>0.93333333333333335</v>
      </c>
      <c r="X1013">
        <v>0.9</v>
      </c>
      <c r="Y1013">
        <v>0.80314960629921262</v>
      </c>
      <c r="Z1013">
        <v>0.98113207547169812</v>
      </c>
      <c r="AA1013">
        <v>0.86250000000000004</v>
      </c>
    </row>
    <row r="1014" spans="1:27" x14ac:dyDescent="0.35">
      <c r="A1014" s="1">
        <v>44166</v>
      </c>
      <c r="B1014" t="s">
        <v>30</v>
      </c>
      <c r="C1014">
        <v>0.47588146225394767</v>
      </c>
      <c r="D1014">
        <v>0.24717145343777197</v>
      </c>
      <c r="E1014">
        <v>0.33679833679833687</v>
      </c>
      <c r="F1014">
        <v>0.33778494128482622</v>
      </c>
      <c r="G1014">
        <v>0.19282255767587583</v>
      </c>
      <c r="H1014">
        <v>0.30645792563600782</v>
      </c>
      <c r="I1014">
        <v>0.39295392953929537</v>
      </c>
      <c r="J1014">
        <v>0.39920248116969431</v>
      </c>
      <c r="K1014">
        <v>0.40466926070038911</v>
      </c>
      <c r="L1014">
        <v>0.35199999999999998</v>
      </c>
      <c r="M1014">
        <v>0.43489583333333326</v>
      </c>
      <c r="N1014">
        <v>0.18291814946619214</v>
      </c>
      <c r="O1014">
        <v>0.3482710926694329</v>
      </c>
      <c r="P1014">
        <v>0.45448369565217389</v>
      </c>
      <c r="Q1014">
        <v>0.29618413082980011</v>
      </c>
      <c r="R1014">
        <v>0.30525686977299882</v>
      </c>
      <c r="S1014">
        <v>0.36871199557766721</v>
      </c>
      <c r="T1014">
        <v>0.36600411240575736</v>
      </c>
      <c r="U1014">
        <v>0.34852695942190104</v>
      </c>
      <c r="V1014">
        <v>0.36951048951048954</v>
      </c>
      <c r="W1014">
        <v>0.23054892601431981</v>
      </c>
      <c r="X1014">
        <v>0.37986463620981392</v>
      </c>
      <c r="Y1014">
        <v>0.37129380053908356</v>
      </c>
      <c r="Z1014">
        <v>0.37769080234833657</v>
      </c>
      <c r="AA1014">
        <v>0.42989985693848354</v>
      </c>
    </row>
    <row r="1015" spans="1:27" x14ac:dyDescent="0.35">
      <c r="A1015" s="1">
        <v>44166</v>
      </c>
      <c r="B1015" t="s">
        <v>31</v>
      </c>
      <c r="C1015">
        <v>8.9984858317110117E-2</v>
      </c>
      <c r="D1015">
        <v>0.22193211488250653</v>
      </c>
      <c r="E1015">
        <v>0.12612612612612606</v>
      </c>
      <c r="F1015">
        <v>0.16532350909509547</v>
      </c>
      <c r="G1015">
        <v>0.19624038735403024</v>
      </c>
      <c r="H1015">
        <v>0.1095890410958904</v>
      </c>
      <c r="I1015">
        <v>0.129539295392954</v>
      </c>
      <c r="J1015">
        <v>0.22684980062029242</v>
      </c>
      <c r="K1015">
        <v>5.9073222497346978E-2</v>
      </c>
      <c r="L1015">
        <v>0.10400000000000004</v>
      </c>
      <c r="M1015">
        <v>4.8177083333333481E-2</v>
      </c>
      <c r="N1015">
        <v>7.1174377224199309E-2</v>
      </c>
      <c r="O1015">
        <v>0.13416320885200556</v>
      </c>
      <c r="P1015">
        <v>0.22554347826086957</v>
      </c>
      <c r="Q1015">
        <v>0.22955784373107213</v>
      </c>
      <c r="R1015">
        <v>0.26403823178016728</v>
      </c>
      <c r="S1015">
        <v>9.3974571586511901E-2</v>
      </c>
      <c r="T1015">
        <v>0.1309115832762166</v>
      </c>
      <c r="U1015">
        <v>3.1128404669260701E-2</v>
      </c>
      <c r="V1015">
        <v>0.1093706293706293</v>
      </c>
      <c r="W1015">
        <v>0.17565632458233887</v>
      </c>
      <c r="X1015">
        <v>0.1116751269035533</v>
      </c>
      <c r="Y1015">
        <v>0.20956873315363878</v>
      </c>
      <c r="Z1015">
        <v>0.12654924983692112</v>
      </c>
      <c r="AA1015">
        <v>0.19170243204577975</v>
      </c>
    </row>
    <row r="1016" spans="1:27" x14ac:dyDescent="0.35">
      <c r="A1016" s="1">
        <v>44166</v>
      </c>
      <c r="B1016" t="s">
        <v>32</v>
      </c>
      <c r="C1016">
        <v>0.56586632057105779</v>
      </c>
      <c r="D1016">
        <v>0.4691035683202785</v>
      </c>
      <c r="E1016">
        <v>0.46292446292446293</v>
      </c>
      <c r="F1016">
        <v>0.50310845037992169</v>
      </c>
      <c r="G1016">
        <v>0.38906294502990607</v>
      </c>
      <c r="H1016">
        <v>0.41604696673189823</v>
      </c>
      <c r="I1016">
        <v>0.52249322493224937</v>
      </c>
      <c r="J1016">
        <v>0.62605228178998673</v>
      </c>
      <c r="K1016">
        <v>0.46374248319773609</v>
      </c>
      <c r="L1016">
        <v>0.45600000000000002</v>
      </c>
      <c r="M1016">
        <v>0.48307291666666674</v>
      </c>
      <c r="N1016">
        <v>0.25409252669039145</v>
      </c>
      <c r="O1016">
        <v>0.48243430152143846</v>
      </c>
      <c r="P1016">
        <v>0.68002717391304346</v>
      </c>
      <c r="Q1016">
        <v>0.52574197456087224</v>
      </c>
      <c r="R1016">
        <v>0.56929510155316609</v>
      </c>
      <c r="S1016">
        <v>0.46268656716417911</v>
      </c>
      <c r="T1016">
        <v>0.49691569568197397</v>
      </c>
      <c r="U1016">
        <v>0.37965536409116174</v>
      </c>
      <c r="V1016">
        <v>0.47888111888111884</v>
      </c>
      <c r="W1016">
        <v>0.40620525059665868</v>
      </c>
      <c r="X1016">
        <v>0.49153976311336722</v>
      </c>
      <c r="Y1016">
        <v>0.58086253369272234</v>
      </c>
      <c r="Z1016">
        <v>0.50424005218525769</v>
      </c>
      <c r="AA1016">
        <v>0.62160228898426328</v>
      </c>
    </row>
    <row r="1017" spans="1:27" x14ac:dyDescent="0.35">
      <c r="A1017" s="1">
        <v>44166</v>
      </c>
      <c r="B1017" t="s">
        <v>33</v>
      </c>
      <c r="C1017">
        <v>0.43413367942894221</v>
      </c>
      <c r="D1017">
        <v>0.53089643167972156</v>
      </c>
      <c r="E1017">
        <v>0.53707553707553712</v>
      </c>
      <c r="F1017">
        <v>0.49689154962007831</v>
      </c>
      <c r="G1017">
        <v>0.61093705497009387</v>
      </c>
      <c r="H1017">
        <v>0.58395303326810177</v>
      </c>
      <c r="I1017">
        <v>0.47750677506775063</v>
      </c>
      <c r="J1017">
        <v>0.37394771821001327</v>
      </c>
      <c r="K1017">
        <v>0.53625751680226386</v>
      </c>
      <c r="L1017">
        <v>0.54400000000000004</v>
      </c>
      <c r="M1017">
        <v>0.51692708333333326</v>
      </c>
      <c r="N1017">
        <v>0.74590747330960849</v>
      </c>
      <c r="O1017">
        <v>0.51756569847856149</v>
      </c>
      <c r="P1017">
        <v>0.31997282608695654</v>
      </c>
      <c r="Q1017">
        <v>0.47425802543912776</v>
      </c>
      <c r="R1017">
        <v>0.43070489844683391</v>
      </c>
      <c r="S1017">
        <v>0.53731343283582089</v>
      </c>
      <c r="T1017">
        <v>0.50308430431802598</v>
      </c>
      <c r="U1017">
        <v>0.62034463590883826</v>
      </c>
      <c r="V1017">
        <v>0.52111888111888116</v>
      </c>
      <c r="W1017">
        <v>0.59379474940334132</v>
      </c>
      <c r="X1017">
        <v>0.50846023688663278</v>
      </c>
      <c r="Y1017">
        <v>0.41913746630727766</v>
      </c>
      <c r="Z1017">
        <v>0.49575994781474231</v>
      </c>
      <c r="AA1017">
        <v>0.37839771101573672</v>
      </c>
    </row>
    <row r="1018" spans="1:27" x14ac:dyDescent="0.35">
      <c r="A1018" s="1">
        <v>44166</v>
      </c>
      <c r="B1018" t="s">
        <v>46</v>
      </c>
      <c r="C1018">
        <v>0.40345335860181097</v>
      </c>
      <c r="D1018">
        <v>0.64037319762510603</v>
      </c>
      <c r="E1018">
        <v>0.5841184387617766</v>
      </c>
      <c r="F1018">
        <v>0.42401049639186522</v>
      </c>
      <c r="G1018">
        <v>0.2986742916558357</v>
      </c>
      <c r="H1018">
        <v>0.57483246463142224</v>
      </c>
      <c r="I1018">
        <v>0.42599469496021219</v>
      </c>
      <c r="J1018">
        <v>0.66220302375809936</v>
      </c>
      <c r="K1018">
        <v>0.41604350781781102</v>
      </c>
      <c r="L1018">
        <v>0.62251407129455905</v>
      </c>
      <c r="M1018">
        <v>0.44874999999999998</v>
      </c>
      <c r="N1018">
        <v>0.22625698324022347</v>
      </c>
      <c r="O1018">
        <v>0.63383356070941332</v>
      </c>
      <c r="P1018">
        <v>0.46435452793834303</v>
      </c>
      <c r="Q1018">
        <v>0.43580901856763921</v>
      </c>
      <c r="R1018">
        <v>0.59812050856826982</v>
      </c>
      <c r="S1018">
        <v>0.41228991596638648</v>
      </c>
      <c r="T1018">
        <v>0.68487928843710288</v>
      </c>
      <c r="U1018">
        <v>0.64060072501294651</v>
      </c>
      <c r="V1018">
        <v>0.45749761222540591</v>
      </c>
      <c r="W1018">
        <v>0.57208872458410354</v>
      </c>
      <c r="X1018">
        <v>0.77301387137452726</v>
      </c>
      <c r="Y1018">
        <v>0.434640522875817</v>
      </c>
      <c r="Z1018">
        <v>0.63796477495107629</v>
      </c>
      <c r="AA1018">
        <v>0.43360433604336046</v>
      </c>
    </row>
    <row r="1019" spans="1:27" x14ac:dyDescent="0.35">
      <c r="A1019" s="1">
        <v>44166</v>
      </c>
      <c r="B1019" t="s">
        <v>47</v>
      </c>
      <c r="C1019">
        <v>0.66283924843423803</v>
      </c>
      <c r="D1019">
        <v>0.36026490066225164</v>
      </c>
      <c r="E1019">
        <v>0.35483870967741937</v>
      </c>
      <c r="F1019">
        <v>0.41000515729757608</v>
      </c>
      <c r="G1019">
        <v>0.5726718885987816</v>
      </c>
      <c r="H1019">
        <v>0.23510362694300518</v>
      </c>
      <c r="I1019">
        <v>0.56787048567870491</v>
      </c>
      <c r="J1019">
        <v>0.61187214611872143</v>
      </c>
      <c r="K1019">
        <v>0.4452614379084967</v>
      </c>
      <c r="L1019">
        <v>0.59734779987944542</v>
      </c>
      <c r="M1019">
        <v>0.64623955431754876</v>
      </c>
      <c r="N1019">
        <v>0.34876543209876543</v>
      </c>
      <c r="O1019">
        <v>0.68661213947481703</v>
      </c>
      <c r="P1019">
        <v>0.47579529737206083</v>
      </c>
      <c r="Q1019">
        <v>0.65124771758977484</v>
      </c>
      <c r="R1019">
        <v>0.21626617375231053</v>
      </c>
      <c r="S1019">
        <v>0.47388535031847134</v>
      </c>
      <c r="T1019">
        <v>0.65398886827458258</v>
      </c>
      <c r="U1019">
        <v>0.36135812449474536</v>
      </c>
      <c r="V1019">
        <v>0.5568893528183716</v>
      </c>
      <c r="W1019">
        <v>0.16962843295638125</v>
      </c>
      <c r="X1019">
        <v>0.38662316476345843</v>
      </c>
      <c r="Y1019">
        <v>0.75338345864661649</v>
      </c>
      <c r="Z1019">
        <v>0.35685071574642124</v>
      </c>
      <c r="AA1019">
        <v>0.59218749999999998</v>
      </c>
    </row>
    <row r="1020" spans="1:27" x14ac:dyDescent="0.35">
      <c r="A1020" s="1">
        <v>44166</v>
      </c>
      <c r="B1020" t="s">
        <v>48</v>
      </c>
      <c r="C1020">
        <v>0.33716075156576203</v>
      </c>
      <c r="D1020">
        <v>0.6397350993377483</v>
      </c>
      <c r="E1020">
        <v>0.64516129032258063</v>
      </c>
      <c r="F1020">
        <v>0.58999484270242397</v>
      </c>
      <c r="G1020">
        <v>0.42732811140121846</v>
      </c>
      <c r="H1020">
        <v>0.76489637305699487</v>
      </c>
      <c r="I1020">
        <v>0.43212951432129515</v>
      </c>
      <c r="J1020">
        <v>0.38812785388127852</v>
      </c>
      <c r="K1020">
        <v>0.5547385620915033</v>
      </c>
      <c r="L1020">
        <v>0.40265220012055453</v>
      </c>
      <c r="M1020">
        <v>0.35376044568245124</v>
      </c>
      <c r="N1020">
        <v>0.65123456790123457</v>
      </c>
      <c r="O1020">
        <v>0.31338786052518297</v>
      </c>
      <c r="P1020">
        <v>0.52420470262793917</v>
      </c>
      <c r="Q1020">
        <v>0.34875228241022521</v>
      </c>
      <c r="R1020">
        <v>0.7837338262476895</v>
      </c>
      <c r="S1020">
        <v>0.52611464968152866</v>
      </c>
      <c r="T1020">
        <v>0.34601113172541742</v>
      </c>
      <c r="U1020">
        <v>0.63864187550525464</v>
      </c>
      <c r="V1020">
        <v>0.4431106471816284</v>
      </c>
      <c r="W1020">
        <v>0.8303715670436187</v>
      </c>
      <c r="X1020">
        <v>0.61337683523654163</v>
      </c>
      <c r="Y1020">
        <v>0.24661654135338346</v>
      </c>
      <c r="Z1020">
        <v>0.64314928425357876</v>
      </c>
      <c r="AA1020">
        <v>0.40781250000000002</v>
      </c>
    </row>
    <row r="1021" spans="1:27" x14ac:dyDescent="0.35">
      <c r="A1021" s="1">
        <v>44166</v>
      </c>
      <c r="B1021" t="s">
        <v>49</v>
      </c>
      <c r="C1021">
        <v>0.60360360360360366</v>
      </c>
      <c r="D1021">
        <v>0.34857142857142859</v>
      </c>
      <c r="E1021">
        <v>0.41304347826086957</v>
      </c>
      <c r="F1021">
        <v>0.36538461538461536</v>
      </c>
      <c r="G1021">
        <v>1</v>
      </c>
      <c r="H1021">
        <v>0.21363636363636362</v>
      </c>
      <c r="I1021">
        <v>0.53125</v>
      </c>
      <c r="J1021">
        <v>0.77348066298342544</v>
      </c>
      <c r="K1021">
        <v>0.64141414141414144</v>
      </c>
      <c r="L1021">
        <v>0.61691542288557211</v>
      </c>
      <c r="M1021">
        <v>0.54385964912280704</v>
      </c>
      <c r="N1021">
        <v>0.51111111111111107</v>
      </c>
      <c r="O1021">
        <v>0.59322033898305082</v>
      </c>
      <c r="P1021">
        <v>0.45323741007194246</v>
      </c>
      <c r="Q1021">
        <v>0.25531914893617019</v>
      </c>
      <c r="R1021">
        <v>0.30625000000000002</v>
      </c>
      <c r="S1021">
        <v>0.43636363636363634</v>
      </c>
      <c r="T1021">
        <v>0.48717948717948717</v>
      </c>
      <c r="U1021">
        <v>0.38793103448275862</v>
      </c>
      <c r="V1021">
        <v>0.45217391304347826</v>
      </c>
      <c r="W1021">
        <v>0.39583333333333331</v>
      </c>
      <c r="X1021">
        <v>0.43624161073825501</v>
      </c>
      <c r="Y1021">
        <v>0.58974358974358976</v>
      </c>
      <c r="Z1021">
        <v>0.58870967741935487</v>
      </c>
      <c r="AA1021">
        <v>0.41134751773049644</v>
      </c>
    </row>
    <row r="1022" spans="1:27" x14ac:dyDescent="0.35">
      <c r="A1022" s="1">
        <v>44166</v>
      </c>
      <c r="B1022" t="s">
        <v>50</v>
      </c>
      <c r="C1022">
        <v>0.3963963963963964</v>
      </c>
      <c r="D1022">
        <v>0.65142857142857147</v>
      </c>
      <c r="E1022">
        <v>0.58695652173913049</v>
      </c>
      <c r="F1022">
        <v>0.63461538461538458</v>
      </c>
      <c r="G1022">
        <v>0</v>
      </c>
      <c r="H1022">
        <v>0.78636363636363638</v>
      </c>
      <c r="I1022">
        <v>0.46875</v>
      </c>
      <c r="J1022">
        <v>0.22651933701657459</v>
      </c>
      <c r="K1022">
        <v>0.35858585858585856</v>
      </c>
      <c r="L1022">
        <v>0.38308457711442784</v>
      </c>
      <c r="M1022">
        <v>0.45614035087719296</v>
      </c>
      <c r="N1022">
        <v>0.48888888888888887</v>
      </c>
      <c r="O1022">
        <v>0.40677966101694918</v>
      </c>
      <c r="P1022">
        <v>0.5467625899280576</v>
      </c>
      <c r="Q1022">
        <v>0.74468085106382975</v>
      </c>
      <c r="R1022">
        <v>0.69374999999999998</v>
      </c>
      <c r="S1022">
        <v>0.5636363636363636</v>
      </c>
      <c r="T1022">
        <v>0.51282051282051277</v>
      </c>
      <c r="U1022">
        <v>0.61206896551724133</v>
      </c>
      <c r="V1022">
        <v>0.54782608695652169</v>
      </c>
      <c r="W1022">
        <v>0.60416666666666663</v>
      </c>
      <c r="X1022">
        <v>0.56375838926174493</v>
      </c>
      <c r="Y1022">
        <v>0.41025641025641024</v>
      </c>
      <c r="Z1022">
        <v>0.41129032258064518</v>
      </c>
      <c r="AA1022">
        <v>0.58865248226950351</v>
      </c>
    </row>
    <row r="1023" spans="1:27" x14ac:dyDescent="0.35">
      <c r="A1023" s="1">
        <v>44166</v>
      </c>
      <c r="B1023" t="s">
        <v>51</v>
      </c>
      <c r="C1023">
        <v>0.53061224489795922</v>
      </c>
      <c r="D1023">
        <v>0.43575418994413406</v>
      </c>
      <c r="E1023">
        <v>3.9473684210526314E-2</v>
      </c>
      <c r="F1023">
        <v>1.5217391304347827E-2</v>
      </c>
      <c r="G1023">
        <v>8.296943231441048E-2</v>
      </c>
      <c r="H1023">
        <v>8.4656084656084651E-2</v>
      </c>
      <c r="I1023">
        <v>8.5714285714285715E-2</v>
      </c>
      <c r="J1023">
        <v>0.18852459016393441</v>
      </c>
      <c r="K1023">
        <v>0.2864864864864865</v>
      </c>
      <c r="L1023">
        <v>0.16190476190476191</v>
      </c>
      <c r="M1023">
        <v>0.34782608695652173</v>
      </c>
      <c r="N1023">
        <v>9.8039215686274508E-2</v>
      </c>
      <c r="O1023">
        <v>0.15625</v>
      </c>
      <c r="P1023">
        <v>8.7499999999999994E-2</v>
      </c>
      <c r="Q1023">
        <v>0.1037037037037037</v>
      </c>
      <c r="R1023">
        <v>8.0291970802919707E-2</v>
      </c>
      <c r="S1023">
        <v>5.0632911392405063E-2</v>
      </c>
      <c r="T1023">
        <v>6.7669172932330823E-2</v>
      </c>
      <c r="U1023">
        <v>6.7357512953367879E-2</v>
      </c>
      <c r="V1023">
        <v>0.22368421052631579</v>
      </c>
      <c r="W1023">
        <v>8.7179487179487175E-2</v>
      </c>
      <c r="X1023">
        <v>0.11874999999999999</v>
      </c>
      <c r="Y1023">
        <v>0.16071428571428573</v>
      </c>
      <c r="Z1023">
        <v>1.2578616352201259E-2</v>
      </c>
      <c r="AA1023">
        <v>0.13750000000000001</v>
      </c>
    </row>
    <row r="1024" spans="1:27" x14ac:dyDescent="0.35">
      <c r="A1024" s="1">
        <v>44166</v>
      </c>
      <c r="B1024" t="s">
        <v>52</v>
      </c>
      <c r="C1024">
        <v>0.46938775510204084</v>
      </c>
      <c r="D1024">
        <v>0.56424581005586594</v>
      </c>
      <c r="E1024">
        <v>0.96052631578947367</v>
      </c>
      <c r="F1024">
        <v>0.98478260869565215</v>
      </c>
      <c r="G1024">
        <v>0.91703056768558955</v>
      </c>
      <c r="H1024">
        <v>0.91534391534391535</v>
      </c>
      <c r="I1024">
        <v>0.91428571428571426</v>
      </c>
      <c r="J1024">
        <v>0.81147540983606559</v>
      </c>
      <c r="K1024">
        <v>0.71351351351351355</v>
      </c>
      <c r="L1024">
        <v>0.83809523809523812</v>
      </c>
      <c r="M1024">
        <v>0.65217391304347827</v>
      </c>
      <c r="N1024">
        <v>0.90196078431372551</v>
      </c>
      <c r="O1024">
        <v>0.84375</v>
      </c>
      <c r="P1024">
        <v>0.91249999999999998</v>
      </c>
      <c r="Q1024">
        <v>0.89629629629629626</v>
      </c>
      <c r="R1024">
        <v>0.91970802919708028</v>
      </c>
      <c r="S1024">
        <v>0.94936708860759489</v>
      </c>
      <c r="T1024">
        <v>0.93233082706766912</v>
      </c>
      <c r="U1024">
        <v>0.93264248704663211</v>
      </c>
      <c r="V1024">
        <v>0.77631578947368418</v>
      </c>
      <c r="W1024">
        <v>0.9128205128205128</v>
      </c>
      <c r="X1024">
        <v>0.88124999999999998</v>
      </c>
      <c r="Y1024">
        <v>0.8392857142857143</v>
      </c>
      <c r="Z1024">
        <v>0.98742138364779874</v>
      </c>
      <c r="AA1024">
        <v>0.86250000000000004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303"/>
  <sheetViews>
    <sheetView topLeftCell="A1259" workbookViewId="0">
      <selection activeCell="B1317" sqref="B131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  <row r="1276" spans="1:3" x14ac:dyDescent="0.35">
      <c r="A1276" s="1">
        <v>44165</v>
      </c>
      <c r="B1276" t="s">
        <v>35</v>
      </c>
      <c r="C1276">
        <v>59898</v>
      </c>
    </row>
    <row r="1277" spans="1:3" x14ac:dyDescent="0.35">
      <c r="A1277" s="1">
        <v>44165</v>
      </c>
      <c r="B1277" t="s">
        <v>36</v>
      </c>
      <c r="C1277">
        <v>20481</v>
      </c>
    </row>
    <row r="1278" spans="1:3" x14ac:dyDescent="0.35">
      <c r="A1278" s="1">
        <v>44165</v>
      </c>
      <c r="B1278" t="s">
        <v>37</v>
      </c>
      <c r="C1278">
        <v>8103</v>
      </c>
    </row>
    <row r="1279" spans="1:3" x14ac:dyDescent="0.35">
      <c r="A1279" s="1">
        <v>44165</v>
      </c>
      <c r="B1279" t="s">
        <v>38</v>
      </c>
      <c r="C1279">
        <v>28584</v>
      </c>
    </row>
    <row r="1280" spans="1:3" x14ac:dyDescent="0.35">
      <c r="A1280" s="1">
        <v>44165</v>
      </c>
      <c r="B1280" t="s">
        <v>39</v>
      </c>
      <c r="C1280">
        <v>31314</v>
      </c>
    </row>
    <row r="1281" spans="1:3" x14ac:dyDescent="0.35">
      <c r="A1281" s="1">
        <v>44165</v>
      </c>
      <c r="B1281" t="s">
        <v>2</v>
      </c>
      <c r="C1281">
        <v>30352</v>
      </c>
    </row>
    <row r="1282" spans="1:3" x14ac:dyDescent="0.35">
      <c r="A1282" s="1">
        <v>44165</v>
      </c>
      <c r="B1282" t="s">
        <v>1</v>
      </c>
      <c r="C1282">
        <v>15373</v>
      </c>
    </row>
    <row r="1283" spans="1:3" x14ac:dyDescent="0.35">
      <c r="A1283" s="1">
        <v>44165</v>
      </c>
      <c r="B1283" t="s">
        <v>0</v>
      </c>
      <c r="C1283">
        <v>14979</v>
      </c>
    </row>
    <row r="1284" spans="1:3" x14ac:dyDescent="0.35">
      <c r="A1284" s="1">
        <v>44165</v>
      </c>
      <c r="B1284" t="s">
        <v>40</v>
      </c>
      <c r="C1284">
        <v>4196</v>
      </c>
    </row>
    <row r="1285" spans="1:3" x14ac:dyDescent="0.35">
      <c r="A1285" s="1">
        <v>44165</v>
      </c>
      <c r="B1285" t="s">
        <v>41</v>
      </c>
      <c r="C1285">
        <v>2165</v>
      </c>
    </row>
    <row r="1286" spans="1:3" x14ac:dyDescent="0.35">
      <c r="A1286" s="1">
        <v>44165</v>
      </c>
      <c r="B1286" t="s">
        <v>42</v>
      </c>
      <c r="C1286">
        <v>2031</v>
      </c>
    </row>
    <row r="1287" spans="1:3" x14ac:dyDescent="0.35">
      <c r="A1287" s="1">
        <v>44165</v>
      </c>
      <c r="B1287" t="s">
        <v>43</v>
      </c>
      <c r="C1287">
        <v>4955</v>
      </c>
    </row>
    <row r="1288" spans="1:3" x14ac:dyDescent="0.35">
      <c r="A1288" s="1">
        <v>44165</v>
      </c>
      <c r="B1288" t="s">
        <v>44</v>
      </c>
      <c r="C1288">
        <v>643</v>
      </c>
    </row>
    <row r="1289" spans="1:3" x14ac:dyDescent="0.35">
      <c r="A1289" s="1">
        <v>44165</v>
      </c>
      <c r="B1289" t="s">
        <v>45</v>
      </c>
      <c r="C1289">
        <v>4312</v>
      </c>
    </row>
    <row r="1290" spans="1:3" x14ac:dyDescent="0.35">
      <c r="A1290" s="1">
        <v>44166</v>
      </c>
      <c r="B1290" t="s">
        <v>35</v>
      </c>
      <c r="C1290">
        <v>61218</v>
      </c>
    </row>
    <row r="1291" spans="1:3" x14ac:dyDescent="0.35">
      <c r="A1291" s="1">
        <v>44166</v>
      </c>
      <c r="B1291" t="s">
        <v>36</v>
      </c>
      <c r="C1291">
        <v>20144</v>
      </c>
    </row>
    <row r="1292" spans="1:3" x14ac:dyDescent="0.35">
      <c r="A1292" s="1">
        <v>44166</v>
      </c>
      <c r="B1292" t="s">
        <v>37</v>
      </c>
      <c r="C1292">
        <v>8353</v>
      </c>
    </row>
    <row r="1293" spans="1:3" x14ac:dyDescent="0.35">
      <c r="A1293" s="1">
        <v>44166</v>
      </c>
      <c r="B1293" t="s">
        <v>38</v>
      </c>
      <c r="C1293">
        <v>28497</v>
      </c>
    </row>
    <row r="1294" spans="1:3" x14ac:dyDescent="0.35">
      <c r="A1294" s="1">
        <v>44166</v>
      </c>
      <c r="B1294" t="s">
        <v>39</v>
      </c>
      <c r="C1294">
        <v>32721</v>
      </c>
    </row>
    <row r="1295" spans="1:3" x14ac:dyDescent="0.35">
      <c r="A1295" s="1">
        <v>44166</v>
      </c>
      <c r="B1295" t="s">
        <v>2</v>
      </c>
      <c r="C1295">
        <v>30975</v>
      </c>
    </row>
    <row r="1296" spans="1:3" x14ac:dyDescent="0.35">
      <c r="A1296" s="1">
        <v>44166</v>
      </c>
      <c r="B1296" t="s">
        <v>1</v>
      </c>
      <c r="C1296">
        <v>15197</v>
      </c>
    </row>
    <row r="1297" spans="1:3" x14ac:dyDescent="0.35">
      <c r="A1297" s="1">
        <v>44166</v>
      </c>
      <c r="B1297" t="s">
        <v>0</v>
      </c>
      <c r="C1297">
        <v>15778</v>
      </c>
    </row>
    <row r="1298" spans="1:3" x14ac:dyDescent="0.35">
      <c r="A1298" s="1">
        <v>44166</v>
      </c>
      <c r="B1298" t="s">
        <v>40</v>
      </c>
      <c r="C1298">
        <v>4240</v>
      </c>
    </row>
    <row r="1299" spans="1:3" x14ac:dyDescent="0.35">
      <c r="A1299" s="1">
        <v>44166</v>
      </c>
      <c r="B1299" t="s">
        <v>41</v>
      </c>
      <c r="C1299">
        <v>2073</v>
      </c>
    </row>
    <row r="1300" spans="1:3" x14ac:dyDescent="0.35">
      <c r="A1300" s="1">
        <v>44166</v>
      </c>
      <c r="B1300" t="s">
        <v>42</v>
      </c>
      <c r="C1300">
        <v>2167</v>
      </c>
    </row>
    <row r="1301" spans="1:3" x14ac:dyDescent="0.35">
      <c r="A1301" s="1">
        <v>44166</v>
      </c>
      <c r="B1301" t="s">
        <v>43</v>
      </c>
      <c r="C1301">
        <v>4941</v>
      </c>
    </row>
    <row r="1302" spans="1:3" x14ac:dyDescent="0.35">
      <c r="A1302" s="1">
        <v>44166</v>
      </c>
      <c r="B1302" t="s">
        <v>44</v>
      </c>
      <c r="C1302">
        <v>690</v>
      </c>
    </row>
    <row r="1303" spans="1:3" x14ac:dyDescent="0.35">
      <c r="A1303" s="1">
        <v>44166</v>
      </c>
      <c r="B1303" t="s">
        <v>45</v>
      </c>
      <c r="C1303">
        <v>4251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24"/>
  <sheetViews>
    <sheetView topLeftCell="A985" workbookViewId="0">
      <selection activeCell="A1014" sqref="A1014:C1024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  <row r="1003" spans="1:3" x14ac:dyDescent="0.35">
      <c r="A1003" s="1">
        <v>44165</v>
      </c>
      <c r="B1003" t="s">
        <v>30</v>
      </c>
      <c r="C1003">
        <v>0.36065083026642486</v>
      </c>
    </row>
    <row r="1004" spans="1:3" x14ac:dyDescent="0.35">
      <c r="A1004" s="1">
        <v>44165</v>
      </c>
      <c r="B1004" t="s">
        <v>31</v>
      </c>
      <c r="C1004">
        <v>0.14268608357252277</v>
      </c>
    </row>
    <row r="1005" spans="1:3" x14ac:dyDescent="0.35">
      <c r="A1005" s="1">
        <v>44165</v>
      </c>
      <c r="B1005" t="s">
        <v>32</v>
      </c>
      <c r="C1005">
        <v>0.50333691383894763</v>
      </c>
    </row>
    <row r="1006" spans="1:3" x14ac:dyDescent="0.35">
      <c r="A1006" s="1">
        <v>44165</v>
      </c>
      <c r="B1006" t="s">
        <v>33</v>
      </c>
      <c r="C1006">
        <v>0.49666308616105237</v>
      </c>
    </row>
    <row r="1007" spans="1:3" x14ac:dyDescent="0.35">
      <c r="A1007" s="1">
        <v>44165</v>
      </c>
      <c r="B1007" t="s">
        <v>46</v>
      </c>
      <c r="C1007">
        <v>0.50672810444422189</v>
      </c>
    </row>
    <row r="1008" spans="1:3" x14ac:dyDescent="0.35">
      <c r="A1008" s="1">
        <v>44165</v>
      </c>
      <c r="B1008" t="s">
        <v>47</v>
      </c>
      <c r="C1008">
        <v>0.50649051133368472</v>
      </c>
    </row>
    <row r="1009" spans="1:3" x14ac:dyDescent="0.35">
      <c r="A1009" s="1">
        <v>44165</v>
      </c>
      <c r="B1009" t="s">
        <v>48</v>
      </c>
      <c r="C1009">
        <v>0.49350948866631522</v>
      </c>
    </row>
    <row r="1010" spans="1:3" x14ac:dyDescent="0.35">
      <c r="A1010" s="1">
        <v>44165</v>
      </c>
      <c r="B1010" t="s">
        <v>49</v>
      </c>
      <c r="C1010">
        <v>0.51596758817921828</v>
      </c>
    </row>
    <row r="1011" spans="1:3" x14ac:dyDescent="0.35">
      <c r="A1011" s="1">
        <v>44165</v>
      </c>
      <c r="B1011" t="s">
        <v>50</v>
      </c>
      <c r="C1011">
        <v>0.48403241182078172</v>
      </c>
    </row>
    <row r="1012" spans="1:3" x14ac:dyDescent="0.35">
      <c r="A1012" s="1">
        <v>44165</v>
      </c>
      <c r="B1012" t="s">
        <v>51</v>
      </c>
      <c r="C1012">
        <v>0.12976791120080727</v>
      </c>
    </row>
    <row r="1013" spans="1:3" x14ac:dyDescent="0.35">
      <c r="A1013" s="1">
        <v>44165</v>
      </c>
      <c r="B1013" t="s">
        <v>52</v>
      </c>
      <c r="C1013">
        <v>0.87023208879919278</v>
      </c>
    </row>
    <row r="1014" spans="1:3" x14ac:dyDescent="0.35">
      <c r="A1014" s="1">
        <v>44166</v>
      </c>
      <c r="B1014" t="s">
        <v>30</v>
      </c>
      <c r="C1014">
        <v>0.34683792765026944</v>
      </c>
    </row>
    <row r="1015" spans="1:3" x14ac:dyDescent="0.35">
      <c r="A1015" s="1">
        <v>44166</v>
      </c>
      <c r="B1015" t="s">
        <v>31</v>
      </c>
      <c r="C1015">
        <v>0.1438213467862739</v>
      </c>
    </row>
    <row r="1016" spans="1:3" x14ac:dyDescent="0.35">
      <c r="A1016" s="1">
        <v>44166</v>
      </c>
      <c r="B1016" t="s">
        <v>32</v>
      </c>
      <c r="C1016">
        <v>0.49065927443654334</v>
      </c>
    </row>
    <row r="1017" spans="1:3" x14ac:dyDescent="0.35">
      <c r="A1017" s="1">
        <v>44166</v>
      </c>
      <c r="B1017" t="s">
        <v>33</v>
      </c>
      <c r="C1017">
        <v>0.50934072556345666</v>
      </c>
    </row>
    <row r="1018" spans="1:3" x14ac:dyDescent="0.35">
      <c r="A1018" s="1">
        <v>44166</v>
      </c>
      <c r="B1018" t="s">
        <v>46</v>
      </c>
      <c r="C1018">
        <v>0.50597863373517593</v>
      </c>
    </row>
    <row r="1019" spans="1:3" x14ac:dyDescent="0.35">
      <c r="A1019" s="1">
        <v>44166</v>
      </c>
      <c r="B1019" t="s">
        <v>47</v>
      </c>
      <c r="C1019">
        <v>0.49062146892655367</v>
      </c>
    </row>
    <row r="1020" spans="1:3" x14ac:dyDescent="0.35">
      <c r="A1020" s="1">
        <v>44166</v>
      </c>
      <c r="B1020" t="s">
        <v>48</v>
      </c>
      <c r="C1020">
        <v>0.50937853107344633</v>
      </c>
    </row>
    <row r="1021" spans="1:3" x14ac:dyDescent="0.35">
      <c r="A1021" s="1">
        <v>44166</v>
      </c>
      <c r="B1021" t="s">
        <v>49</v>
      </c>
      <c r="C1021">
        <v>0.48891509433962266</v>
      </c>
    </row>
    <row r="1022" spans="1:3" x14ac:dyDescent="0.35">
      <c r="A1022" s="1">
        <v>44166</v>
      </c>
      <c r="B1022" t="s">
        <v>50</v>
      </c>
      <c r="C1022">
        <v>0.51108490566037734</v>
      </c>
    </row>
    <row r="1023" spans="1:3" x14ac:dyDescent="0.35">
      <c r="A1023" s="1">
        <v>44166</v>
      </c>
      <c r="B1023" t="s">
        <v>51</v>
      </c>
      <c r="C1023">
        <v>0.13964784456587737</v>
      </c>
    </row>
    <row r="1024" spans="1:3" x14ac:dyDescent="0.35">
      <c r="A1024" s="1">
        <v>44166</v>
      </c>
      <c r="B1024" t="s">
        <v>52</v>
      </c>
      <c r="C1024">
        <v>0.86035215543412269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24"/>
  <sheetViews>
    <sheetView topLeftCell="A985" workbookViewId="0">
      <selection activeCell="A1025" sqref="A1025:XFD1030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  <row r="1003" spans="1:3" x14ac:dyDescent="0.35">
      <c r="A1003" s="1">
        <f>Table4[[#This Row],[Дата]]</f>
        <v>44165</v>
      </c>
      <c r="B1003" t="str">
        <f>Table4[[#This Row],[Показник]]</f>
        <v>% ліжок, зайнятих підтвердженими випадками</v>
      </c>
      <c r="C1003" s="2">
        <f>Table4[[#This Row],[Україна]]*100</f>
        <v>36.065083026642483</v>
      </c>
    </row>
    <row r="1004" spans="1:3" x14ac:dyDescent="0.35">
      <c r="A1004" s="1">
        <f>Table4[[#This Row],[Дата]]</f>
        <v>44165</v>
      </c>
      <c r="B1004" t="str">
        <f>Table4[[#This Row],[Показник]]</f>
        <v>% ліжок, зайнятих підозрюваними випадками</v>
      </c>
      <c r="C1004" s="2">
        <f>Table4[[#This Row],[Україна]]*100</f>
        <v>14.268608357252276</v>
      </c>
    </row>
    <row r="1005" spans="1:3" x14ac:dyDescent="0.35">
      <c r="A1005" s="1">
        <f>Table4[[#This Row],[Дата]]</f>
        <v>44165</v>
      </c>
      <c r="B1005" t="str">
        <f>Table4[[#This Row],[Показник]]</f>
        <v>% зайнятих підтвердженими та підозрюваними випадками</v>
      </c>
      <c r="C1005" s="2">
        <f>Table4[[#This Row],[Україна]]*100</f>
        <v>50.333691383894759</v>
      </c>
    </row>
    <row r="1006" spans="1:3" x14ac:dyDescent="0.35">
      <c r="A1006" s="1">
        <f>Table4[[#This Row],[Дата]]</f>
        <v>44165</v>
      </c>
      <c r="B1006" t="str">
        <f>Table4[[#This Row],[Показник]]</f>
        <v>% вільних ліжок</v>
      </c>
      <c r="C1006" s="2">
        <f>Table4[[#This Row],[Україна]]*100</f>
        <v>49.666308616105241</v>
      </c>
    </row>
    <row r="1007" spans="1:3" x14ac:dyDescent="0.35">
      <c r="A1007" s="1">
        <f>Table4[[#This Row],[Дата]]</f>
        <v>44165</v>
      </c>
      <c r="B1007" t="str">
        <f>Table4[[#This Row],[Показник]]</f>
        <v>% ліжок, забезпечених подачею кисню</v>
      </c>
      <c r="C1007" s="2">
        <f>Table4[[#This Row],[Україна]]*100</f>
        <v>50.67281044442219</v>
      </c>
    </row>
    <row r="1008" spans="1:3" x14ac:dyDescent="0.35">
      <c r="A1008" s="1">
        <f>Table4[[#This Row],[Дата]]</f>
        <v>44165</v>
      </c>
      <c r="B1008" t="str">
        <f>Table4[[#This Row],[Показник]]</f>
        <v>% зайнятих ліжок, забезпечених подачею кисню</v>
      </c>
      <c r="C1008" s="2">
        <f>Table4[[#This Row],[Україна]]*100</f>
        <v>50.649051133368474</v>
      </c>
    </row>
    <row r="1009" spans="1:3" x14ac:dyDescent="0.35">
      <c r="A1009" s="1">
        <f>Table4[[#This Row],[Дата]]</f>
        <v>44165</v>
      </c>
      <c r="B1009" t="str">
        <f>Table4[[#This Row],[Показник]]</f>
        <v>% вільних ліжок, забезпечених подачею кисню</v>
      </c>
      <c r="C1009" s="2">
        <f>Table4[[#This Row],[Україна]]*100</f>
        <v>49.350948866631519</v>
      </c>
    </row>
    <row r="1010" spans="1:3" x14ac:dyDescent="0.35">
      <c r="A1010" s="1">
        <f>Table4[[#This Row],[Дата]]</f>
        <v>44165</v>
      </c>
      <c r="B1010" t="str">
        <f>Table4[[#This Row],[Показник]]</f>
        <v>% зайнятих ліжок у ВРІТ</v>
      </c>
      <c r="C1010" s="2">
        <f>Table4[[#This Row],[Україна]]*100</f>
        <v>51.596758817921831</v>
      </c>
    </row>
    <row r="1011" spans="1:3" x14ac:dyDescent="0.35">
      <c r="A1011" s="1">
        <f>Table4[[#This Row],[Дата]]</f>
        <v>44165</v>
      </c>
      <c r="B1011" t="str">
        <f>Table4[[#This Row],[Показник]]</f>
        <v>% вільних ліжок у ВРІТ</v>
      </c>
      <c r="C1011" s="2">
        <f>Table4[[#This Row],[Україна]]*100</f>
        <v>48.403241182078169</v>
      </c>
    </row>
    <row r="1012" spans="1:3" x14ac:dyDescent="0.35">
      <c r="A1012" s="1">
        <f>Table4[[#This Row],[Дата]]</f>
        <v>44165</v>
      </c>
      <c r="B1012" t="str">
        <f>Table4[[#This Row],[Показник]]</f>
        <v>% зайнятих апаратів ШВЛ</v>
      </c>
      <c r="C1012" s="2">
        <f>Table4[[#This Row],[Україна]]*100</f>
        <v>12.976791120080728</v>
      </c>
    </row>
    <row r="1013" spans="1:3" x14ac:dyDescent="0.35">
      <c r="A1013" s="1">
        <f>Table4[[#This Row],[Дата]]</f>
        <v>44165</v>
      </c>
      <c r="B1013" t="str">
        <f>Table4[[#This Row],[Показник]]</f>
        <v>% вільних апаратів ШВЛ</v>
      </c>
      <c r="C1013" s="2">
        <f>Table4[[#This Row],[Україна]]*100</f>
        <v>87.023208879919281</v>
      </c>
    </row>
    <row r="1014" spans="1:3" x14ac:dyDescent="0.35">
      <c r="A1014" s="1">
        <f>Table4[[#This Row],[Дата]]</f>
        <v>44166</v>
      </c>
      <c r="B1014" t="str">
        <f>Table4[[#This Row],[Показник]]</f>
        <v>% ліжок, зайнятих підтвердженими випадками</v>
      </c>
      <c r="C1014" s="2">
        <f>Table4[[#This Row],[Україна]]*100</f>
        <v>34.683792765026944</v>
      </c>
    </row>
    <row r="1015" spans="1:3" x14ac:dyDescent="0.35">
      <c r="A1015" s="1">
        <f>Table4[[#This Row],[Дата]]</f>
        <v>44166</v>
      </c>
      <c r="B1015" t="str">
        <f>Table4[[#This Row],[Показник]]</f>
        <v>% ліжок, зайнятих підозрюваними випадками</v>
      </c>
      <c r="C1015" s="2">
        <f>Table4[[#This Row],[Україна]]*100</f>
        <v>14.38213467862739</v>
      </c>
    </row>
    <row r="1016" spans="1:3" x14ac:dyDescent="0.35">
      <c r="A1016" s="1">
        <f>Table4[[#This Row],[Дата]]</f>
        <v>44166</v>
      </c>
      <c r="B1016" t="str">
        <f>Table4[[#This Row],[Показник]]</f>
        <v>% зайнятих підтвердженими та підозрюваними випадками</v>
      </c>
      <c r="C1016" s="2">
        <f>Table4[[#This Row],[Україна]]*100</f>
        <v>49.065927443654331</v>
      </c>
    </row>
    <row r="1017" spans="1:3" x14ac:dyDescent="0.35">
      <c r="A1017" s="1">
        <f>Table4[[#This Row],[Дата]]</f>
        <v>44166</v>
      </c>
      <c r="B1017" t="str">
        <f>Table4[[#This Row],[Показник]]</f>
        <v>% вільних ліжок</v>
      </c>
      <c r="C1017" s="2">
        <f>Table4[[#This Row],[Україна]]*100</f>
        <v>50.934072556345669</v>
      </c>
    </row>
    <row r="1018" spans="1:3" x14ac:dyDescent="0.35">
      <c r="A1018" s="1">
        <f>Table4[[#This Row],[Дата]]</f>
        <v>44166</v>
      </c>
      <c r="B1018" t="str">
        <f>Table4[[#This Row],[Показник]]</f>
        <v>% ліжок, забезпечених подачею кисню</v>
      </c>
      <c r="C1018" s="2">
        <f>Table4[[#This Row],[Україна]]*100</f>
        <v>50.59786337351759</v>
      </c>
    </row>
    <row r="1019" spans="1:3" x14ac:dyDescent="0.35">
      <c r="A1019" s="1">
        <f>Table4[[#This Row],[Дата]]</f>
        <v>44166</v>
      </c>
      <c r="B1019" t="str">
        <f>Table4[[#This Row],[Показник]]</f>
        <v>% зайнятих ліжок, забезпечених подачею кисню</v>
      </c>
      <c r="C1019" s="2">
        <f>Table4[[#This Row],[Україна]]*100</f>
        <v>49.06214689265537</v>
      </c>
    </row>
    <row r="1020" spans="1:3" x14ac:dyDescent="0.35">
      <c r="A1020" s="1">
        <f>Table4[[#This Row],[Дата]]</f>
        <v>44166</v>
      </c>
      <c r="B1020" t="str">
        <f>Table4[[#This Row],[Показник]]</f>
        <v>% вільних ліжок, забезпечених подачею кисню</v>
      </c>
      <c r="C1020" s="2">
        <f>Table4[[#This Row],[Україна]]*100</f>
        <v>50.93785310734463</v>
      </c>
    </row>
    <row r="1021" spans="1:3" x14ac:dyDescent="0.35">
      <c r="A1021" s="1">
        <f>Table4[[#This Row],[Дата]]</f>
        <v>44166</v>
      </c>
      <c r="B1021" t="str">
        <f>Table4[[#This Row],[Показник]]</f>
        <v>% зайнятих ліжок у ВРІТ</v>
      </c>
      <c r="C1021" s="2">
        <f>Table4[[#This Row],[Україна]]*100</f>
        <v>48.891509433962263</v>
      </c>
    </row>
    <row r="1022" spans="1:3" x14ac:dyDescent="0.35">
      <c r="A1022" s="1">
        <f>Table4[[#This Row],[Дата]]</f>
        <v>44166</v>
      </c>
      <c r="B1022" t="str">
        <f>Table4[[#This Row],[Показник]]</f>
        <v>% вільних ліжок у ВРІТ</v>
      </c>
      <c r="C1022" s="2">
        <f>Table4[[#This Row],[Україна]]*100</f>
        <v>51.108490566037737</v>
      </c>
    </row>
    <row r="1023" spans="1:3" x14ac:dyDescent="0.35">
      <c r="A1023" s="1">
        <f>Table4[[#This Row],[Дата]]</f>
        <v>44166</v>
      </c>
      <c r="B1023" t="str">
        <f>Table4[[#This Row],[Показник]]</f>
        <v>% зайнятих апаратів ШВЛ</v>
      </c>
      <c r="C1023" s="2">
        <f>Table4[[#This Row],[Україна]]*100</f>
        <v>13.964784456587736</v>
      </c>
    </row>
    <row r="1024" spans="1:3" x14ac:dyDescent="0.35">
      <c r="A1024" s="1">
        <f>Table4[[#This Row],[Дата]]</f>
        <v>44166</v>
      </c>
      <c r="B1024" t="str">
        <f>Table4[[#This Row],[Показник]]</f>
        <v>% вільних апаратів ШВЛ</v>
      </c>
      <c r="C1024" s="2">
        <f>Table4[[#This Row],[Україна]]*100</f>
        <v>86.035215543412264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24"/>
  <sheetViews>
    <sheetView tabSelected="1" topLeftCell="A973" workbookViewId="0">
      <selection activeCell="B993" sqref="B993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  <row r="1003" spans="1:27" x14ac:dyDescent="0.35">
      <c r="A1003" s="1">
        <f>Table2[[#This Row],[Дата]]</f>
        <v>44165</v>
      </c>
      <c r="B1003" t="str">
        <f>Table2[[#This Row],[Показник]]</f>
        <v>% ліжок, зайнятих підтвердженими випадками</v>
      </c>
      <c r="C1003" s="2">
        <f>Table2[[#This Row],[м.Київ]]*100</f>
        <v>49.126685827990272</v>
      </c>
      <c r="D1003" s="2">
        <f>Table2[[#This Row],[Вінницька область]]*100</f>
        <v>29.307025986525503</v>
      </c>
      <c r="E1003" s="2">
        <f>Table2[[#This Row],[Волинська область]]*100</f>
        <v>33.610533610533608</v>
      </c>
      <c r="F1003" s="2">
        <f>Table2[[#This Row],[Дніпропетровська область]]*100</f>
        <v>33.686391895003453</v>
      </c>
      <c r="G1003" s="2">
        <f>Table2[[#This Row],[Донецька область]]*100</f>
        <v>20.307604671033893</v>
      </c>
      <c r="H1003" s="2">
        <f>Table2[[#This Row],[Житомирська область]]*100</f>
        <v>31.93737769080235</v>
      </c>
      <c r="I1003" s="2">
        <f>Table2[[#This Row],[Закарпатська область]]*100</f>
        <v>40.433604336043359</v>
      </c>
      <c r="J1003" s="2">
        <f>Table2[[#This Row],[Запорізька область]]*100</f>
        <v>39.110911540188589</v>
      </c>
      <c r="K1003" s="2">
        <f>Table2[[#This Row],[Івано-Франківська область]]*100</f>
        <v>41.372068603430172</v>
      </c>
      <c r="L1003" s="2">
        <f>Table2[[#This Row],[Київська область]]*100</f>
        <v>39.839034205231385</v>
      </c>
      <c r="M1003" s="2">
        <f>Table2[[#This Row],[Кіровоградська область]]*100</f>
        <v>56.594323873121866</v>
      </c>
      <c r="N1003" s="2">
        <f>Table2[[#This Row],[Луганська область]]*100</f>
        <v>18.22064056939502</v>
      </c>
      <c r="O1003" s="2">
        <f>Table2[[#This Row],[Львівська область]]*100</f>
        <v>35.518672199170126</v>
      </c>
      <c r="P1003" s="2">
        <f>Table2[[#This Row],[Миколаївська область]]*100</f>
        <v>42.73097826086957</v>
      </c>
      <c r="Q1003" s="2">
        <f>Table2[[#This Row],[Одеська область]]*100</f>
        <v>30.545112781954884</v>
      </c>
      <c r="R1003" s="2">
        <f>Table2[[#This Row],[Полтавська область]]*100</f>
        <v>36.937590711175616</v>
      </c>
      <c r="S1003" s="2">
        <f>Table2[[#This Row],[Рівненська область]]*100</f>
        <v>37.534549474847985</v>
      </c>
      <c r="T1003" s="2">
        <f>Table2[[#This Row],[Сумська область]]*100</f>
        <v>35.435229609321453</v>
      </c>
      <c r="U1003" s="2">
        <f>Table2[[#This Row],[Тернопільська область]]*100</f>
        <v>36.631461923290715</v>
      </c>
      <c r="V1003" s="2">
        <f>Table2[[#This Row],[Харківська область]]*100</f>
        <v>40.662650602409641</v>
      </c>
      <c r="W1003" s="2">
        <f>Table2[[#This Row],[Херсонська область]]*100</f>
        <v>21.002386634844868</v>
      </c>
      <c r="X1003" s="2">
        <f>Table2[[#This Row],[Хмельницька область]]*100</f>
        <v>40.016920473773268</v>
      </c>
      <c r="Y1003" s="2">
        <f>Table2[[#This Row],[Черкаська область]]*100</f>
        <v>38.409703504043122</v>
      </c>
      <c r="Z1003" s="2">
        <f>Table2[[#This Row],[Чернівецька область]]*100</f>
        <v>40.313111545988257</v>
      </c>
      <c r="AA1003" s="2">
        <f>Table2[[#This Row],[Чернігівська область]]*100</f>
        <v>43.848354792560798</v>
      </c>
    </row>
    <row r="1004" spans="1:27" x14ac:dyDescent="0.35">
      <c r="A1004" s="1">
        <f>Table2[[#This Row],[Дата]]</f>
        <v>44165</v>
      </c>
      <c r="B1004" t="str">
        <f>Table2[[#This Row],[Показник]]</f>
        <v>% ліжок, зайнятих підозрюваними випадками</v>
      </c>
      <c r="C1004" s="2">
        <f>Table2[[#This Row],[м.Київ]]*100</f>
        <v>9.2195445500773801</v>
      </c>
      <c r="D1004" s="2">
        <f>Table2[[#This Row],[Вінницька область]]*100</f>
        <v>24.157844080846967</v>
      </c>
      <c r="E1004" s="2">
        <f>Table2[[#This Row],[Волинська область]]*100</f>
        <v>10.880110880110882</v>
      </c>
      <c r="F1004" s="2">
        <f>Table2[[#This Row],[Дніпропетровська область]]*100</f>
        <v>16.900759843426204</v>
      </c>
      <c r="G1004" s="2">
        <f>Table2[[#This Row],[Донецька область]]*100</f>
        <v>22.757049273711186</v>
      </c>
      <c r="H1004" s="2">
        <f>Table2[[#This Row],[Житомирська область]]*100</f>
        <v>10.058708414872797</v>
      </c>
      <c r="I1004" s="2">
        <f>Table2[[#This Row],[Закарпатська область]]*100</f>
        <v>11.978319783197833</v>
      </c>
      <c r="J1004" s="2">
        <f>Table2[[#This Row],[Запорізька область]]*100</f>
        <v>23.25999101930849</v>
      </c>
      <c r="K1004" s="2">
        <f>Table2[[#This Row],[Івано-Франківська область]]*100</f>
        <v>7.2453622681134036</v>
      </c>
      <c r="L1004" s="2">
        <f>Table2[[#This Row],[Київська область]]*100</f>
        <v>12.394366197183103</v>
      </c>
      <c r="M1004" s="2">
        <f>Table2[[#This Row],[Кіровоградська область]]*100</f>
        <v>5.6761268781302165</v>
      </c>
      <c r="N1004" s="2">
        <f>Table2[[#This Row],[Луганська область]]*100</f>
        <v>7.2597864768683245</v>
      </c>
      <c r="O1004" s="2">
        <f>Table2[[#This Row],[Львівська область]]*100</f>
        <v>15.325034578146607</v>
      </c>
      <c r="P1004" s="2">
        <f>Table2[[#This Row],[Миколаївська область]]*100</f>
        <v>22.55434782608695</v>
      </c>
      <c r="Q1004" s="2">
        <f>Table2[[#This Row],[Одеська область]]*100</f>
        <v>25.407268170426068</v>
      </c>
      <c r="R1004" s="2">
        <f>Table2[[#This Row],[Полтавська область]]*100</f>
        <v>33.309143686502161</v>
      </c>
      <c r="S1004" s="2">
        <f>Table2[[#This Row],[Рівненська область]]*100</f>
        <v>9.6185737976782768</v>
      </c>
      <c r="T1004" s="2">
        <f>Table2[[#This Row],[Сумська область]]*100</f>
        <v>12.063056888279638</v>
      </c>
      <c r="U1004" s="2">
        <f>Table2[[#This Row],[Тернопільська область]]*100</f>
        <v>2.6681489716509246</v>
      </c>
      <c r="V1004" s="2">
        <f>Table2[[#This Row],[Харківська область]]*100</f>
        <v>10.12048192771084</v>
      </c>
      <c r="W1004" s="2">
        <f>Table2[[#This Row],[Херсонська область]]*100</f>
        <v>0</v>
      </c>
      <c r="X1004" s="2">
        <f>Table2[[#This Row],[Хмельницька область]]*100</f>
        <v>9.7715736040609062</v>
      </c>
      <c r="Y1004" s="2">
        <f>Table2[[#This Row],[Черкаська область]]*100</f>
        <v>19.204851752021568</v>
      </c>
      <c r="Z1004" s="2">
        <f>Table2[[#This Row],[Чернівецька область]]*100</f>
        <v>12.393998695368557</v>
      </c>
      <c r="AA1004" s="2">
        <f>Table2[[#This Row],[Чернігівська область]]*100</f>
        <v>17.954220314735348</v>
      </c>
    </row>
    <row r="1005" spans="1:27" x14ac:dyDescent="0.35">
      <c r="A1005" s="1">
        <f>Table2[[#This Row],[Дата]]</f>
        <v>44165</v>
      </c>
      <c r="B1005" t="str">
        <f>Table2[[#This Row],[Показник]]</f>
        <v>% зайнятих підтвердженими та підозрюваними випадками</v>
      </c>
      <c r="C1005" s="2">
        <f>Table2[[#This Row],[м.Київ]]*100</f>
        <v>58.346230378067652</v>
      </c>
      <c r="D1005" s="2">
        <f>Table2[[#This Row],[Вінницька область]]*100</f>
        <v>53.464870067372473</v>
      </c>
      <c r="E1005" s="2">
        <f>Table2[[#This Row],[Волинська область]]*100</f>
        <v>44.490644490644492</v>
      </c>
      <c r="F1005" s="2">
        <f>Table2[[#This Row],[Дніпропетровська область]]*100</f>
        <v>50.587151738429661</v>
      </c>
      <c r="G1005" s="2">
        <f>Table2[[#This Row],[Донецька область]]*100</f>
        <v>43.064653944745082</v>
      </c>
      <c r="H1005" s="2">
        <f>Table2[[#This Row],[Житомирська область]]*100</f>
        <v>41.996086105675147</v>
      </c>
      <c r="I1005" s="2">
        <f>Table2[[#This Row],[Закарпатська область]]*100</f>
        <v>52.411924119241192</v>
      </c>
      <c r="J1005" s="2">
        <f>Table2[[#This Row],[Запорізька область]]*100</f>
        <v>62.370902559497075</v>
      </c>
      <c r="K1005" s="2">
        <f>Table2[[#This Row],[Івано-Франківська область]]*100</f>
        <v>48.617430871543576</v>
      </c>
      <c r="L1005" s="2">
        <f>Table2[[#This Row],[Київська область]]*100</f>
        <v>52.233400402414489</v>
      </c>
      <c r="M1005" s="2">
        <f>Table2[[#This Row],[Кіровоградська область]]*100</f>
        <v>62.270450751252085</v>
      </c>
      <c r="N1005" s="2">
        <f>Table2[[#This Row],[Луганська область]]*100</f>
        <v>25.480427046263344</v>
      </c>
      <c r="O1005" s="2">
        <f>Table2[[#This Row],[Львівська область]]*100</f>
        <v>50.843706777316733</v>
      </c>
      <c r="P1005" s="2">
        <f>Table2[[#This Row],[Миколаївська область]]*100</f>
        <v>65.285326086956516</v>
      </c>
      <c r="Q1005" s="2">
        <f>Table2[[#This Row],[Одеська область]]*100</f>
        <v>55.952380952380956</v>
      </c>
      <c r="R1005" s="2">
        <f>Table2[[#This Row],[Полтавська область]]*100</f>
        <v>70.246734397677784</v>
      </c>
      <c r="S1005" s="2">
        <f>Table2[[#This Row],[Рівненська область]]*100</f>
        <v>47.153123272526258</v>
      </c>
      <c r="T1005" s="2">
        <f>Table2[[#This Row],[Сумська область]]*100</f>
        <v>47.498286497601093</v>
      </c>
      <c r="U1005" s="2">
        <f>Table2[[#This Row],[Тернопільська область]]*100</f>
        <v>39.299610894941637</v>
      </c>
      <c r="V1005" s="2">
        <f>Table2[[#This Row],[Харківська область]]*100</f>
        <v>50.783132530120476</v>
      </c>
      <c r="W1005" s="2">
        <f>Table2[[#This Row],[Херсонська область]]*100</f>
        <v>21.002386634844868</v>
      </c>
      <c r="X1005" s="2">
        <f>Table2[[#This Row],[Хмельницька область]]*100</f>
        <v>49.78849407783418</v>
      </c>
      <c r="Y1005" s="2">
        <f>Table2[[#This Row],[Черкаська область]]*100</f>
        <v>57.614555256064691</v>
      </c>
      <c r="Z1005" s="2">
        <f>Table2[[#This Row],[Чернівецька область]]*100</f>
        <v>52.707110241356816</v>
      </c>
      <c r="AA1005" s="2">
        <f>Table2[[#This Row],[Чернігівська область]]*100</f>
        <v>61.802575107296143</v>
      </c>
    </row>
    <row r="1006" spans="1:27" x14ac:dyDescent="0.35">
      <c r="A1006" s="1">
        <f>Table2[[#This Row],[Дата]]</f>
        <v>44165</v>
      </c>
      <c r="B1006" t="str">
        <f>Table2[[#This Row],[Показник]]</f>
        <v>% вільних ліжок</v>
      </c>
      <c r="C1006" s="2">
        <f>Table2[[#This Row],[м.Київ]]*100</f>
        <v>41.653769621932348</v>
      </c>
      <c r="D1006" s="2">
        <f>Table2[[#This Row],[Вінницька область]]*100</f>
        <v>46.535129932627527</v>
      </c>
      <c r="E1006" s="2">
        <f>Table2[[#This Row],[Волинська область]]*100</f>
        <v>55.509355509355508</v>
      </c>
      <c r="F1006" s="2">
        <f>Table2[[#This Row],[Дніпропетровська область]]*100</f>
        <v>49.412848261570339</v>
      </c>
      <c r="G1006" s="2">
        <f>Table2[[#This Row],[Донецька область]]*100</f>
        <v>56.935346055254918</v>
      </c>
      <c r="H1006" s="2">
        <f>Table2[[#This Row],[Житомирська область]]*100</f>
        <v>58.003913894324853</v>
      </c>
      <c r="I1006" s="2">
        <f>Table2[[#This Row],[Закарпатська область]]*100</f>
        <v>47.588075880758808</v>
      </c>
      <c r="J1006" s="2">
        <f>Table2[[#This Row],[Запорізька область]]*100</f>
        <v>37.629097440502925</v>
      </c>
      <c r="K1006" s="2">
        <f>Table2[[#This Row],[Івано-Франківська область]]*100</f>
        <v>51.382569128456424</v>
      </c>
      <c r="L1006" s="2">
        <f>Table2[[#This Row],[Київська область]]*100</f>
        <v>47.766599597585511</v>
      </c>
      <c r="M1006" s="2">
        <f>Table2[[#This Row],[Кіровоградська область]]*100</f>
        <v>37.729549248747915</v>
      </c>
      <c r="N1006" s="2">
        <f>Table2[[#This Row],[Луганська область]]*100</f>
        <v>74.519572953736656</v>
      </c>
      <c r="O1006" s="2">
        <f>Table2[[#This Row],[Львівська область]]*100</f>
        <v>49.156293222683267</v>
      </c>
      <c r="P1006" s="2">
        <f>Table2[[#This Row],[Миколаївська область]]*100</f>
        <v>34.714673913043484</v>
      </c>
      <c r="Q1006" s="2">
        <f>Table2[[#This Row],[Одеська область]]*100</f>
        <v>44.047619047619044</v>
      </c>
      <c r="R1006" s="2">
        <f>Table2[[#This Row],[Полтавська область]]*100</f>
        <v>29.75326560232222</v>
      </c>
      <c r="S1006" s="2">
        <f>Table2[[#This Row],[Рівненська область]]*100</f>
        <v>52.846876727473749</v>
      </c>
      <c r="T1006" s="2">
        <f>Table2[[#This Row],[Сумська область]]*100</f>
        <v>52.501713502398907</v>
      </c>
      <c r="U1006" s="2">
        <f>Table2[[#This Row],[Тернопільська область]]*100</f>
        <v>60.700389105058363</v>
      </c>
      <c r="V1006" s="2">
        <f>Table2[[#This Row],[Харківська область]]*100</f>
        <v>49.216867469879524</v>
      </c>
      <c r="W1006" s="2">
        <f>Table2[[#This Row],[Херсонська область]]*100</f>
        <v>78.997613365155132</v>
      </c>
      <c r="X1006" s="2">
        <f>Table2[[#This Row],[Хмельницька область]]*100</f>
        <v>50.21150592216582</v>
      </c>
      <c r="Y1006" s="2">
        <f>Table2[[#This Row],[Черкаська область]]*100</f>
        <v>42.385444743935309</v>
      </c>
      <c r="Z1006" s="2">
        <f>Table2[[#This Row],[Чернівецька область]]*100</f>
        <v>47.292889758643184</v>
      </c>
      <c r="AA1006" s="2">
        <f>Table2[[#This Row],[Чернігівська область]]*100</f>
        <v>38.197424892703857</v>
      </c>
    </row>
    <row r="1007" spans="1:27" x14ac:dyDescent="0.35">
      <c r="A1007" s="1">
        <f>Table2[[#This Row],[Дата]]</f>
        <v>44165</v>
      </c>
      <c r="B1007" t="str">
        <f>Table2[[#This Row],[Показник]]</f>
        <v>% ліжок, забезпечених подачею кисню</v>
      </c>
      <c r="C1007" s="2">
        <f>Table2[[#This Row],[м.Київ]]*100</f>
        <v>41.213164121316417</v>
      </c>
      <c r="D1007" s="2">
        <f>Table2[[#This Row],[Вінницька область]]*100</f>
        <v>67.399438727782979</v>
      </c>
      <c r="E1007" s="2">
        <f>Table2[[#This Row],[Волинська область]]*100</f>
        <v>57.873485868102293</v>
      </c>
      <c r="F1007" s="2">
        <f>Table2[[#This Row],[Дніпропетровська область]]*100</f>
        <v>40.039361469494864</v>
      </c>
      <c r="G1007" s="2">
        <f>Table2[[#This Row],[Донецька область]]*100</f>
        <v>29.86742916558357</v>
      </c>
      <c r="H1007" s="2">
        <f>Table2[[#This Row],[Житомирська область]]*100</f>
        <v>57.3343261355175</v>
      </c>
      <c r="I1007" s="2">
        <f>Table2[[#This Row],[Закарпатська область]]*100</f>
        <v>42.599469496021221</v>
      </c>
      <c r="J1007" s="2">
        <f>Table2[[#This Row],[Запорізька область]]*100</f>
        <v>66.739606126914666</v>
      </c>
      <c r="K1007" s="2">
        <f>Table2[[#This Row],[Івано-Франківська область]]*100</f>
        <v>41.6043507817811</v>
      </c>
      <c r="L1007" s="2">
        <f>Table2[[#This Row],[Київська область]]*100</f>
        <v>63.960396039603964</v>
      </c>
      <c r="M1007" s="2">
        <f>Table2[[#This Row],[Кіровоградська область]]*100</f>
        <v>57.052297939778128</v>
      </c>
      <c r="N1007" s="2">
        <f>Table2[[#This Row],[Луганська область]]*100</f>
        <v>22.625698324022348</v>
      </c>
      <c r="O1007" s="2">
        <f>Table2[[#This Row],[Львівська область]]*100</f>
        <v>63.383356070941332</v>
      </c>
      <c r="P1007" s="2">
        <f>Table2[[#This Row],[Миколаївська область]]*100</f>
        <v>46.435452793834301</v>
      </c>
      <c r="Q1007" s="2">
        <f>Table2[[#This Row],[Одеська область]]*100</f>
        <v>43.743169398907106</v>
      </c>
      <c r="R1007" s="2">
        <f>Table2[[#This Row],[Полтавська область]]*100</f>
        <v>70.918704560475874</v>
      </c>
      <c r="S1007" s="2">
        <f>Table2[[#This Row],[Рівненська область]]*100</f>
        <v>40.808823529411761</v>
      </c>
      <c r="T1007" s="2">
        <f>Table2[[#This Row],[Сумська область]]*100</f>
        <v>68.487928843710293</v>
      </c>
      <c r="U1007" s="2">
        <f>Table2[[#This Row],[Тернопільська область]]*100</f>
        <v>62.143966856551017</v>
      </c>
      <c r="V1007" s="2">
        <f>Table2[[#This Row],[Харківська область]]*100</f>
        <v>44.368166793796085</v>
      </c>
      <c r="W1007" s="2">
        <f>Table2[[#This Row],[Херсонська область]]*100</f>
        <v>57.208872458410355</v>
      </c>
      <c r="X1007" s="2">
        <f>Table2[[#This Row],[Хмельницька область]]*100</f>
        <v>75.535939470365705</v>
      </c>
      <c r="Y1007" s="2">
        <f>Table2[[#This Row],[Черкаська область]]*100</f>
        <v>43.464052287581701</v>
      </c>
      <c r="Z1007" s="2">
        <f>Table2[[#This Row],[Чернівецька область]]*100</f>
        <v>60.013046314416172</v>
      </c>
      <c r="AA1007" s="2">
        <f>Table2[[#This Row],[Чернігівська область]]*100</f>
        <v>42.276422764227647</v>
      </c>
    </row>
    <row r="1008" spans="1:27" x14ac:dyDescent="0.35">
      <c r="A1008" s="1">
        <f>Table2[[#This Row],[Дата]]</f>
        <v>44165</v>
      </c>
      <c r="B1008" t="str">
        <f>Table2[[#This Row],[Показник]]</f>
        <v>% зайнятих ліжок, забезпечених подачею кисню</v>
      </c>
      <c r="C1008" s="2">
        <f>Table2[[#This Row],[м.Київ]]*100</f>
        <v>69.676409185803749</v>
      </c>
      <c r="D1008" s="2">
        <f>Table2[[#This Row],[Вінницька область]]*100</f>
        <v>36.780013879250525</v>
      </c>
      <c r="E1008" s="2">
        <f>Table2[[#This Row],[Волинська область]]*100</f>
        <v>37.558139534883722</v>
      </c>
      <c r="F1008" s="2">
        <f>Table2[[#This Row],[Дніпропетровська область]]*100</f>
        <v>45.330420535226651</v>
      </c>
      <c r="G1008" s="2">
        <f>Table2[[#This Row],[Донецька область]]*100</f>
        <v>61.531766753698868</v>
      </c>
      <c r="H1008" s="2">
        <f>Table2[[#This Row],[Житомирська область]]*100</f>
        <v>24.415584415584416</v>
      </c>
      <c r="I1008" s="2">
        <f>Table2[[#This Row],[Закарпатська область]]*100</f>
        <v>60.149439601494393</v>
      </c>
      <c r="J1008" s="2">
        <f>Table2[[#This Row],[Запорізька область]]*100</f>
        <v>52.852459016393439</v>
      </c>
      <c r="K1008" s="2">
        <f>Table2[[#This Row],[Івано-Франківська область]]*100</f>
        <v>44.934640522875817</v>
      </c>
      <c r="L1008" s="2">
        <f>Table2[[#This Row],[Київська область]]*100</f>
        <v>61.609907120743031</v>
      </c>
      <c r="M1008" s="2">
        <f>Table2[[#This Row],[Кіровоградська область]]*100</f>
        <v>57.777777777777771</v>
      </c>
      <c r="N1008" s="2">
        <f>Table2[[#This Row],[Луганська область]]*100</f>
        <v>29.629629629629626</v>
      </c>
      <c r="O1008" s="2">
        <f>Table2[[#This Row],[Львівська область]]*100</f>
        <v>72.922944468359887</v>
      </c>
      <c r="P1008" s="2">
        <f>Table2[[#This Row],[Миколаївська область]]*100</f>
        <v>57.399723374827104</v>
      </c>
      <c r="Q1008" s="2">
        <f>Table2[[#This Row],[Одеська область]]*100</f>
        <v>59.400374765771389</v>
      </c>
      <c r="R1008" s="2">
        <f>Table2[[#This Row],[Полтавська область]]*100</f>
        <v>26.001863932898416</v>
      </c>
      <c r="S1008" s="2">
        <f>Table2[[#This Row],[Рівненська область]]*100</f>
        <v>50.965250965250966</v>
      </c>
      <c r="T1008" s="2">
        <f>Table2[[#This Row],[Сумська область]]*100</f>
        <v>69.944341372912803</v>
      </c>
      <c r="U1008" s="2">
        <f>Table2[[#This Row],[Тернопільська область]]*100</f>
        <v>36.916666666666664</v>
      </c>
      <c r="V1008" s="2">
        <f>Table2[[#This Row],[Харківська область]]*100</f>
        <v>60.458452722063036</v>
      </c>
      <c r="W1008" s="2">
        <f>Table2[[#This Row],[Херсонська область]]*100</f>
        <v>17.447495961227787</v>
      </c>
      <c r="X1008" s="2">
        <f>Table2[[#This Row],[Хмельницька область]]*100</f>
        <v>40.178074568725656</v>
      </c>
      <c r="Y1008" s="2">
        <f>Table2[[#This Row],[Черкаська область]]*100</f>
        <v>85.263157894736835</v>
      </c>
      <c r="Z1008" s="2">
        <f>Table2[[#This Row],[Чернівецька область]]*100</f>
        <v>38.913043478260867</v>
      </c>
      <c r="AA1008" s="2">
        <f>Table2[[#This Row],[Чернігівська область]]*100</f>
        <v>45.512820512820511</v>
      </c>
    </row>
    <row r="1009" spans="1:27" x14ac:dyDescent="0.35">
      <c r="A1009" s="1">
        <f>Table2[[#This Row],[Дата]]</f>
        <v>44165</v>
      </c>
      <c r="B1009" t="str">
        <f>Table2[[#This Row],[Показник]]</f>
        <v>% вільних ліжок, забезпечених подачею кисню</v>
      </c>
      <c r="C1009" s="2">
        <f>Table2[[#This Row],[м.Київ]]*100</f>
        <v>30.323590814196244</v>
      </c>
      <c r="D1009" s="2">
        <f>Table2[[#This Row],[Вінницька область]]*100</f>
        <v>63.219986120749482</v>
      </c>
      <c r="E1009" s="2">
        <f>Table2[[#This Row],[Волинська область]]*100</f>
        <v>62.441860465116285</v>
      </c>
      <c r="F1009" s="2">
        <f>Table2[[#This Row],[Дніпропетровська область]]*100</f>
        <v>54.669579464773342</v>
      </c>
      <c r="G1009" s="2">
        <f>Table2[[#This Row],[Донецька область]]*100</f>
        <v>38.468233246301132</v>
      </c>
      <c r="H1009" s="2">
        <f>Table2[[#This Row],[Житомирська область]]*100</f>
        <v>75.584415584415581</v>
      </c>
      <c r="I1009" s="2">
        <f>Table2[[#This Row],[Закарпатська область]]*100</f>
        <v>39.8505603985056</v>
      </c>
      <c r="J1009" s="2">
        <f>Table2[[#This Row],[Запорізька область]]*100</f>
        <v>47.147540983606554</v>
      </c>
      <c r="K1009" s="2">
        <f>Table2[[#This Row],[Івано-Франківська область]]*100</f>
        <v>55.06535947712419</v>
      </c>
      <c r="L1009" s="2">
        <f>Table2[[#This Row],[Київська область]]*100</f>
        <v>38.390092879256969</v>
      </c>
      <c r="M1009" s="2">
        <f>Table2[[#This Row],[Кіровоградська область]]*100</f>
        <v>42.222222222222221</v>
      </c>
      <c r="N1009" s="2">
        <f>Table2[[#This Row],[Луганська область]]*100</f>
        <v>70.370370370370367</v>
      </c>
      <c r="O1009" s="2">
        <f>Table2[[#This Row],[Львівська область]]*100</f>
        <v>27.07705553164012</v>
      </c>
      <c r="P1009" s="2">
        <f>Table2[[#This Row],[Миколаївська область]]*100</f>
        <v>42.600276625172889</v>
      </c>
      <c r="Q1009" s="2">
        <f>Table2[[#This Row],[Одеська область]]*100</f>
        <v>40.599625234228611</v>
      </c>
      <c r="R1009" s="2">
        <f>Table2[[#This Row],[Полтавська область]]*100</f>
        <v>73.998136067101584</v>
      </c>
      <c r="S1009" s="2">
        <f>Table2[[#This Row],[Рівненська область]]*100</f>
        <v>49.034749034749034</v>
      </c>
      <c r="T1009" s="2">
        <f>Table2[[#This Row],[Сумська область]]*100</f>
        <v>30.055658627087201</v>
      </c>
      <c r="U1009" s="2">
        <f>Table2[[#This Row],[Тернопільська область]]*100</f>
        <v>63.083333333333336</v>
      </c>
      <c r="V1009" s="2">
        <f>Table2[[#This Row],[Харківська область]]*100</f>
        <v>39.541547277936964</v>
      </c>
      <c r="W1009" s="2">
        <f>Table2[[#This Row],[Херсонська область]]*100</f>
        <v>82.552504038772213</v>
      </c>
      <c r="X1009" s="2">
        <f>Table2[[#This Row],[Хмельницька область]]*100</f>
        <v>59.821925431274344</v>
      </c>
      <c r="Y1009" s="2">
        <f>Table2[[#This Row],[Черкаська область]]*100</f>
        <v>14.736842105263156</v>
      </c>
      <c r="Z1009" s="2">
        <f>Table2[[#This Row],[Чернівецька область]]*100</f>
        <v>61.086956521739133</v>
      </c>
      <c r="AA1009" s="2">
        <f>Table2[[#This Row],[Чернігівська область]]*100</f>
        <v>54.487179487179482</v>
      </c>
    </row>
    <row r="1010" spans="1:27" x14ac:dyDescent="0.35">
      <c r="A1010" s="1">
        <f>Table2[[#This Row],[Дата]]</f>
        <v>44165</v>
      </c>
      <c r="B1010" t="str">
        <f>Table2[[#This Row],[Показник]]</f>
        <v>% зайнятих ліжок у ВРІТ</v>
      </c>
      <c r="C1010" s="2">
        <f>Table2[[#This Row],[м.Київ]]*100</f>
        <v>59.45945945945946</v>
      </c>
      <c r="D1010" s="2">
        <f>Table2[[#This Row],[Вінницька область]]*100</f>
        <v>40</v>
      </c>
      <c r="E1010" s="2">
        <f>Table2[[#This Row],[Волинська область]]*100</f>
        <v>41.666666666666671</v>
      </c>
      <c r="F1010" s="2">
        <f>Table2[[#This Row],[Дніпропетровська область]]*100</f>
        <v>42.307692307692307</v>
      </c>
      <c r="G1010" s="2">
        <f>Table2[[#This Row],[Донецька область]]*100</f>
        <v>100</v>
      </c>
      <c r="H1010" s="2">
        <f>Table2[[#This Row],[Житомирська область]]*100</f>
        <v>25.454545454545453</v>
      </c>
      <c r="I1010" s="2">
        <f>Table2[[#This Row],[Закарпатська область]]*100</f>
        <v>50.78125</v>
      </c>
      <c r="J1010" s="2">
        <f>Table2[[#This Row],[Запорізька область]]*100</f>
        <v>78.453038674033152</v>
      </c>
      <c r="K1010" s="2">
        <f>Table2[[#This Row],[Івано-Франківська область]]*100</f>
        <v>70.3125</v>
      </c>
      <c r="L1010" s="2">
        <f>Table2[[#This Row],[Київська область]]*100</f>
        <v>63.589743589743584</v>
      </c>
      <c r="M1010" s="2">
        <f>Table2[[#This Row],[Кіровоградська область]]*100</f>
        <v>53.125</v>
      </c>
      <c r="N1010" s="2">
        <f>Table2[[#This Row],[Луганська область]]*100</f>
        <v>48.888888888888886</v>
      </c>
      <c r="O1010" s="2">
        <f>Table2[[#This Row],[Львівська область]]*100</f>
        <v>59.745762711864401</v>
      </c>
      <c r="P1010" s="2">
        <f>Table2[[#This Row],[Миколаївська область]]*100</f>
        <v>48.201438848920866</v>
      </c>
      <c r="Q1010" s="2">
        <f>Table2[[#This Row],[Одеська область]]*100</f>
        <v>26.625386996904027</v>
      </c>
      <c r="R1010" s="2">
        <f>Table2[[#This Row],[Полтавська область]]*100</f>
        <v>42.5</v>
      </c>
      <c r="S1010" s="2">
        <f>Table2[[#This Row],[Рівненська область]]*100</f>
        <v>44.545454545454547</v>
      </c>
      <c r="T1010" s="2">
        <f>Table2[[#This Row],[Сумська область]]*100</f>
        <v>53.164556962025308</v>
      </c>
      <c r="U1010" s="2">
        <f>Table2[[#This Row],[Тернопільська область]]*100</f>
        <v>42.241379310344826</v>
      </c>
      <c r="V1010" s="2">
        <f>Table2[[#This Row],[Харківська область]]*100</f>
        <v>49.78165938864629</v>
      </c>
      <c r="W1010" s="2">
        <f>Table2[[#This Row],[Херсонська область]]*100</f>
        <v>43.75</v>
      </c>
      <c r="X1010" s="2">
        <f>Table2[[#This Row],[Хмельницька область]]*100</f>
        <v>44.29530201342282</v>
      </c>
      <c r="Y1010" s="2">
        <f>Table2[[#This Row],[Черкаська область]]*100</f>
        <v>72.307692307692307</v>
      </c>
      <c r="Z1010" s="2">
        <f>Table2[[#This Row],[Чернівецька область]]*100</f>
        <v>60.483870967741936</v>
      </c>
      <c r="AA1010" s="2">
        <f>Table2[[#This Row],[Чернігівська область]]*100</f>
        <v>41.428571428571431</v>
      </c>
    </row>
    <row r="1011" spans="1:27" x14ac:dyDescent="0.35">
      <c r="A1011" s="1">
        <f>Table2[[#This Row],[Дата]]</f>
        <v>44165</v>
      </c>
      <c r="B1011" t="str">
        <f>Table2[[#This Row],[Показник]]</f>
        <v>% вільних ліжок у ВРІТ</v>
      </c>
      <c r="C1011" s="2">
        <f>Table2[[#This Row],[м.Київ]]*100</f>
        <v>40.54054054054054</v>
      </c>
      <c r="D1011" s="2">
        <f>Table2[[#This Row],[Вінницька область]]*100</f>
        <v>60</v>
      </c>
      <c r="E1011" s="2">
        <f>Table2[[#This Row],[Волинська область]]*100</f>
        <v>58.333333333333336</v>
      </c>
      <c r="F1011" s="2">
        <f>Table2[[#This Row],[Дніпропетровська область]]*100</f>
        <v>57.692307692307686</v>
      </c>
      <c r="G1011" s="2">
        <f>Table2[[#This Row],[Донецька область]]*100</f>
        <v>0</v>
      </c>
      <c r="H1011" s="2">
        <f>Table2[[#This Row],[Житомирська область]]*100</f>
        <v>74.545454545454547</v>
      </c>
      <c r="I1011" s="2">
        <f>Table2[[#This Row],[Закарпатська область]]*100</f>
        <v>49.21875</v>
      </c>
      <c r="J1011" s="2">
        <f>Table2[[#This Row],[Запорізька область]]*100</f>
        <v>21.546961325966851</v>
      </c>
      <c r="K1011" s="2">
        <f>Table2[[#This Row],[Івано-Франківська область]]*100</f>
        <v>29.6875</v>
      </c>
      <c r="L1011" s="2">
        <f>Table2[[#This Row],[Київська область]]*100</f>
        <v>36.410256410256409</v>
      </c>
      <c r="M1011" s="2">
        <f>Table2[[#This Row],[Кіровоградська область]]*100</f>
        <v>46.875</v>
      </c>
      <c r="N1011" s="2">
        <f>Table2[[#This Row],[Луганська область]]*100</f>
        <v>51.111111111111107</v>
      </c>
      <c r="O1011" s="2">
        <f>Table2[[#This Row],[Львівська область]]*100</f>
        <v>40.254237288135592</v>
      </c>
      <c r="P1011" s="2">
        <f>Table2[[#This Row],[Миколаївська область]]*100</f>
        <v>51.798561151079134</v>
      </c>
      <c r="Q1011" s="2">
        <f>Table2[[#This Row],[Одеська область]]*100</f>
        <v>73.374613003095973</v>
      </c>
      <c r="R1011" s="2">
        <f>Table2[[#This Row],[Полтавська область]]*100</f>
        <v>57.499999999999993</v>
      </c>
      <c r="S1011" s="2">
        <f>Table2[[#This Row],[Рівненська область]]*100</f>
        <v>55.454545454545453</v>
      </c>
      <c r="T1011" s="2">
        <f>Table2[[#This Row],[Сумська область]]*100</f>
        <v>46.835443037974684</v>
      </c>
      <c r="U1011" s="2">
        <f>Table2[[#This Row],[Тернопільська область]]*100</f>
        <v>57.758620689655174</v>
      </c>
      <c r="V1011" s="2">
        <f>Table2[[#This Row],[Харківська область]]*100</f>
        <v>50.21834061135371</v>
      </c>
      <c r="W1011" s="2">
        <f>Table2[[#This Row],[Херсонська область]]*100</f>
        <v>56.25</v>
      </c>
      <c r="X1011" s="2">
        <f>Table2[[#This Row],[Хмельницька область]]*100</f>
        <v>55.70469798657718</v>
      </c>
      <c r="Y1011" s="2">
        <f>Table2[[#This Row],[Черкаська область]]*100</f>
        <v>27.692307692307693</v>
      </c>
      <c r="Z1011" s="2">
        <f>Table2[[#This Row],[Чернівецька область]]*100</f>
        <v>39.516129032258064</v>
      </c>
      <c r="AA1011" s="2">
        <f>Table2[[#This Row],[Чернігівська область]]*100</f>
        <v>58.571428571428577</v>
      </c>
    </row>
    <row r="1012" spans="1:27" x14ac:dyDescent="0.35">
      <c r="A1012" s="1">
        <f>Table2[[#This Row],[Дата]]</f>
        <v>44165</v>
      </c>
      <c r="B1012" t="str">
        <f>Table2[[#This Row],[Показник]]</f>
        <v>% зайнятих апаратів ШВЛ</v>
      </c>
      <c r="C1012" s="2">
        <f>Table2[[#This Row],[м.Київ]]*100</f>
        <v>15.816326530612246</v>
      </c>
      <c r="D1012" s="2">
        <f>Table2[[#This Row],[Вінницька область]]*100</f>
        <v>49.720670391061446</v>
      </c>
      <c r="E1012" s="2">
        <f>Table2[[#This Row],[Волинська область]]*100</f>
        <v>4.3478260869565215</v>
      </c>
      <c r="F1012" s="2">
        <f>Table2[[#This Row],[Дніпропетровська область]]*100</f>
        <v>1.0869565217391304</v>
      </c>
      <c r="G1012" s="2">
        <f>Table2[[#This Row],[Донецька область]]*100</f>
        <v>9.1703056768558966</v>
      </c>
      <c r="H1012" s="2">
        <f>Table2[[#This Row],[Житомирська область]]*100</f>
        <v>8.4656084656084651</v>
      </c>
      <c r="I1012" s="2">
        <f>Table2[[#This Row],[Закарпатська область]]*100</f>
        <v>7.8571428571428568</v>
      </c>
      <c r="J1012" s="2">
        <f>Table2[[#This Row],[Запорізька область]]*100</f>
        <v>19.672131147540984</v>
      </c>
      <c r="K1012" s="2">
        <f>Table2[[#This Row],[Івано-Франківська область]]*100</f>
        <v>29.347826086956523</v>
      </c>
      <c r="L1012" s="2">
        <f>Table2[[#This Row],[Київська область]]*100</f>
        <v>13.23529411764706</v>
      </c>
      <c r="M1012" s="2">
        <f>Table2[[#This Row],[Кіровоградська область]]*100</f>
        <v>28.333333333333332</v>
      </c>
      <c r="N1012" s="2">
        <f>Table2[[#This Row],[Луганська область]]*100</f>
        <v>7.8431372549019605</v>
      </c>
      <c r="O1012" s="2">
        <f>Table2[[#This Row],[Львівська область]]*100</f>
        <v>18.75</v>
      </c>
      <c r="P1012" s="2">
        <f>Table2[[#This Row],[Миколаївська область]]*100</f>
        <v>7.1005917159763312</v>
      </c>
      <c r="Q1012" s="2">
        <f>Table2[[#This Row],[Одеська область]]*100</f>
        <v>9.1603053435114496</v>
      </c>
      <c r="R1012" s="2">
        <f>Table2[[#This Row],[Полтавська область]]*100</f>
        <v>12.333333333333334</v>
      </c>
      <c r="S1012" s="2">
        <f>Table2[[#This Row],[Рівненська область]]*100</f>
        <v>6.962025316455696</v>
      </c>
      <c r="T1012" s="2">
        <f>Table2[[#This Row],[Сумська область]]*100</f>
        <v>6.0606060606060606</v>
      </c>
      <c r="U1012" s="2">
        <f>Table2[[#This Row],[Тернопільська область]]*100</f>
        <v>7.291666666666667</v>
      </c>
      <c r="V1012" s="2">
        <f>Table2[[#This Row],[Харківська область]]*100</f>
        <v>24.528301886792452</v>
      </c>
      <c r="W1012" s="2">
        <f>Table2[[#This Row],[Херсонська область]]*100</f>
        <v>6.666666666666667</v>
      </c>
      <c r="X1012" s="2">
        <f>Table2[[#This Row],[Хмельницька область]]*100</f>
        <v>10</v>
      </c>
      <c r="Y1012" s="2">
        <f>Table2[[#This Row],[Черкаська область]]*100</f>
        <v>19.685039370078741</v>
      </c>
      <c r="Z1012" s="2">
        <f>Table2[[#This Row],[Чернівецька область]]*100</f>
        <v>1.8867924528301887</v>
      </c>
      <c r="AA1012" s="2">
        <f>Table2[[#This Row],[Чернігівська область]]*100</f>
        <v>13.750000000000002</v>
      </c>
    </row>
    <row r="1013" spans="1:27" x14ac:dyDescent="0.35">
      <c r="A1013" s="1">
        <f>Table2[[#This Row],[Дата]]</f>
        <v>44165</v>
      </c>
      <c r="B1013" t="str">
        <f>Table2[[#This Row],[Показник]]</f>
        <v>% вільних апаратів ШВЛ</v>
      </c>
      <c r="C1013" s="2">
        <f>Table2[[#This Row],[м.Київ]]*100</f>
        <v>84.183673469387756</v>
      </c>
      <c r="D1013" s="2">
        <f>Table2[[#This Row],[Вінницька область]]*100</f>
        <v>50.279329608938554</v>
      </c>
      <c r="E1013" s="2">
        <f>Table2[[#This Row],[Волинська область]]*100</f>
        <v>95.652173913043484</v>
      </c>
      <c r="F1013" s="2">
        <f>Table2[[#This Row],[Дніпропетровська область]]*100</f>
        <v>98.91304347826086</v>
      </c>
      <c r="G1013" s="2">
        <f>Table2[[#This Row],[Донецька область]]*100</f>
        <v>90.829694323144111</v>
      </c>
      <c r="H1013" s="2">
        <f>Table2[[#This Row],[Житомирська область]]*100</f>
        <v>91.534391534391531</v>
      </c>
      <c r="I1013" s="2">
        <f>Table2[[#This Row],[Закарпатська область]]*100</f>
        <v>92.142857142857139</v>
      </c>
      <c r="J1013" s="2">
        <f>Table2[[#This Row],[Запорізька область]]*100</f>
        <v>80.327868852459019</v>
      </c>
      <c r="K1013" s="2">
        <f>Table2[[#This Row],[Івано-Франківська область]]*100</f>
        <v>70.652173913043484</v>
      </c>
      <c r="L1013" s="2">
        <f>Table2[[#This Row],[Київська область]]*100</f>
        <v>86.764705882352942</v>
      </c>
      <c r="M1013" s="2">
        <f>Table2[[#This Row],[Кіровоградська область]]*100</f>
        <v>71.666666666666671</v>
      </c>
      <c r="N1013" s="2">
        <f>Table2[[#This Row],[Луганська область]]*100</f>
        <v>92.156862745098039</v>
      </c>
      <c r="O1013" s="2">
        <f>Table2[[#This Row],[Львівська область]]*100</f>
        <v>81.25</v>
      </c>
      <c r="P1013" s="2">
        <f>Table2[[#This Row],[Миколаївська область]]*100</f>
        <v>92.899408284023664</v>
      </c>
      <c r="Q1013" s="2">
        <f>Table2[[#This Row],[Одеська область]]*100</f>
        <v>90.839694656488547</v>
      </c>
      <c r="R1013" s="2">
        <f>Table2[[#This Row],[Полтавська область]]*100</f>
        <v>87.666666666666671</v>
      </c>
      <c r="S1013" s="2">
        <f>Table2[[#This Row],[Рівненська область]]*100</f>
        <v>93.037974683544306</v>
      </c>
      <c r="T1013" s="2">
        <f>Table2[[#This Row],[Сумська область]]*100</f>
        <v>93.939393939393938</v>
      </c>
      <c r="U1013" s="2">
        <f>Table2[[#This Row],[Тернопільська область]]*100</f>
        <v>92.708333333333343</v>
      </c>
      <c r="V1013" s="2">
        <f>Table2[[#This Row],[Харківська область]]*100</f>
        <v>75.471698113207552</v>
      </c>
      <c r="W1013" s="2">
        <f>Table2[[#This Row],[Херсонська область]]*100</f>
        <v>93.333333333333329</v>
      </c>
      <c r="X1013" s="2">
        <f>Table2[[#This Row],[Хмельницька область]]*100</f>
        <v>90</v>
      </c>
      <c r="Y1013" s="2">
        <f>Table2[[#This Row],[Черкаська область]]*100</f>
        <v>80.314960629921259</v>
      </c>
      <c r="Z1013" s="2">
        <f>Table2[[#This Row],[Чернівецька область]]*100</f>
        <v>98.113207547169807</v>
      </c>
      <c r="AA1013" s="2">
        <f>Table2[[#This Row],[Чернігівська область]]*100</f>
        <v>86.25</v>
      </c>
    </row>
    <row r="1014" spans="1:27" x14ac:dyDescent="0.35">
      <c r="A1014" s="1">
        <f>Table2[[#This Row],[Дата]]</f>
        <v>44166</v>
      </c>
      <c r="B1014" t="str">
        <f>Table2[[#This Row],[Показник]]</f>
        <v>% ліжок, зайнятих підтвердженими випадками</v>
      </c>
      <c r="C1014" s="2">
        <f>Table2[[#This Row],[м.Київ]]*100</f>
        <v>47.588146225394766</v>
      </c>
      <c r="D1014" s="2">
        <f>Table2[[#This Row],[Вінницька область]]*100</f>
        <v>24.717145343777197</v>
      </c>
      <c r="E1014" s="2">
        <f>Table2[[#This Row],[Волинська область]]*100</f>
        <v>33.679833679833685</v>
      </c>
      <c r="F1014" s="2">
        <f>Table2[[#This Row],[Дніпропетровська область]]*100</f>
        <v>33.77849412848262</v>
      </c>
      <c r="G1014" s="2">
        <f>Table2[[#This Row],[Донецька область]]*100</f>
        <v>19.282255767587582</v>
      </c>
      <c r="H1014" s="2">
        <f>Table2[[#This Row],[Житомирська область]]*100</f>
        <v>30.645792563600782</v>
      </c>
      <c r="I1014" s="2">
        <f>Table2[[#This Row],[Закарпатська область]]*100</f>
        <v>39.295392953929536</v>
      </c>
      <c r="J1014" s="2">
        <f>Table2[[#This Row],[Запорізька область]]*100</f>
        <v>39.920248116969432</v>
      </c>
      <c r="K1014" s="2">
        <f>Table2[[#This Row],[Івано-Франківська область]]*100</f>
        <v>40.466926070038909</v>
      </c>
      <c r="L1014" s="2">
        <f>Table2[[#This Row],[Київська область]]*100</f>
        <v>35.199999999999996</v>
      </c>
      <c r="M1014" s="2">
        <f>Table2[[#This Row],[Кіровоградська область]]*100</f>
        <v>43.489583333333329</v>
      </c>
      <c r="N1014" s="2">
        <f>Table2[[#This Row],[Луганська область]]*100</f>
        <v>18.291814946619215</v>
      </c>
      <c r="O1014" s="2">
        <f>Table2[[#This Row],[Львівська область]]*100</f>
        <v>34.827109266943289</v>
      </c>
      <c r="P1014" s="2">
        <f>Table2[[#This Row],[Миколаївська область]]*100</f>
        <v>45.448369565217391</v>
      </c>
      <c r="Q1014" s="2">
        <f>Table2[[#This Row],[Одеська область]]*100</f>
        <v>29.618413082980013</v>
      </c>
      <c r="R1014" s="2">
        <f>Table2[[#This Row],[Полтавська область]]*100</f>
        <v>30.52568697729988</v>
      </c>
      <c r="S1014" s="2">
        <f>Table2[[#This Row],[Рівненська область]]*100</f>
        <v>36.871199557766722</v>
      </c>
      <c r="T1014" s="2">
        <f>Table2[[#This Row],[Сумська область]]*100</f>
        <v>36.600411240575738</v>
      </c>
      <c r="U1014" s="2">
        <f>Table2[[#This Row],[Тернопільська область]]*100</f>
        <v>34.852695942190103</v>
      </c>
      <c r="V1014" s="2">
        <f>Table2[[#This Row],[Харківська область]]*100</f>
        <v>36.951048951048953</v>
      </c>
      <c r="W1014" s="2">
        <f>Table2[[#This Row],[Херсонська область]]*100</f>
        <v>23.05489260143198</v>
      </c>
      <c r="X1014" s="2">
        <f>Table2[[#This Row],[Хмельницька область]]*100</f>
        <v>37.98646362098139</v>
      </c>
      <c r="Y1014" s="2">
        <f>Table2[[#This Row],[Черкаська область]]*100</f>
        <v>37.129380053908356</v>
      </c>
      <c r="Z1014" s="2">
        <f>Table2[[#This Row],[Чернівецька область]]*100</f>
        <v>37.769080234833659</v>
      </c>
      <c r="AA1014" s="2">
        <f>Table2[[#This Row],[Чернігівська область]]*100</f>
        <v>42.989985693848354</v>
      </c>
    </row>
    <row r="1015" spans="1:27" x14ac:dyDescent="0.35">
      <c r="A1015" s="1">
        <f>Table2[[#This Row],[Дата]]</f>
        <v>44166</v>
      </c>
      <c r="B1015" t="str">
        <f>Table2[[#This Row],[Показник]]</f>
        <v>% ліжок, зайнятих підозрюваними випадками</v>
      </c>
      <c r="C1015" s="2">
        <f>Table2[[#This Row],[м.Київ]]*100</f>
        <v>8.9984858317110117</v>
      </c>
      <c r="D1015" s="2">
        <f>Table2[[#This Row],[Вінницька область]]*100</f>
        <v>22.193211488250654</v>
      </c>
      <c r="E1015" s="2">
        <f>Table2[[#This Row],[Волинська область]]*100</f>
        <v>12.612612612612606</v>
      </c>
      <c r="F1015" s="2">
        <f>Table2[[#This Row],[Дніпропетровська область]]*100</f>
        <v>16.532350909509546</v>
      </c>
      <c r="G1015" s="2">
        <f>Table2[[#This Row],[Донецька область]]*100</f>
        <v>19.624038735403023</v>
      </c>
      <c r="H1015" s="2">
        <f>Table2[[#This Row],[Житомирська область]]*100</f>
        <v>10.95890410958904</v>
      </c>
      <c r="I1015" s="2">
        <f>Table2[[#This Row],[Закарпатська область]]*100</f>
        <v>12.9539295392954</v>
      </c>
      <c r="J1015" s="2">
        <f>Table2[[#This Row],[Запорізька область]]*100</f>
        <v>22.684980062029243</v>
      </c>
      <c r="K1015" s="2">
        <f>Table2[[#This Row],[Івано-Франківська область]]*100</f>
        <v>5.9073222497346976</v>
      </c>
      <c r="L1015" s="2">
        <f>Table2[[#This Row],[Київська область]]*100</f>
        <v>10.400000000000004</v>
      </c>
      <c r="M1015" s="2">
        <f>Table2[[#This Row],[Кіровоградська область]]*100</f>
        <v>4.8177083333333481</v>
      </c>
      <c r="N1015" s="2">
        <f>Table2[[#This Row],[Луганська область]]*100</f>
        <v>7.1174377224199308</v>
      </c>
      <c r="O1015" s="2">
        <f>Table2[[#This Row],[Львівська область]]*100</f>
        <v>13.416320885200555</v>
      </c>
      <c r="P1015" s="2">
        <f>Table2[[#This Row],[Миколаївська область]]*100</f>
        <v>22.554347826086957</v>
      </c>
      <c r="Q1015" s="2">
        <f>Table2[[#This Row],[Одеська область]]*100</f>
        <v>22.955784373107214</v>
      </c>
      <c r="R1015" s="2">
        <f>Table2[[#This Row],[Полтавська область]]*100</f>
        <v>26.403823178016729</v>
      </c>
      <c r="S1015" s="2">
        <f>Table2[[#This Row],[Рівненська область]]*100</f>
        <v>9.3974571586511892</v>
      </c>
      <c r="T1015" s="2">
        <f>Table2[[#This Row],[Сумська область]]*100</f>
        <v>13.09115832762166</v>
      </c>
      <c r="U1015" s="2">
        <f>Table2[[#This Row],[Тернопільська область]]*100</f>
        <v>3.1128404669260701</v>
      </c>
      <c r="V1015" s="2">
        <f>Table2[[#This Row],[Харківська область]]*100</f>
        <v>10.93706293706293</v>
      </c>
      <c r="W1015" s="2">
        <f>Table2[[#This Row],[Херсонська область]]*100</f>
        <v>17.565632458233889</v>
      </c>
      <c r="X1015" s="2">
        <f>Table2[[#This Row],[Хмельницька область]]*100</f>
        <v>11.167512690355331</v>
      </c>
      <c r="Y1015" s="2">
        <f>Table2[[#This Row],[Черкаська область]]*100</f>
        <v>20.956873315363879</v>
      </c>
      <c r="Z1015" s="2">
        <f>Table2[[#This Row],[Чернівецька область]]*100</f>
        <v>12.654924983692112</v>
      </c>
      <c r="AA1015" s="2">
        <f>Table2[[#This Row],[Чернігівська область]]*100</f>
        <v>19.170243204577975</v>
      </c>
    </row>
    <row r="1016" spans="1:27" x14ac:dyDescent="0.35">
      <c r="A1016" s="1">
        <f>Table2[[#This Row],[Дата]]</f>
        <v>44166</v>
      </c>
      <c r="B1016" t="str">
        <f>Table2[[#This Row],[Показник]]</f>
        <v>% зайнятих підтвердженими та підозрюваними випадками</v>
      </c>
      <c r="C1016" s="2">
        <f>Table2[[#This Row],[м.Київ]]*100</f>
        <v>56.586632057105781</v>
      </c>
      <c r="D1016" s="2">
        <f>Table2[[#This Row],[Вінницька область]]*100</f>
        <v>46.910356832027851</v>
      </c>
      <c r="E1016" s="2">
        <f>Table2[[#This Row],[Волинська область]]*100</f>
        <v>46.292446292446293</v>
      </c>
      <c r="F1016" s="2">
        <f>Table2[[#This Row],[Дніпропетровська область]]*100</f>
        <v>50.310845037992166</v>
      </c>
      <c r="G1016" s="2">
        <f>Table2[[#This Row],[Донецька область]]*100</f>
        <v>38.906294502990605</v>
      </c>
      <c r="H1016" s="2">
        <f>Table2[[#This Row],[Житомирська область]]*100</f>
        <v>41.604696673189821</v>
      </c>
      <c r="I1016" s="2">
        <f>Table2[[#This Row],[Закарпатська область]]*100</f>
        <v>52.249322493224938</v>
      </c>
      <c r="J1016" s="2">
        <f>Table2[[#This Row],[Запорізька область]]*100</f>
        <v>62.605228178998672</v>
      </c>
      <c r="K1016" s="2">
        <f>Table2[[#This Row],[Івано-Франківська область]]*100</f>
        <v>46.374248319773606</v>
      </c>
      <c r="L1016" s="2">
        <f>Table2[[#This Row],[Київська область]]*100</f>
        <v>45.6</v>
      </c>
      <c r="M1016" s="2">
        <f>Table2[[#This Row],[Кіровоградська область]]*100</f>
        <v>48.307291666666671</v>
      </c>
      <c r="N1016" s="2">
        <f>Table2[[#This Row],[Луганська область]]*100</f>
        <v>25.409252669039144</v>
      </c>
      <c r="O1016" s="2">
        <f>Table2[[#This Row],[Львівська область]]*100</f>
        <v>48.243430152143844</v>
      </c>
      <c r="P1016" s="2">
        <f>Table2[[#This Row],[Миколаївська область]]*100</f>
        <v>68.002717391304344</v>
      </c>
      <c r="Q1016" s="2">
        <f>Table2[[#This Row],[Одеська область]]*100</f>
        <v>52.574197456087226</v>
      </c>
      <c r="R1016" s="2">
        <f>Table2[[#This Row],[Полтавська область]]*100</f>
        <v>56.929510155316606</v>
      </c>
      <c r="S1016" s="2">
        <f>Table2[[#This Row],[Рівненська область]]*100</f>
        <v>46.268656716417908</v>
      </c>
      <c r="T1016" s="2">
        <f>Table2[[#This Row],[Сумська область]]*100</f>
        <v>49.691569568197394</v>
      </c>
      <c r="U1016" s="2">
        <f>Table2[[#This Row],[Тернопільська область]]*100</f>
        <v>37.965536409116176</v>
      </c>
      <c r="V1016" s="2">
        <f>Table2[[#This Row],[Харківська область]]*100</f>
        <v>47.888111888111887</v>
      </c>
      <c r="W1016" s="2">
        <f>Table2[[#This Row],[Херсонська область]]*100</f>
        <v>40.620525059665866</v>
      </c>
      <c r="X1016" s="2">
        <f>Table2[[#This Row],[Хмельницька область]]*100</f>
        <v>49.15397631133672</v>
      </c>
      <c r="Y1016" s="2">
        <f>Table2[[#This Row],[Черкаська область]]*100</f>
        <v>58.086253369272235</v>
      </c>
      <c r="Z1016" s="2">
        <f>Table2[[#This Row],[Чернівецька область]]*100</f>
        <v>50.424005218525771</v>
      </c>
      <c r="AA1016" s="2">
        <f>Table2[[#This Row],[Чернігівська область]]*100</f>
        <v>62.160228898426325</v>
      </c>
    </row>
    <row r="1017" spans="1:27" x14ac:dyDescent="0.35">
      <c r="A1017" s="1">
        <f>Table2[[#This Row],[Дата]]</f>
        <v>44166</v>
      </c>
      <c r="B1017" t="str">
        <f>Table2[[#This Row],[Показник]]</f>
        <v>% вільних ліжок</v>
      </c>
      <c r="C1017" s="2">
        <f>Table2[[#This Row],[м.Київ]]*100</f>
        <v>43.413367942894219</v>
      </c>
      <c r="D1017" s="2">
        <f>Table2[[#This Row],[Вінницька область]]*100</f>
        <v>53.089643167972156</v>
      </c>
      <c r="E1017" s="2">
        <f>Table2[[#This Row],[Волинська область]]*100</f>
        <v>53.707553707553714</v>
      </c>
      <c r="F1017" s="2">
        <f>Table2[[#This Row],[Дніпропетровська область]]*100</f>
        <v>49.689154962007834</v>
      </c>
      <c r="G1017" s="2">
        <f>Table2[[#This Row],[Донецька область]]*100</f>
        <v>61.093705497009388</v>
      </c>
      <c r="H1017" s="2">
        <f>Table2[[#This Row],[Житомирська область]]*100</f>
        <v>58.395303326810179</v>
      </c>
      <c r="I1017" s="2">
        <f>Table2[[#This Row],[Закарпатська область]]*100</f>
        <v>47.750677506775062</v>
      </c>
      <c r="J1017" s="2">
        <f>Table2[[#This Row],[Запорізька область]]*100</f>
        <v>37.394771821001328</v>
      </c>
      <c r="K1017" s="2">
        <f>Table2[[#This Row],[Івано-Франківська область]]*100</f>
        <v>53.625751680226386</v>
      </c>
      <c r="L1017" s="2">
        <f>Table2[[#This Row],[Київська область]]*100</f>
        <v>54.400000000000006</v>
      </c>
      <c r="M1017" s="2">
        <f>Table2[[#This Row],[Кіровоградська область]]*100</f>
        <v>51.692708333333329</v>
      </c>
      <c r="N1017" s="2">
        <f>Table2[[#This Row],[Луганська область]]*100</f>
        <v>74.590747330960852</v>
      </c>
      <c r="O1017" s="2">
        <f>Table2[[#This Row],[Львівська область]]*100</f>
        <v>51.756569847856149</v>
      </c>
      <c r="P1017" s="2">
        <f>Table2[[#This Row],[Миколаївська область]]*100</f>
        <v>31.997282608695656</v>
      </c>
      <c r="Q1017" s="2">
        <f>Table2[[#This Row],[Одеська область]]*100</f>
        <v>47.425802543912774</v>
      </c>
      <c r="R1017" s="2">
        <f>Table2[[#This Row],[Полтавська область]]*100</f>
        <v>43.070489844683394</v>
      </c>
      <c r="S1017" s="2">
        <f>Table2[[#This Row],[Рівненська область]]*100</f>
        <v>53.731343283582092</v>
      </c>
      <c r="T1017" s="2">
        <f>Table2[[#This Row],[Сумська область]]*100</f>
        <v>50.308430431802599</v>
      </c>
      <c r="U1017" s="2">
        <f>Table2[[#This Row],[Тернопільська область]]*100</f>
        <v>62.034463590883824</v>
      </c>
      <c r="V1017" s="2">
        <f>Table2[[#This Row],[Харківська область]]*100</f>
        <v>52.111888111888113</v>
      </c>
      <c r="W1017" s="2">
        <f>Table2[[#This Row],[Херсонська область]]*100</f>
        <v>59.379474940334134</v>
      </c>
      <c r="X1017" s="2">
        <f>Table2[[#This Row],[Хмельницька область]]*100</f>
        <v>50.84602368866328</v>
      </c>
      <c r="Y1017" s="2">
        <f>Table2[[#This Row],[Черкаська область]]*100</f>
        <v>41.913746630727765</v>
      </c>
      <c r="Z1017" s="2">
        <f>Table2[[#This Row],[Чернівецька область]]*100</f>
        <v>49.575994781474229</v>
      </c>
      <c r="AA1017" s="2">
        <f>Table2[[#This Row],[Чернігівська область]]*100</f>
        <v>37.839771101573675</v>
      </c>
    </row>
    <row r="1018" spans="1:27" x14ac:dyDescent="0.35">
      <c r="A1018" s="1">
        <f>Table2[[#This Row],[Дата]]</f>
        <v>44166</v>
      </c>
      <c r="B1018" t="str">
        <f>Table2[[#This Row],[Показник]]</f>
        <v>% ліжок, забезпечених подачею кисню</v>
      </c>
      <c r="C1018" s="2">
        <f>Table2[[#This Row],[м.Київ]]*100</f>
        <v>40.345335860181095</v>
      </c>
      <c r="D1018" s="2">
        <f>Table2[[#This Row],[Вінницька область]]*100</f>
        <v>64.037319762510606</v>
      </c>
      <c r="E1018" s="2">
        <f>Table2[[#This Row],[Волинська область]]*100</f>
        <v>58.411843876177663</v>
      </c>
      <c r="F1018" s="2">
        <f>Table2[[#This Row],[Дніпропетровська область]]*100</f>
        <v>42.401049639186525</v>
      </c>
      <c r="G1018" s="2">
        <f>Table2[[#This Row],[Донецька область]]*100</f>
        <v>29.86742916558357</v>
      </c>
      <c r="H1018" s="2">
        <f>Table2[[#This Row],[Житомирська область]]*100</f>
        <v>57.483246463142223</v>
      </c>
      <c r="I1018" s="2">
        <f>Table2[[#This Row],[Закарпатська область]]*100</f>
        <v>42.599469496021221</v>
      </c>
      <c r="J1018" s="2">
        <f>Table2[[#This Row],[Запорізька область]]*100</f>
        <v>66.220302375809936</v>
      </c>
      <c r="K1018" s="2">
        <f>Table2[[#This Row],[Івано-Франківська область]]*100</f>
        <v>41.6043507817811</v>
      </c>
      <c r="L1018" s="2">
        <f>Table2[[#This Row],[Київська область]]*100</f>
        <v>62.251407129455906</v>
      </c>
      <c r="M1018" s="2">
        <f>Table2[[#This Row],[Кіровоградська область]]*100</f>
        <v>44.875</v>
      </c>
      <c r="N1018" s="2">
        <f>Table2[[#This Row],[Луганська область]]*100</f>
        <v>22.625698324022348</v>
      </c>
      <c r="O1018" s="2">
        <f>Table2[[#This Row],[Львівська область]]*100</f>
        <v>63.383356070941332</v>
      </c>
      <c r="P1018" s="2">
        <f>Table2[[#This Row],[Миколаївська область]]*100</f>
        <v>46.435452793834301</v>
      </c>
      <c r="Q1018" s="2">
        <f>Table2[[#This Row],[Одеська область]]*100</f>
        <v>43.580901856763923</v>
      </c>
      <c r="R1018" s="2">
        <f>Table2[[#This Row],[Полтавська область]]*100</f>
        <v>59.812050856826978</v>
      </c>
      <c r="S1018" s="2">
        <f>Table2[[#This Row],[Рівненська область]]*100</f>
        <v>41.22899159663865</v>
      </c>
      <c r="T1018" s="2">
        <f>Table2[[#This Row],[Сумська область]]*100</f>
        <v>68.487928843710293</v>
      </c>
      <c r="U1018" s="2">
        <f>Table2[[#This Row],[Тернопільська область]]*100</f>
        <v>64.060072501294655</v>
      </c>
      <c r="V1018" s="2">
        <f>Table2[[#This Row],[Харківська область]]*100</f>
        <v>45.749761222540592</v>
      </c>
      <c r="W1018" s="2">
        <f>Table2[[#This Row],[Херсонська область]]*100</f>
        <v>57.208872458410355</v>
      </c>
      <c r="X1018" s="2">
        <f>Table2[[#This Row],[Хмельницька область]]*100</f>
        <v>77.301387137452721</v>
      </c>
      <c r="Y1018" s="2">
        <f>Table2[[#This Row],[Черкаська область]]*100</f>
        <v>43.464052287581701</v>
      </c>
      <c r="Z1018" s="2">
        <f>Table2[[#This Row],[Чернівецька область]]*100</f>
        <v>63.796477495107631</v>
      </c>
      <c r="AA1018" s="2">
        <f>Table2[[#This Row],[Чернігівська область]]*100</f>
        <v>43.360433604336045</v>
      </c>
    </row>
    <row r="1019" spans="1:27" x14ac:dyDescent="0.35">
      <c r="A1019" s="1">
        <f>Table2[[#This Row],[Дата]]</f>
        <v>44166</v>
      </c>
      <c r="B1019" t="str">
        <f>Table2[[#This Row],[Показник]]</f>
        <v>% зайнятих ліжок, забезпечених подачею кисню</v>
      </c>
      <c r="C1019" s="2">
        <f>Table2[[#This Row],[м.Київ]]*100</f>
        <v>66.283924843423804</v>
      </c>
      <c r="D1019" s="2">
        <f>Table2[[#This Row],[Вінницька область]]*100</f>
        <v>36.026490066225165</v>
      </c>
      <c r="E1019" s="2">
        <f>Table2[[#This Row],[Волинська область]]*100</f>
        <v>35.483870967741936</v>
      </c>
      <c r="F1019" s="2">
        <f>Table2[[#This Row],[Дніпропетровська область]]*100</f>
        <v>41.000515729757609</v>
      </c>
      <c r="G1019" s="2">
        <f>Table2[[#This Row],[Донецька область]]*100</f>
        <v>57.267188859878161</v>
      </c>
      <c r="H1019" s="2">
        <f>Table2[[#This Row],[Житомирська область]]*100</f>
        <v>23.510362694300518</v>
      </c>
      <c r="I1019" s="2">
        <f>Table2[[#This Row],[Закарпатська область]]*100</f>
        <v>56.787048567870492</v>
      </c>
      <c r="J1019" s="2">
        <f>Table2[[#This Row],[Запорізька область]]*100</f>
        <v>61.187214611872143</v>
      </c>
      <c r="K1019" s="2">
        <f>Table2[[#This Row],[Івано-Франківська область]]*100</f>
        <v>44.526143790849673</v>
      </c>
      <c r="L1019" s="2">
        <f>Table2[[#This Row],[Київська область]]*100</f>
        <v>59.734779987944542</v>
      </c>
      <c r="M1019" s="2">
        <f>Table2[[#This Row],[Кіровоградська область]]*100</f>
        <v>64.623955431754879</v>
      </c>
      <c r="N1019" s="2">
        <f>Table2[[#This Row],[Луганська область]]*100</f>
        <v>34.876543209876544</v>
      </c>
      <c r="O1019" s="2">
        <f>Table2[[#This Row],[Львівська область]]*100</f>
        <v>68.661213947481698</v>
      </c>
      <c r="P1019" s="2">
        <f>Table2[[#This Row],[Миколаївська область]]*100</f>
        <v>47.57952973720608</v>
      </c>
      <c r="Q1019" s="2">
        <f>Table2[[#This Row],[Одеська область]]*100</f>
        <v>65.124771758977488</v>
      </c>
      <c r="R1019" s="2">
        <f>Table2[[#This Row],[Полтавська область]]*100</f>
        <v>21.626617375231053</v>
      </c>
      <c r="S1019" s="2">
        <f>Table2[[#This Row],[Рівненська область]]*100</f>
        <v>47.388535031847134</v>
      </c>
      <c r="T1019" s="2">
        <f>Table2[[#This Row],[Сумська область]]*100</f>
        <v>65.398886827458256</v>
      </c>
      <c r="U1019" s="2">
        <f>Table2[[#This Row],[Тернопільська область]]*100</f>
        <v>36.135812449474535</v>
      </c>
      <c r="V1019" s="2">
        <f>Table2[[#This Row],[Харківська область]]*100</f>
        <v>55.688935281837161</v>
      </c>
      <c r="W1019" s="2">
        <f>Table2[[#This Row],[Херсонська область]]*100</f>
        <v>16.962843295638123</v>
      </c>
      <c r="X1019" s="2">
        <f>Table2[[#This Row],[Хмельницька область]]*100</f>
        <v>38.662316476345843</v>
      </c>
      <c r="Y1019" s="2">
        <f>Table2[[#This Row],[Черкаська область]]*100</f>
        <v>75.338345864661648</v>
      </c>
      <c r="Z1019" s="2">
        <f>Table2[[#This Row],[Чернівецька область]]*100</f>
        <v>35.685071574642123</v>
      </c>
      <c r="AA1019" s="2">
        <f>Table2[[#This Row],[Чернігівська область]]*100</f>
        <v>59.21875</v>
      </c>
    </row>
    <row r="1020" spans="1:27" x14ac:dyDescent="0.35">
      <c r="A1020" s="1">
        <f>Table2[[#This Row],[Дата]]</f>
        <v>44166</v>
      </c>
      <c r="B1020" t="str">
        <f>Table2[[#This Row],[Показник]]</f>
        <v>% вільних ліжок, забезпечених подачею кисню</v>
      </c>
      <c r="C1020" s="2">
        <f>Table2[[#This Row],[м.Київ]]*100</f>
        <v>33.716075156576203</v>
      </c>
      <c r="D1020" s="2">
        <f>Table2[[#This Row],[Вінницька область]]*100</f>
        <v>63.973509933774828</v>
      </c>
      <c r="E1020" s="2">
        <f>Table2[[#This Row],[Волинська область]]*100</f>
        <v>64.516129032258064</v>
      </c>
      <c r="F1020" s="2">
        <f>Table2[[#This Row],[Дніпропетровська область]]*100</f>
        <v>58.999484270242398</v>
      </c>
      <c r="G1020" s="2">
        <f>Table2[[#This Row],[Донецька область]]*100</f>
        <v>42.732811140121846</v>
      </c>
      <c r="H1020" s="2">
        <f>Table2[[#This Row],[Житомирська область]]*100</f>
        <v>76.489637305699489</v>
      </c>
      <c r="I1020" s="2">
        <f>Table2[[#This Row],[Закарпатська область]]*100</f>
        <v>43.212951432129515</v>
      </c>
      <c r="J1020" s="2">
        <f>Table2[[#This Row],[Запорізька область]]*100</f>
        <v>38.81278538812785</v>
      </c>
      <c r="K1020" s="2">
        <f>Table2[[#This Row],[Івано-Франківська область]]*100</f>
        <v>55.473856209150327</v>
      </c>
      <c r="L1020" s="2">
        <f>Table2[[#This Row],[Київська область]]*100</f>
        <v>40.265220012055451</v>
      </c>
      <c r="M1020" s="2">
        <f>Table2[[#This Row],[Кіровоградська область]]*100</f>
        <v>35.376044568245121</v>
      </c>
      <c r="N1020" s="2">
        <f>Table2[[#This Row],[Луганська область]]*100</f>
        <v>65.123456790123456</v>
      </c>
      <c r="O1020" s="2">
        <f>Table2[[#This Row],[Львівська область]]*100</f>
        <v>31.338786052518298</v>
      </c>
      <c r="P1020" s="2">
        <f>Table2[[#This Row],[Миколаївська область]]*100</f>
        <v>52.42047026279392</v>
      </c>
      <c r="Q1020" s="2">
        <f>Table2[[#This Row],[Одеська область]]*100</f>
        <v>34.875228241022519</v>
      </c>
      <c r="R1020" s="2">
        <f>Table2[[#This Row],[Полтавська область]]*100</f>
        <v>78.373382624768951</v>
      </c>
      <c r="S1020" s="2">
        <f>Table2[[#This Row],[Рівненська область]]*100</f>
        <v>52.611464968152866</v>
      </c>
      <c r="T1020" s="2">
        <f>Table2[[#This Row],[Сумська область]]*100</f>
        <v>34.601113172541744</v>
      </c>
      <c r="U1020" s="2">
        <f>Table2[[#This Row],[Тернопільська область]]*100</f>
        <v>63.864187550525465</v>
      </c>
      <c r="V1020" s="2">
        <f>Table2[[#This Row],[Харківська область]]*100</f>
        <v>44.311064718162839</v>
      </c>
      <c r="W1020" s="2">
        <f>Table2[[#This Row],[Херсонська область]]*100</f>
        <v>83.037156704361877</v>
      </c>
      <c r="X1020" s="2">
        <f>Table2[[#This Row],[Хмельницька область]]*100</f>
        <v>61.337683523654164</v>
      </c>
      <c r="Y1020" s="2">
        <f>Table2[[#This Row],[Черкаська область]]*100</f>
        <v>24.661654135338345</v>
      </c>
      <c r="Z1020" s="2">
        <f>Table2[[#This Row],[Чернівецька область]]*100</f>
        <v>64.314928425357877</v>
      </c>
      <c r="AA1020" s="2">
        <f>Table2[[#This Row],[Чернігівська область]]*100</f>
        <v>40.78125</v>
      </c>
    </row>
    <row r="1021" spans="1:27" x14ac:dyDescent="0.35">
      <c r="A1021" s="1">
        <f>Table2[[#This Row],[Дата]]</f>
        <v>44166</v>
      </c>
      <c r="B1021" t="str">
        <f>Table2[[#This Row],[Показник]]</f>
        <v>% зайнятих ліжок у ВРІТ</v>
      </c>
      <c r="C1021" s="2">
        <f>Table2[[#This Row],[м.Київ]]*100</f>
        <v>60.360360360360367</v>
      </c>
      <c r="D1021" s="2">
        <f>Table2[[#This Row],[Вінницька область]]*100</f>
        <v>34.857142857142861</v>
      </c>
      <c r="E1021" s="2">
        <f>Table2[[#This Row],[Волинська область]]*100</f>
        <v>41.304347826086953</v>
      </c>
      <c r="F1021" s="2">
        <f>Table2[[#This Row],[Дніпропетровська область]]*100</f>
        <v>36.538461538461533</v>
      </c>
      <c r="G1021" s="2">
        <f>Table2[[#This Row],[Донецька область]]*100</f>
        <v>100</v>
      </c>
      <c r="H1021" s="2">
        <f>Table2[[#This Row],[Житомирська область]]*100</f>
        <v>21.363636363636363</v>
      </c>
      <c r="I1021" s="2">
        <f>Table2[[#This Row],[Закарпатська область]]*100</f>
        <v>53.125</v>
      </c>
      <c r="J1021" s="2">
        <f>Table2[[#This Row],[Запорізька область]]*100</f>
        <v>77.348066298342545</v>
      </c>
      <c r="K1021" s="2">
        <f>Table2[[#This Row],[Івано-Франківська область]]*100</f>
        <v>64.141414141414145</v>
      </c>
      <c r="L1021" s="2">
        <f>Table2[[#This Row],[Київська область]]*100</f>
        <v>61.691542288557208</v>
      </c>
      <c r="M1021" s="2">
        <f>Table2[[#This Row],[Кіровоградська область]]*100</f>
        <v>54.385964912280706</v>
      </c>
      <c r="N1021" s="2">
        <f>Table2[[#This Row],[Луганська область]]*100</f>
        <v>51.111111111111107</v>
      </c>
      <c r="O1021" s="2">
        <f>Table2[[#This Row],[Львівська область]]*100</f>
        <v>59.322033898305079</v>
      </c>
      <c r="P1021" s="2">
        <f>Table2[[#This Row],[Миколаївська область]]*100</f>
        <v>45.323741007194243</v>
      </c>
      <c r="Q1021" s="2">
        <f>Table2[[#This Row],[Одеська область]]*100</f>
        <v>25.531914893617021</v>
      </c>
      <c r="R1021" s="2">
        <f>Table2[[#This Row],[Полтавська область]]*100</f>
        <v>30.625000000000004</v>
      </c>
      <c r="S1021" s="2">
        <f>Table2[[#This Row],[Рівненська область]]*100</f>
        <v>43.636363636363633</v>
      </c>
      <c r="T1021" s="2">
        <f>Table2[[#This Row],[Сумська область]]*100</f>
        <v>48.717948717948715</v>
      </c>
      <c r="U1021" s="2">
        <f>Table2[[#This Row],[Тернопільська область]]*100</f>
        <v>38.793103448275865</v>
      </c>
      <c r="V1021" s="2">
        <f>Table2[[#This Row],[Харківська область]]*100</f>
        <v>45.217391304347828</v>
      </c>
      <c r="W1021" s="2">
        <f>Table2[[#This Row],[Херсонська область]]*100</f>
        <v>39.583333333333329</v>
      </c>
      <c r="X1021" s="2">
        <f>Table2[[#This Row],[Хмельницька область]]*100</f>
        <v>43.624161073825505</v>
      </c>
      <c r="Y1021" s="2">
        <f>Table2[[#This Row],[Черкаська область]]*100</f>
        <v>58.974358974358978</v>
      </c>
      <c r="Z1021" s="2">
        <f>Table2[[#This Row],[Чернівецька область]]*100</f>
        <v>58.870967741935488</v>
      </c>
      <c r="AA1021" s="2">
        <f>Table2[[#This Row],[Чернігівська область]]*100</f>
        <v>41.134751773049643</v>
      </c>
    </row>
    <row r="1022" spans="1:27" x14ac:dyDescent="0.35">
      <c r="A1022" s="1">
        <f>Table2[[#This Row],[Дата]]</f>
        <v>44166</v>
      </c>
      <c r="B1022" t="str">
        <f>Table2[[#This Row],[Показник]]</f>
        <v>% вільних ліжок у ВРІТ</v>
      </c>
      <c r="C1022" s="2">
        <f>Table2[[#This Row],[м.Київ]]*100</f>
        <v>39.63963963963964</v>
      </c>
      <c r="D1022" s="2">
        <f>Table2[[#This Row],[Вінницька область]]*100</f>
        <v>65.142857142857153</v>
      </c>
      <c r="E1022" s="2">
        <f>Table2[[#This Row],[Волинська область]]*100</f>
        <v>58.695652173913047</v>
      </c>
      <c r="F1022" s="2">
        <f>Table2[[#This Row],[Дніпропетровська область]]*100</f>
        <v>63.46153846153846</v>
      </c>
      <c r="G1022" s="2">
        <f>Table2[[#This Row],[Донецька область]]*100</f>
        <v>0</v>
      </c>
      <c r="H1022" s="2">
        <f>Table2[[#This Row],[Житомирська область]]*100</f>
        <v>78.63636363636364</v>
      </c>
      <c r="I1022" s="2">
        <f>Table2[[#This Row],[Закарпатська область]]*100</f>
        <v>46.875</v>
      </c>
      <c r="J1022" s="2">
        <f>Table2[[#This Row],[Запорізька область]]*100</f>
        <v>22.651933701657459</v>
      </c>
      <c r="K1022" s="2">
        <f>Table2[[#This Row],[Івано-Франківська область]]*100</f>
        <v>35.858585858585855</v>
      </c>
      <c r="L1022" s="2">
        <f>Table2[[#This Row],[Київська область]]*100</f>
        <v>38.308457711442784</v>
      </c>
      <c r="M1022" s="2">
        <f>Table2[[#This Row],[Кіровоградська область]]*100</f>
        <v>45.614035087719294</v>
      </c>
      <c r="N1022" s="2">
        <f>Table2[[#This Row],[Луганська область]]*100</f>
        <v>48.888888888888886</v>
      </c>
      <c r="O1022" s="2">
        <f>Table2[[#This Row],[Львівська область]]*100</f>
        <v>40.677966101694921</v>
      </c>
      <c r="P1022" s="2">
        <f>Table2[[#This Row],[Миколаївська область]]*100</f>
        <v>54.676258992805757</v>
      </c>
      <c r="Q1022" s="2">
        <f>Table2[[#This Row],[Одеська область]]*100</f>
        <v>74.468085106382972</v>
      </c>
      <c r="R1022" s="2">
        <f>Table2[[#This Row],[Полтавська область]]*100</f>
        <v>69.375</v>
      </c>
      <c r="S1022" s="2">
        <f>Table2[[#This Row],[Рівненська область]]*100</f>
        <v>56.36363636363636</v>
      </c>
      <c r="T1022" s="2">
        <f>Table2[[#This Row],[Сумська область]]*100</f>
        <v>51.282051282051277</v>
      </c>
      <c r="U1022" s="2">
        <f>Table2[[#This Row],[Тернопільська область]]*100</f>
        <v>61.206896551724135</v>
      </c>
      <c r="V1022" s="2">
        <f>Table2[[#This Row],[Харківська область]]*100</f>
        <v>54.782608695652172</v>
      </c>
      <c r="W1022" s="2">
        <f>Table2[[#This Row],[Херсонська область]]*100</f>
        <v>60.416666666666664</v>
      </c>
      <c r="X1022" s="2">
        <f>Table2[[#This Row],[Хмельницька область]]*100</f>
        <v>56.375838926174495</v>
      </c>
      <c r="Y1022" s="2">
        <f>Table2[[#This Row],[Черкаська область]]*100</f>
        <v>41.025641025641022</v>
      </c>
      <c r="Z1022" s="2">
        <f>Table2[[#This Row],[Чернівецька область]]*100</f>
        <v>41.12903225806452</v>
      </c>
      <c r="AA1022" s="2">
        <f>Table2[[#This Row],[Чернігівська область]]*100</f>
        <v>58.865248226950349</v>
      </c>
    </row>
    <row r="1023" spans="1:27" x14ac:dyDescent="0.35">
      <c r="A1023" s="1">
        <f>Table2[[#This Row],[Дата]]</f>
        <v>44166</v>
      </c>
      <c r="B1023" t="str">
        <f>Table2[[#This Row],[Показник]]</f>
        <v>% зайнятих апаратів ШВЛ</v>
      </c>
      <c r="C1023" s="2">
        <f>Table2[[#This Row],[м.Київ]]*100</f>
        <v>53.061224489795919</v>
      </c>
      <c r="D1023" s="2">
        <f>Table2[[#This Row],[Вінницька область]]*100</f>
        <v>43.575418994413404</v>
      </c>
      <c r="E1023" s="2">
        <f>Table2[[#This Row],[Волинська область]]*100</f>
        <v>3.9473684210526314</v>
      </c>
      <c r="F1023" s="2">
        <f>Table2[[#This Row],[Дніпропетровська область]]*100</f>
        <v>1.5217391304347827</v>
      </c>
      <c r="G1023" s="2">
        <f>Table2[[#This Row],[Донецька область]]*100</f>
        <v>8.2969432314410483</v>
      </c>
      <c r="H1023" s="2">
        <f>Table2[[#This Row],[Житомирська область]]*100</f>
        <v>8.4656084656084651</v>
      </c>
      <c r="I1023" s="2">
        <f>Table2[[#This Row],[Закарпатська область]]*100</f>
        <v>8.5714285714285712</v>
      </c>
      <c r="J1023" s="2">
        <f>Table2[[#This Row],[Запорізька область]]*100</f>
        <v>18.852459016393443</v>
      </c>
      <c r="K1023" s="2">
        <f>Table2[[#This Row],[Івано-Франківська область]]*100</f>
        <v>28.648648648648649</v>
      </c>
      <c r="L1023" s="2">
        <f>Table2[[#This Row],[Київська область]]*100</f>
        <v>16.19047619047619</v>
      </c>
      <c r="M1023" s="2">
        <f>Table2[[#This Row],[Кіровоградська область]]*100</f>
        <v>34.782608695652172</v>
      </c>
      <c r="N1023" s="2">
        <f>Table2[[#This Row],[Луганська область]]*100</f>
        <v>9.8039215686274517</v>
      </c>
      <c r="O1023" s="2">
        <f>Table2[[#This Row],[Львівська область]]*100</f>
        <v>15.625</v>
      </c>
      <c r="P1023" s="2">
        <f>Table2[[#This Row],[Миколаївська область]]*100</f>
        <v>8.75</v>
      </c>
      <c r="Q1023" s="2">
        <f>Table2[[#This Row],[Одеська область]]*100</f>
        <v>10.37037037037037</v>
      </c>
      <c r="R1023" s="2">
        <f>Table2[[#This Row],[Полтавська область]]*100</f>
        <v>8.0291970802919703</v>
      </c>
      <c r="S1023" s="2">
        <f>Table2[[#This Row],[Рівненська область]]*100</f>
        <v>5.0632911392405067</v>
      </c>
      <c r="T1023" s="2">
        <f>Table2[[#This Row],[Сумська область]]*100</f>
        <v>6.7669172932330826</v>
      </c>
      <c r="U1023" s="2">
        <f>Table2[[#This Row],[Тернопільська область]]*100</f>
        <v>6.7357512953367875</v>
      </c>
      <c r="V1023" s="2">
        <f>Table2[[#This Row],[Харківська область]]*100</f>
        <v>22.368421052631579</v>
      </c>
      <c r="W1023" s="2">
        <f>Table2[[#This Row],[Херсонська область]]*100</f>
        <v>8.7179487179487172</v>
      </c>
      <c r="X1023" s="2">
        <f>Table2[[#This Row],[Хмельницька область]]*100</f>
        <v>11.875</v>
      </c>
      <c r="Y1023" s="2">
        <f>Table2[[#This Row],[Черкаська область]]*100</f>
        <v>16.071428571428573</v>
      </c>
      <c r="Z1023" s="2">
        <f>Table2[[#This Row],[Чернівецька область]]*100</f>
        <v>1.257861635220126</v>
      </c>
      <c r="AA1023" s="2">
        <f>Table2[[#This Row],[Чернігівська область]]*100</f>
        <v>13.750000000000002</v>
      </c>
    </row>
    <row r="1024" spans="1:27" x14ac:dyDescent="0.35">
      <c r="A1024" s="1">
        <f>Table2[[#This Row],[Дата]]</f>
        <v>44166</v>
      </c>
      <c r="B1024" t="str">
        <f>Table2[[#This Row],[Показник]]</f>
        <v>% вільних апаратів ШВЛ</v>
      </c>
      <c r="C1024" s="2">
        <f>Table2[[#This Row],[м.Київ]]*100</f>
        <v>46.938775510204081</v>
      </c>
      <c r="D1024" s="2">
        <f>Table2[[#This Row],[Вінницька область]]*100</f>
        <v>56.424581005586596</v>
      </c>
      <c r="E1024" s="2">
        <f>Table2[[#This Row],[Волинська область]]*100</f>
        <v>96.05263157894737</v>
      </c>
      <c r="F1024" s="2">
        <f>Table2[[#This Row],[Дніпропетровська область]]*100</f>
        <v>98.478260869565219</v>
      </c>
      <c r="G1024" s="2">
        <f>Table2[[#This Row],[Донецька область]]*100</f>
        <v>91.703056768558952</v>
      </c>
      <c r="H1024" s="2">
        <f>Table2[[#This Row],[Житомирська область]]*100</f>
        <v>91.534391534391531</v>
      </c>
      <c r="I1024" s="2">
        <f>Table2[[#This Row],[Закарпатська область]]*100</f>
        <v>91.428571428571431</v>
      </c>
      <c r="J1024" s="2">
        <f>Table2[[#This Row],[Запорізька область]]*100</f>
        <v>81.147540983606561</v>
      </c>
      <c r="K1024" s="2">
        <f>Table2[[#This Row],[Івано-Франківська область]]*100</f>
        <v>71.351351351351354</v>
      </c>
      <c r="L1024" s="2">
        <f>Table2[[#This Row],[Київська область]]*100</f>
        <v>83.80952380952381</v>
      </c>
      <c r="M1024" s="2">
        <f>Table2[[#This Row],[Кіровоградська область]]*100</f>
        <v>65.217391304347828</v>
      </c>
      <c r="N1024" s="2">
        <f>Table2[[#This Row],[Луганська область]]*100</f>
        <v>90.196078431372555</v>
      </c>
      <c r="O1024" s="2">
        <f>Table2[[#This Row],[Львівська область]]*100</f>
        <v>84.375</v>
      </c>
      <c r="P1024" s="2">
        <f>Table2[[#This Row],[Миколаївська область]]*100</f>
        <v>91.25</v>
      </c>
      <c r="Q1024" s="2">
        <f>Table2[[#This Row],[Одеська область]]*100</f>
        <v>89.629629629629619</v>
      </c>
      <c r="R1024" s="2">
        <f>Table2[[#This Row],[Полтавська область]]*100</f>
        <v>91.970802919708035</v>
      </c>
      <c r="S1024" s="2">
        <f>Table2[[#This Row],[Рівненська область]]*100</f>
        <v>94.936708860759495</v>
      </c>
      <c r="T1024" s="2">
        <f>Table2[[#This Row],[Сумська область]]*100</f>
        <v>93.233082706766908</v>
      </c>
      <c r="U1024" s="2">
        <f>Table2[[#This Row],[Тернопільська область]]*100</f>
        <v>93.264248704663217</v>
      </c>
      <c r="V1024" s="2">
        <f>Table2[[#This Row],[Харківська область]]*100</f>
        <v>77.631578947368425</v>
      </c>
      <c r="W1024" s="2">
        <f>Table2[[#This Row],[Херсонська область]]*100</f>
        <v>91.282051282051285</v>
      </c>
      <c r="X1024" s="2">
        <f>Table2[[#This Row],[Хмельницька область]]*100</f>
        <v>88.125</v>
      </c>
      <c r="Y1024" s="2">
        <f>Table2[[#This Row],[Черкаська область]]*100</f>
        <v>83.928571428571431</v>
      </c>
      <c r="Z1024" s="2">
        <f>Table2[[#This Row],[Чернівецька область]]*100</f>
        <v>98.742138364779876</v>
      </c>
      <c r="AA1024" s="2">
        <f>Table2[[#This Row],[Чернігівська область]]*100</f>
        <v>86.25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2020-12-01T20:43:57Z</dcterms:modified>
</cp:coreProperties>
</file>