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2BD1E73D-C4C7-4B0B-86B8-D07A9F253E7B}" xr6:coauthVersionLast="45" xr6:coauthVersionMax="45" xr10:uidLastSave="{00000000-0000-0000-0000-000000000000}"/>
  <bookViews>
    <workbookView xWindow="1480" yWindow="1480" windowWidth="2515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1" i="8" l="1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Y981" i="8"/>
  <c r="Z981" i="8"/>
  <c r="AA981" i="8"/>
  <c r="A982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Y982" i="8"/>
  <c r="Z982" i="8"/>
  <c r="AA982" i="8"/>
  <c r="A983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Y983" i="8"/>
  <c r="Z983" i="8"/>
  <c r="AA983" i="8"/>
  <c r="A984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Y984" i="8"/>
  <c r="Z984" i="8"/>
  <c r="AA984" i="8"/>
  <c r="A985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Y985" i="8"/>
  <c r="Z985" i="8"/>
  <c r="AA985" i="8"/>
  <c r="A986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Y986" i="8"/>
  <c r="Z986" i="8"/>
  <c r="AA986" i="8"/>
  <c r="A987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Y987" i="8"/>
  <c r="Z987" i="8"/>
  <c r="AA987" i="8"/>
  <c r="A988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Y988" i="8"/>
  <c r="Z988" i="8"/>
  <c r="AA988" i="8"/>
  <c r="A989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Y989" i="8"/>
  <c r="Z989" i="8"/>
  <c r="AA989" i="8"/>
  <c r="A990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Y990" i="8"/>
  <c r="Z990" i="8"/>
  <c r="AA990" i="8"/>
  <c r="A991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Y991" i="8"/>
  <c r="Z991" i="8"/>
  <c r="AA991" i="8"/>
  <c r="A981" i="7"/>
  <c r="B981" i="7"/>
  <c r="C981" i="7"/>
  <c r="A982" i="7"/>
  <c r="B982" i="7"/>
  <c r="C982" i="7"/>
  <c r="A983" i="7"/>
  <c r="B983" i="7"/>
  <c r="C983" i="7"/>
  <c r="A984" i="7"/>
  <c r="B984" i="7"/>
  <c r="C984" i="7"/>
  <c r="A985" i="7"/>
  <c r="B985" i="7"/>
  <c r="C985" i="7"/>
  <c r="A986" i="7"/>
  <c r="B986" i="7"/>
  <c r="C986" i="7"/>
  <c r="A987" i="7"/>
  <c r="B987" i="7"/>
  <c r="C987" i="7"/>
  <c r="A988" i="7"/>
  <c r="B988" i="7"/>
  <c r="C988" i="7"/>
  <c r="A989" i="7"/>
  <c r="B989" i="7"/>
  <c r="C989" i="7"/>
  <c r="A990" i="7"/>
  <c r="B990" i="7"/>
  <c r="C990" i="7"/>
  <c r="A991" i="7"/>
  <c r="B991" i="7"/>
  <c r="C991" i="7"/>
  <c r="A970" i="8" l="1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Y970" i="8"/>
  <c r="Z970" i="8"/>
  <c r="AA970" i="8"/>
  <c r="A971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Y971" i="8"/>
  <c r="Z971" i="8"/>
  <c r="AA971" i="8"/>
  <c r="A972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Y972" i="8"/>
  <c r="Z972" i="8"/>
  <c r="AA972" i="8"/>
  <c r="A973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Y973" i="8"/>
  <c r="Z973" i="8"/>
  <c r="AA973" i="8"/>
  <c r="A974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Y974" i="8"/>
  <c r="Z974" i="8"/>
  <c r="AA974" i="8"/>
  <c r="A975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Y975" i="8"/>
  <c r="Z975" i="8"/>
  <c r="AA975" i="8"/>
  <c r="A976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Y976" i="8"/>
  <c r="Z976" i="8"/>
  <c r="AA976" i="8"/>
  <c r="A977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Y977" i="8"/>
  <c r="Z977" i="8"/>
  <c r="AA977" i="8"/>
  <c r="A978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Y978" i="8"/>
  <c r="Z978" i="8"/>
  <c r="AA978" i="8"/>
  <c r="A979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Y979" i="8"/>
  <c r="Z979" i="8"/>
  <c r="AA979" i="8"/>
  <c r="A980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Y980" i="8"/>
  <c r="Z980" i="8"/>
  <c r="AA980" i="8"/>
  <c r="A970" i="7"/>
  <c r="B970" i="7"/>
  <c r="C970" i="7"/>
  <c r="A971" i="7"/>
  <c r="B971" i="7"/>
  <c r="C971" i="7"/>
  <c r="A972" i="7"/>
  <c r="B972" i="7"/>
  <c r="C972" i="7"/>
  <c r="A973" i="7"/>
  <c r="B973" i="7"/>
  <c r="C973" i="7"/>
  <c r="A974" i="7"/>
  <c r="B974" i="7"/>
  <c r="C974" i="7"/>
  <c r="A975" i="7"/>
  <c r="B975" i="7"/>
  <c r="C975" i="7"/>
  <c r="A976" i="7"/>
  <c r="B976" i="7"/>
  <c r="C976" i="7"/>
  <c r="A977" i="7"/>
  <c r="B977" i="7"/>
  <c r="C977" i="7"/>
  <c r="A978" i="7"/>
  <c r="B978" i="7"/>
  <c r="C978" i="7"/>
  <c r="A979" i="7"/>
  <c r="B979" i="7"/>
  <c r="C979" i="7"/>
  <c r="A980" i="7"/>
  <c r="B980" i="7"/>
  <c r="C980" i="7"/>
  <c r="A959" i="8" l="1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Y959" i="8"/>
  <c r="Z959" i="8"/>
  <c r="AA959" i="8"/>
  <c r="A960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Y960" i="8"/>
  <c r="Z960" i="8"/>
  <c r="AA960" i="8"/>
  <c r="A961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Y961" i="8"/>
  <c r="Z961" i="8"/>
  <c r="AA961" i="8"/>
  <c r="A962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Y962" i="8"/>
  <c r="Z962" i="8"/>
  <c r="AA962" i="8"/>
  <c r="A963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Y963" i="8"/>
  <c r="Z963" i="8"/>
  <c r="AA963" i="8"/>
  <c r="A964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Y964" i="8"/>
  <c r="Z964" i="8"/>
  <c r="AA964" i="8"/>
  <c r="A965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Y965" i="8"/>
  <c r="Z965" i="8"/>
  <c r="AA965" i="8"/>
  <c r="A966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Y966" i="8"/>
  <c r="Z966" i="8"/>
  <c r="AA966" i="8"/>
  <c r="A967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Y967" i="8"/>
  <c r="Z967" i="8"/>
  <c r="AA967" i="8"/>
  <c r="A968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Y968" i="8"/>
  <c r="Z968" i="8"/>
  <c r="AA968" i="8"/>
  <c r="A969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Y969" i="8"/>
  <c r="Z969" i="8"/>
  <c r="AA969" i="8"/>
  <c r="A969" i="7"/>
  <c r="B969" i="7"/>
  <c r="C969" i="7"/>
  <c r="A959" i="7"/>
  <c r="B959" i="7"/>
  <c r="C959" i="7"/>
  <c r="A960" i="7"/>
  <c r="B960" i="7"/>
  <c r="C960" i="7"/>
  <c r="A961" i="7"/>
  <c r="B961" i="7"/>
  <c r="C961" i="7"/>
  <c r="A962" i="7"/>
  <c r="B962" i="7"/>
  <c r="C962" i="7"/>
  <c r="A963" i="7"/>
  <c r="B963" i="7"/>
  <c r="C963" i="7"/>
  <c r="A964" i="7"/>
  <c r="B964" i="7"/>
  <c r="C964" i="7"/>
  <c r="A965" i="7"/>
  <c r="B965" i="7"/>
  <c r="C965" i="7"/>
  <c r="A966" i="7"/>
  <c r="B966" i="7"/>
  <c r="C966" i="7"/>
  <c r="A967" i="7"/>
  <c r="B967" i="7"/>
  <c r="C967" i="7"/>
  <c r="A968" i="7"/>
  <c r="B968" i="7"/>
  <c r="C968" i="7"/>
  <c r="A948" i="8" l="1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Y948" i="8"/>
  <c r="Z948" i="8"/>
  <c r="AA948" i="8"/>
  <c r="A949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Y949" i="8"/>
  <c r="Z949" i="8"/>
  <c r="AA949" i="8"/>
  <c r="A950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Y950" i="8"/>
  <c r="Z950" i="8"/>
  <c r="AA950" i="8"/>
  <c r="A951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Y951" i="8"/>
  <c r="Z951" i="8"/>
  <c r="AA951" i="8"/>
  <c r="A952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Y952" i="8"/>
  <c r="Z952" i="8"/>
  <c r="AA952" i="8"/>
  <c r="A953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Y953" i="8"/>
  <c r="Z953" i="8"/>
  <c r="AA953" i="8"/>
  <c r="A954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Y954" i="8"/>
  <c r="Z954" i="8"/>
  <c r="AA954" i="8"/>
  <c r="A955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Y955" i="8"/>
  <c r="Z955" i="8"/>
  <c r="AA955" i="8"/>
  <c r="A956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Y956" i="8"/>
  <c r="Z956" i="8"/>
  <c r="AA956" i="8"/>
  <c r="A957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Y957" i="8"/>
  <c r="Z957" i="8"/>
  <c r="AA957" i="8"/>
  <c r="A958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Y958" i="8"/>
  <c r="Z958" i="8"/>
  <c r="AA958" i="8"/>
  <c r="A948" i="7"/>
  <c r="B948" i="7"/>
  <c r="C948" i="7"/>
  <c r="A949" i="7"/>
  <c r="B949" i="7"/>
  <c r="C949" i="7"/>
  <c r="A950" i="7"/>
  <c r="B950" i="7"/>
  <c r="C950" i="7"/>
  <c r="A951" i="7"/>
  <c r="B951" i="7"/>
  <c r="C951" i="7"/>
  <c r="A952" i="7"/>
  <c r="B952" i="7"/>
  <c r="C952" i="7"/>
  <c r="A953" i="7"/>
  <c r="B953" i="7"/>
  <c r="C953" i="7"/>
  <c r="A954" i="7"/>
  <c r="B954" i="7"/>
  <c r="C954" i="7"/>
  <c r="A955" i="7"/>
  <c r="B955" i="7"/>
  <c r="C955" i="7"/>
  <c r="A956" i="7"/>
  <c r="B956" i="7"/>
  <c r="C956" i="7"/>
  <c r="A957" i="7"/>
  <c r="B957" i="7"/>
  <c r="C957" i="7"/>
  <c r="A958" i="7"/>
  <c r="B958" i="7"/>
  <c r="C958" i="7"/>
  <c r="A937" i="8" l="1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A938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A939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A940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A941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A942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A943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A944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A945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A946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A947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A937" i="7"/>
  <c r="B937" i="7"/>
  <c r="C937" i="7"/>
  <c r="A938" i="7"/>
  <c r="B938" i="7"/>
  <c r="C938" i="7"/>
  <c r="A939" i="7"/>
  <c r="B939" i="7"/>
  <c r="C939" i="7"/>
  <c r="A940" i="7"/>
  <c r="B940" i="7"/>
  <c r="C940" i="7"/>
  <c r="A941" i="7"/>
  <c r="B941" i="7"/>
  <c r="C941" i="7"/>
  <c r="A942" i="7"/>
  <c r="B942" i="7"/>
  <c r="C942" i="7"/>
  <c r="A943" i="7"/>
  <c r="B943" i="7"/>
  <c r="C943" i="7"/>
  <c r="A944" i="7"/>
  <c r="B944" i="7"/>
  <c r="C944" i="7"/>
  <c r="A945" i="7"/>
  <c r="B945" i="7"/>
  <c r="C945" i="7"/>
  <c r="A946" i="7"/>
  <c r="B946" i="7"/>
  <c r="C946" i="7"/>
  <c r="A947" i="7"/>
  <c r="B947" i="7"/>
  <c r="C947" i="7"/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<sst xmlns="http://schemas.openxmlformats.org/spreadsheetml/2006/main" count="6284" uniqueCount="53">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</sst>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261" totalsRowShown="0">
  <autoFilter ref="A1:AA1261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991" totalsRowShown="0">
  <autoFilter ref="A1:AA991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261" totalsRowShown="0">
  <autoFilter ref="A1:C1261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991" totalsRowShown="0">
  <autoFilter ref="A1:C991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991" totalsRowShown="0">
  <autoFilter ref="A1:C991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991" totalsRowShown="0">
  <autoFilter ref="A1:AA991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261"/>
  <sheetViews>
    <sheetView topLeftCell="A1223" workbookViewId="0">
      <selection activeCell="A1248" sqref="A1248:AA1261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  <row r="1192" spans="1:27" x14ac:dyDescent="0.35">
      <c r="A1192" s="1">
        <v>44159</v>
      </c>
      <c r="B1192" t="s">
        <v>35</v>
      </c>
      <c r="C1192">
        <v>4589</v>
      </c>
      <c r="D1192">
        <v>2052</v>
      </c>
      <c r="E1192">
        <v>1426</v>
      </c>
      <c r="F1192">
        <v>4493</v>
      </c>
      <c r="G1192">
        <v>2525</v>
      </c>
      <c r="H1192">
        <v>2666</v>
      </c>
      <c r="I1192">
        <v>1885</v>
      </c>
      <c r="J1192">
        <v>2175</v>
      </c>
      <c r="K1192">
        <v>2942</v>
      </c>
      <c r="L1192">
        <v>2185</v>
      </c>
      <c r="M1192">
        <v>597</v>
      </c>
      <c r="N1192">
        <v>1432</v>
      </c>
      <c r="O1192">
        <v>3565</v>
      </c>
      <c r="P1192">
        <v>1557</v>
      </c>
      <c r="Q1192">
        <v>3417</v>
      </c>
      <c r="R1192">
        <v>1394</v>
      </c>
      <c r="S1192">
        <v>1815</v>
      </c>
      <c r="T1192">
        <v>1554</v>
      </c>
      <c r="U1192">
        <v>1931</v>
      </c>
      <c r="V1192">
        <v>3928</v>
      </c>
      <c r="W1192">
        <v>2164</v>
      </c>
      <c r="X1192">
        <v>2379</v>
      </c>
      <c r="Y1192">
        <v>1485</v>
      </c>
      <c r="Z1192">
        <v>1498</v>
      </c>
      <c r="AA1192">
        <v>1382</v>
      </c>
    </row>
    <row r="1193" spans="1:27" x14ac:dyDescent="0.35">
      <c r="A1193" s="1">
        <v>44159</v>
      </c>
      <c r="B1193" t="s">
        <v>36</v>
      </c>
      <c r="C1193">
        <v>2065</v>
      </c>
      <c r="D1193">
        <v>483</v>
      </c>
      <c r="E1193">
        <v>506</v>
      </c>
      <c r="F1193">
        <v>1429</v>
      </c>
      <c r="G1193">
        <v>559</v>
      </c>
      <c r="H1193">
        <v>801</v>
      </c>
      <c r="I1193">
        <v>769</v>
      </c>
      <c r="J1193">
        <v>819</v>
      </c>
      <c r="K1193">
        <v>1212</v>
      </c>
      <c r="L1193">
        <v>940</v>
      </c>
      <c r="M1193">
        <v>301</v>
      </c>
      <c r="N1193">
        <v>243</v>
      </c>
      <c r="O1193">
        <v>1212</v>
      </c>
      <c r="P1193">
        <v>625</v>
      </c>
      <c r="Q1193">
        <v>874</v>
      </c>
      <c r="R1193">
        <v>430</v>
      </c>
      <c r="S1193">
        <v>659</v>
      </c>
      <c r="T1193">
        <v>448</v>
      </c>
      <c r="U1193">
        <v>614</v>
      </c>
      <c r="V1193">
        <v>1303</v>
      </c>
      <c r="W1193">
        <v>387</v>
      </c>
      <c r="X1193">
        <v>942</v>
      </c>
      <c r="Y1193">
        <v>505</v>
      </c>
      <c r="Z1193">
        <v>647</v>
      </c>
      <c r="AA1193">
        <v>583</v>
      </c>
    </row>
    <row r="1194" spans="1:27" x14ac:dyDescent="0.35">
      <c r="A1194" s="1">
        <v>44159</v>
      </c>
      <c r="B1194" t="s">
        <v>37</v>
      </c>
      <c r="C1194">
        <v>538</v>
      </c>
      <c r="D1194">
        <v>600</v>
      </c>
      <c r="E1194">
        <v>146</v>
      </c>
      <c r="F1194">
        <v>674</v>
      </c>
      <c r="G1194">
        <v>717</v>
      </c>
      <c r="H1194">
        <v>361</v>
      </c>
      <c r="I1194">
        <v>243</v>
      </c>
      <c r="J1194">
        <v>603</v>
      </c>
      <c r="K1194">
        <v>283</v>
      </c>
      <c r="L1194">
        <v>282</v>
      </c>
      <c r="M1194">
        <v>39</v>
      </c>
      <c r="N1194">
        <v>122</v>
      </c>
      <c r="O1194">
        <v>643</v>
      </c>
      <c r="P1194">
        <v>374</v>
      </c>
      <c r="Q1194">
        <v>706</v>
      </c>
      <c r="R1194">
        <v>451</v>
      </c>
      <c r="S1194">
        <v>243</v>
      </c>
      <c r="T1194">
        <v>170</v>
      </c>
      <c r="U1194">
        <v>100</v>
      </c>
      <c r="V1194">
        <v>384</v>
      </c>
      <c r="W1194">
        <v>0</v>
      </c>
      <c r="X1194">
        <v>290</v>
      </c>
      <c r="Y1194">
        <v>215</v>
      </c>
      <c r="Z1194">
        <v>254</v>
      </c>
      <c r="AA1194">
        <v>240</v>
      </c>
    </row>
    <row r="1195" spans="1:27" x14ac:dyDescent="0.35">
      <c r="A1195" s="1">
        <v>44159</v>
      </c>
      <c r="B1195" t="s">
        <v>38</v>
      </c>
      <c r="C1195">
        <v>2603</v>
      </c>
      <c r="D1195">
        <v>1083</v>
      </c>
      <c r="E1195">
        <v>652</v>
      </c>
      <c r="F1195">
        <v>2103</v>
      </c>
      <c r="G1195">
        <v>1276</v>
      </c>
      <c r="H1195">
        <v>1162</v>
      </c>
      <c r="I1195">
        <v>1012</v>
      </c>
      <c r="J1195">
        <v>1422</v>
      </c>
      <c r="K1195">
        <v>1495</v>
      </c>
      <c r="L1195">
        <v>1222</v>
      </c>
      <c r="M1195">
        <v>340</v>
      </c>
      <c r="N1195">
        <v>365</v>
      </c>
      <c r="O1195">
        <v>1855</v>
      </c>
      <c r="P1195">
        <v>999</v>
      </c>
      <c r="Q1195">
        <v>1580</v>
      </c>
      <c r="R1195">
        <v>881</v>
      </c>
      <c r="S1195">
        <v>902</v>
      </c>
      <c r="T1195">
        <v>618</v>
      </c>
      <c r="U1195">
        <v>714</v>
      </c>
      <c r="V1195">
        <v>1687</v>
      </c>
      <c r="W1195">
        <v>387</v>
      </c>
      <c r="X1195">
        <v>1232</v>
      </c>
      <c r="Y1195">
        <v>720</v>
      </c>
      <c r="Z1195">
        <v>901</v>
      </c>
      <c r="AA1195">
        <v>823</v>
      </c>
    </row>
    <row r="1196" spans="1:27" x14ac:dyDescent="0.35">
      <c r="A1196" s="1">
        <v>44159</v>
      </c>
      <c r="B1196" t="s">
        <v>39</v>
      </c>
      <c r="C1196">
        <v>1986</v>
      </c>
      <c r="D1196">
        <v>969</v>
      </c>
      <c r="E1196">
        <v>774</v>
      </c>
      <c r="F1196">
        <v>2390</v>
      </c>
      <c r="G1196">
        <v>1249</v>
      </c>
      <c r="H1196">
        <v>1504</v>
      </c>
      <c r="I1196">
        <v>873</v>
      </c>
      <c r="J1196">
        <v>753</v>
      </c>
      <c r="K1196">
        <v>1447</v>
      </c>
      <c r="L1196">
        <v>963</v>
      </c>
      <c r="M1196">
        <v>257</v>
      </c>
      <c r="N1196">
        <v>1067</v>
      </c>
      <c r="O1196">
        <v>1710</v>
      </c>
      <c r="P1196">
        <v>558</v>
      </c>
      <c r="Q1196">
        <v>1837</v>
      </c>
      <c r="R1196">
        <v>513</v>
      </c>
      <c r="S1196">
        <v>913</v>
      </c>
      <c r="T1196">
        <v>936</v>
      </c>
      <c r="U1196">
        <v>1217</v>
      </c>
      <c r="V1196">
        <v>2241</v>
      </c>
      <c r="W1196">
        <v>1777</v>
      </c>
      <c r="X1196">
        <v>1147</v>
      </c>
      <c r="Y1196">
        <v>765</v>
      </c>
      <c r="Z1196">
        <v>597</v>
      </c>
      <c r="AA1196">
        <v>559</v>
      </c>
    </row>
    <row r="1197" spans="1:27" x14ac:dyDescent="0.35">
      <c r="A1197" s="1">
        <v>44159</v>
      </c>
      <c r="B1197" t="s">
        <v>2</v>
      </c>
      <c r="C1197">
        <v>1258</v>
      </c>
      <c r="D1197">
        <v>1172</v>
      </c>
      <c r="E1197">
        <v>544</v>
      </c>
      <c r="F1197">
        <v>1754</v>
      </c>
      <c r="G1197">
        <v>1149</v>
      </c>
      <c r="H1197">
        <v>1517</v>
      </c>
      <c r="I1197">
        <v>678</v>
      </c>
      <c r="J1197">
        <v>1319</v>
      </c>
      <c r="K1197">
        <v>1132</v>
      </c>
      <c r="L1197">
        <v>1458</v>
      </c>
      <c r="M1197">
        <v>339</v>
      </c>
      <c r="N1197">
        <v>275</v>
      </c>
      <c r="O1197">
        <v>2205</v>
      </c>
      <c r="P1197">
        <v>715</v>
      </c>
      <c r="Q1197">
        <v>1403</v>
      </c>
      <c r="R1197">
        <v>941</v>
      </c>
      <c r="S1197">
        <v>648</v>
      </c>
      <c r="T1197">
        <v>826</v>
      </c>
      <c r="U1197">
        <v>1172</v>
      </c>
      <c r="V1197">
        <v>1294</v>
      </c>
      <c r="W1197">
        <v>1132</v>
      </c>
      <c r="X1197">
        <v>1705</v>
      </c>
      <c r="Y1197">
        <v>555</v>
      </c>
      <c r="Z1197">
        <v>841</v>
      </c>
      <c r="AA1197">
        <v>551</v>
      </c>
    </row>
    <row r="1198" spans="1:27" x14ac:dyDescent="0.35">
      <c r="A1198" s="1">
        <v>44159</v>
      </c>
      <c r="B1198" t="s">
        <v>1</v>
      </c>
      <c r="C1198">
        <v>1057</v>
      </c>
      <c r="D1198">
        <v>451</v>
      </c>
      <c r="E1198">
        <v>281</v>
      </c>
      <c r="F1198">
        <v>761</v>
      </c>
      <c r="G1198">
        <v>646</v>
      </c>
      <c r="H1198">
        <v>428</v>
      </c>
      <c r="I1198">
        <v>375</v>
      </c>
      <c r="J1198">
        <v>584</v>
      </c>
      <c r="K1198">
        <v>509</v>
      </c>
      <c r="L1198">
        <v>930</v>
      </c>
      <c r="M1198">
        <v>201</v>
      </c>
      <c r="N1198">
        <v>87</v>
      </c>
      <c r="O1198">
        <v>1414</v>
      </c>
      <c r="P1198">
        <v>414</v>
      </c>
      <c r="Q1198">
        <v>780</v>
      </c>
      <c r="R1198">
        <v>219</v>
      </c>
      <c r="S1198">
        <v>316</v>
      </c>
      <c r="T1198">
        <v>537</v>
      </c>
      <c r="U1198">
        <v>458</v>
      </c>
      <c r="V1198">
        <v>976</v>
      </c>
      <c r="W1198">
        <v>173</v>
      </c>
      <c r="X1198">
        <v>806</v>
      </c>
      <c r="Y1198">
        <v>453</v>
      </c>
      <c r="Z1198">
        <v>344</v>
      </c>
      <c r="AA1198">
        <v>282</v>
      </c>
    </row>
    <row r="1199" spans="1:27" x14ac:dyDescent="0.35">
      <c r="A1199" s="1">
        <v>44159</v>
      </c>
      <c r="B1199" t="s">
        <v>0</v>
      </c>
      <c r="C1199">
        <v>201</v>
      </c>
      <c r="D1199">
        <v>721</v>
      </c>
      <c r="E1199">
        <v>263</v>
      </c>
      <c r="F1199">
        <v>993</v>
      </c>
      <c r="G1199">
        <v>503</v>
      </c>
      <c r="H1199">
        <v>1089</v>
      </c>
      <c r="I1199">
        <v>303</v>
      </c>
      <c r="J1199">
        <v>735</v>
      </c>
      <c r="K1199">
        <v>623</v>
      </c>
      <c r="L1199">
        <v>528</v>
      </c>
      <c r="M1199">
        <v>138</v>
      </c>
      <c r="N1199">
        <v>188</v>
      </c>
      <c r="O1199">
        <v>791</v>
      </c>
      <c r="P1199">
        <v>301</v>
      </c>
      <c r="Q1199">
        <v>623</v>
      </c>
      <c r="R1199">
        <v>722</v>
      </c>
      <c r="S1199">
        <v>332</v>
      </c>
      <c r="T1199">
        <v>289</v>
      </c>
      <c r="U1199">
        <v>714</v>
      </c>
      <c r="V1199">
        <v>318</v>
      </c>
      <c r="W1199">
        <v>959</v>
      </c>
      <c r="X1199">
        <v>899</v>
      </c>
      <c r="Y1199">
        <v>102</v>
      </c>
      <c r="Z1199">
        <v>497</v>
      </c>
      <c r="AA1199">
        <v>269</v>
      </c>
    </row>
    <row r="1200" spans="1:27" x14ac:dyDescent="0.35">
      <c r="A1200" s="1">
        <v>44159</v>
      </c>
      <c r="B1200" t="s">
        <v>40</v>
      </c>
      <c r="C1200">
        <v>333</v>
      </c>
      <c r="D1200">
        <v>171</v>
      </c>
      <c r="E1200">
        <v>115</v>
      </c>
      <c r="F1200">
        <v>208</v>
      </c>
      <c r="G1200">
        <v>176</v>
      </c>
      <c r="H1200">
        <v>209</v>
      </c>
      <c r="I1200">
        <v>128</v>
      </c>
      <c r="J1200">
        <v>173</v>
      </c>
      <c r="K1200">
        <v>198</v>
      </c>
      <c r="L1200">
        <v>206</v>
      </c>
      <c r="M1200">
        <v>65</v>
      </c>
      <c r="N1200">
        <v>45</v>
      </c>
      <c r="O1200">
        <v>226</v>
      </c>
      <c r="P1200">
        <v>139</v>
      </c>
      <c r="Q1200">
        <v>323</v>
      </c>
      <c r="R1200">
        <v>160</v>
      </c>
      <c r="S1200">
        <v>110</v>
      </c>
      <c r="T1200">
        <v>78</v>
      </c>
      <c r="U1200">
        <v>232</v>
      </c>
      <c r="V1200">
        <v>231</v>
      </c>
      <c r="W1200">
        <v>96</v>
      </c>
      <c r="X1200">
        <v>149</v>
      </c>
      <c r="Y1200">
        <v>130</v>
      </c>
      <c r="Z1200">
        <v>122</v>
      </c>
      <c r="AA1200">
        <v>140</v>
      </c>
    </row>
    <row r="1201" spans="1:27" x14ac:dyDescent="0.35">
      <c r="A1201" s="1">
        <v>44159</v>
      </c>
      <c r="B1201" t="s">
        <v>41</v>
      </c>
      <c r="C1201">
        <v>210</v>
      </c>
      <c r="D1201">
        <v>48</v>
      </c>
      <c r="E1201">
        <v>56</v>
      </c>
      <c r="F1201">
        <v>81</v>
      </c>
      <c r="G1201">
        <v>155</v>
      </c>
      <c r="H1201">
        <v>58</v>
      </c>
      <c r="I1201">
        <v>60</v>
      </c>
      <c r="J1201">
        <v>128</v>
      </c>
      <c r="K1201">
        <v>132</v>
      </c>
      <c r="L1201">
        <v>117</v>
      </c>
      <c r="M1201">
        <v>30</v>
      </c>
      <c r="N1201">
        <v>23</v>
      </c>
      <c r="O1201">
        <v>147</v>
      </c>
      <c r="P1201">
        <v>69</v>
      </c>
      <c r="Q1201">
        <v>76</v>
      </c>
      <c r="R1201">
        <v>56</v>
      </c>
      <c r="S1201">
        <v>52</v>
      </c>
      <c r="T1201">
        <v>43</v>
      </c>
      <c r="U1201">
        <v>93</v>
      </c>
      <c r="V1201">
        <v>120</v>
      </c>
      <c r="W1201">
        <v>36</v>
      </c>
      <c r="X1201">
        <v>61</v>
      </c>
      <c r="Y1201">
        <v>89</v>
      </c>
      <c r="Z1201">
        <v>73</v>
      </c>
      <c r="AA1201">
        <v>62</v>
      </c>
    </row>
    <row r="1202" spans="1:27" x14ac:dyDescent="0.35">
      <c r="A1202" s="1">
        <v>44159</v>
      </c>
      <c r="B1202" t="s">
        <v>42</v>
      </c>
      <c r="C1202">
        <v>123</v>
      </c>
      <c r="D1202">
        <v>123</v>
      </c>
      <c r="E1202">
        <v>59</v>
      </c>
      <c r="F1202">
        <v>127</v>
      </c>
      <c r="G1202">
        <v>21</v>
      </c>
      <c r="H1202">
        <v>151</v>
      </c>
      <c r="I1202">
        <v>68</v>
      </c>
      <c r="J1202">
        <v>45</v>
      </c>
      <c r="K1202">
        <v>66</v>
      </c>
      <c r="L1202">
        <v>89</v>
      </c>
      <c r="M1202">
        <v>35</v>
      </c>
      <c r="N1202">
        <v>22</v>
      </c>
      <c r="O1202">
        <v>79</v>
      </c>
      <c r="P1202">
        <v>70</v>
      </c>
      <c r="Q1202">
        <v>247</v>
      </c>
      <c r="R1202">
        <v>104</v>
      </c>
      <c r="S1202">
        <v>58</v>
      </c>
      <c r="T1202">
        <v>35</v>
      </c>
      <c r="U1202">
        <v>139</v>
      </c>
      <c r="V1202">
        <v>111</v>
      </c>
      <c r="W1202">
        <v>60</v>
      </c>
      <c r="X1202">
        <v>88</v>
      </c>
      <c r="Y1202">
        <v>41</v>
      </c>
      <c r="Z1202">
        <v>49</v>
      </c>
      <c r="AA1202">
        <v>78</v>
      </c>
    </row>
    <row r="1203" spans="1:27" x14ac:dyDescent="0.35">
      <c r="A1203" s="1">
        <v>44159</v>
      </c>
      <c r="B1203" t="s">
        <v>43</v>
      </c>
      <c r="C1203">
        <v>196</v>
      </c>
      <c r="D1203">
        <v>177</v>
      </c>
      <c r="E1203">
        <v>151</v>
      </c>
      <c r="F1203">
        <v>456</v>
      </c>
      <c r="G1203">
        <v>196</v>
      </c>
      <c r="H1203">
        <v>188</v>
      </c>
      <c r="I1203">
        <v>140</v>
      </c>
      <c r="J1203">
        <v>237</v>
      </c>
      <c r="K1203">
        <v>177</v>
      </c>
      <c r="L1203">
        <v>206</v>
      </c>
      <c r="M1203">
        <v>56</v>
      </c>
      <c r="N1203">
        <v>152</v>
      </c>
      <c r="O1203">
        <v>220</v>
      </c>
      <c r="P1203">
        <v>169</v>
      </c>
      <c r="Q1203">
        <v>162</v>
      </c>
      <c r="R1203">
        <v>300</v>
      </c>
      <c r="S1203">
        <v>158</v>
      </c>
      <c r="T1203">
        <v>132</v>
      </c>
      <c r="U1203">
        <v>191</v>
      </c>
      <c r="V1203">
        <v>362</v>
      </c>
      <c r="W1203">
        <v>195</v>
      </c>
      <c r="X1203">
        <v>160</v>
      </c>
      <c r="Y1203">
        <v>127</v>
      </c>
      <c r="Z1203">
        <v>159</v>
      </c>
      <c r="AA1203">
        <v>159</v>
      </c>
    </row>
    <row r="1204" spans="1:27" x14ac:dyDescent="0.35">
      <c r="A1204" s="1">
        <v>44159</v>
      </c>
      <c r="B1204" t="s">
        <v>44</v>
      </c>
      <c r="C1204">
        <v>27</v>
      </c>
      <c r="D1204">
        <v>44</v>
      </c>
      <c r="E1204">
        <v>10</v>
      </c>
      <c r="F1204">
        <v>6</v>
      </c>
      <c r="G1204">
        <v>14</v>
      </c>
      <c r="H1204">
        <v>23</v>
      </c>
      <c r="I1204">
        <v>16</v>
      </c>
      <c r="J1204">
        <v>46</v>
      </c>
      <c r="K1204">
        <v>59</v>
      </c>
      <c r="L1204">
        <v>30</v>
      </c>
      <c r="M1204">
        <v>15</v>
      </c>
      <c r="N1204">
        <v>14</v>
      </c>
      <c r="O1204">
        <v>39</v>
      </c>
      <c r="P1204">
        <v>8</v>
      </c>
      <c r="Q1204">
        <v>19</v>
      </c>
      <c r="R1204">
        <v>24</v>
      </c>
      <c r="S1204">
        <v>9</v>
      </c>
      <c r="T1204">
        <v>9</v>
      </c>
      <c r="U1204">
        <v>21</v>
      </c>
      <c r="V1204">
        <v>88</v>
      </c>
      <c r="W1204">
        <v>15</v>
      </c>
      <c r="X1204">
        <v>24</v>
      </c>
      <c r="Y1204">
        <v>22</v>
      </c>
      <c r="Z1204">
        <v>3</v>
      </c>
      <c r="AA1204">
        <v>23</v>
      </c>
    </row>
    <row r="1205" spans="1:27" x14ac:dyDescent="0.35">
      <c r="A1205" s="1">
        <v>44159</v>
      </c>
      <c r="B1205" t="s">
        <v>45</v>
      </c>
      <c r="C1205">
        <v>169</v>
      </c>
      <c r="D1205">
        <v>133</v>
      </c>
      <c r="E1205">
        <v>141</v>
      </c>
      <c r="F1205">
        <v>450</v>
      </c>
      <c r="G1205">
        <v>182</v>
      </c>
      <c r="H1205">
        <v>165</v>
      </c>
      <c r="I1205">
        <v>124</v>
      </c>
      <c r="J1205">
        <v>191</v>
      </c>
      <c r="K1205">
        <v>118</v>
      </c>
      <c r="L1205">
        <v>176</v>
      </c>
      <c r="M1205">
        <v>41</v>
      </c>
      <c r="N1205">
        <v>138</v>
      </c>
      <c r="O1205">
        <v>181</v>
      </c>
      <c r="P1205">
        <v>161</v>
      </c>
      <c r="Q1205">
        <v>143</v>
      </c>
      <c r="R1205">
        <v>276</v>
      </c>
      <c r="S1205">
        <v>149</v>
      </c>
      <c r="T1205">
        <v>123</v>
      </c>
      <c r="U1205">
        <v>170</v>
      </c>
      <c r="V1205">
        <v>274</v>
      </c>
      <c r="W1205">
        <v>180</v>
      </c>
      <c r="X1205">
        <v>136</v>
      </c>
      <c r="Y1205">
        <v>105</v>
      </c>
      <c r="Z1205">
        <v>156</v>
      </c>
      <c r="AA1205">
        <v>136</v>
      </c>
    </row>
    <row r="1206" spans="1:27" x14ac:dyDescent="0.35">
      <c r="A1206" s="1">
        <v>44160</v>
      </c>
      <c r="B1206" t="s">
        <v>35</v>
      </c>
      <c r="C1206">
        <v>4589</v>
      </c>
      <c r="D1206">
        <v>2132</v>
      </c>
      <c r="E1206">
        <v>1426</v>
      </c>
      <c r="F1206">
        <v>4493</v>
      </c>
      <c r="G1206">
        <v>2528</v>
      </c>
      <c r="H1206">
        <v>2686</v>
      </c>
      <c r="I1206">
        <v>1885</v>
      </c>
      <c r="J1206">
        <v>2225</v>
      </c>
      <c r="K1206">
        <v>2942</v>
      </c>
      <c r="L1206">
        <v>2185</v>
      </c>
      <c r="M1206">
        <v>597</v>
      </c>
      <c r="N1206">
        <v>1432</v>
      </c>
      <c r="O1206">
        <v>3565</v>
      </c>
      <c r="P1206">
        <v>1557</v>
      </c>
      <c r="Q1206">
        <v>3550</v>
      </c>
      <c r="R1206">
        <v>1513</v>
      </c>
      <c r="S1206">
        <v>1815</v>
      </c>
      <c r="T1206">
        <v>1554</v>
      </c>
      <c r="U1206">
        <v>1931</v>
      </c>
      <c r="V1206">
        <v>3928</v>
      </c>
      <c r="W1206">
        <v>2164</v>
      </c>
      <c r="X1206">
        <v>2379</v>
      </c>
      <c r="Y1206">
        <v>1490</v>
      </c>
      <c r="Z1206">
        <v>1498</v>
      </c>
      <c r="AA1206">
        <v>1382</v>
      </c>
    </row>
    <row r="1207" spans="1:27" x14ac:dyDescent="0.35">
      <c r="A1207" s="1">
        <v>44160</v>
      </c>
      <c r="B1207" t="s">
        <v>36</v>
      </c>
      <c r="C1207">
        <v>2113</v>
      </c>
      <c r="D1207">
        <v>484</v>
      </c>
      <c r="E1207">
        <v>456</v>
      </c>
      <c r="F1207">
        <v>1354</v>
      </c>
      <c r="G1207">
        <v>589</v>
      </c>
      <c r="H1207">
        <v>787</v>
      </c>
      <c r="I1207">
        <v>735</v>
      </c>
      <c r="J1207">
        <v>751</v>
      </c>
      <c r="K1207">
        <v>1185</v>
      </c>
      <c r="L1207">
        <v>928</v>
      </c>
      <c r="M1207">
        <v>297</v>
      </c>
      <c r="N1207">
        <v>241</v>
      </c>
      <c r="O1207">
        <v>1240</v>
      </c>
      <c r="P1207">
        <v>597</v>
      </c>
      <c r="Q1207">
        <v>900</v>
      </c>
      <c r="R1207">
        <v>461</v>
      </c>
      <c r="S1207">
        <v>670</v>
      </c>
      <c r="T1207">
        <v>445</v>
      </c>
      <c r="U1207">
        <v>612</v>
      </c>
      <c r="V1207">
        <v>1269</v>
      </c>
      <c r="W1207">
        <v>373</v>
      </c>
      <c r="X1207">
        <v>928</v>
      </c>
      <c r="Y1207">
        <v>507</v>
      </c>
      <c r="Z1207">
        <v>640</v>
      </c>
      <c r="AA1207">
        <v>569</v>
      </c>
    </row>
    <row r="1208" spans="1:27" x14ac:dyDescent="0.35">
      <c r="A1208" s="1">
        <v>44160</v>
      </c>
      <c r="B1208" t="s">
        <v>37</v>
      </c>
      <c r="C1208">
        <v>378</v>
      </c>
      <c r="D1208">
        <v>568</v>
      </c>
      <c r="E1208">
        <v>164</v>
      </c>
      <c r="F1208">
        <v>752</v>
      </c>
      <c r="G1208">
        <v>682</v>
      </c>
      <c r="H1208">
        <v>354</v>
      </c>
      <c r="I1208">
        <v>218</v>
      </c>
      <c r="J1208">
        <v>586</v>
      </c>
      <c r="K1208">
        <v>293</v>
      </c>
      <c r="L1208">
        <v>277</v>
      </c>
      <c r="M1208">
        <v>68</v>
      </c>
      <c r="N1208">
        <v>126</v>
      </c>
      <c r="O1208">
        <v>608</v>
      </c>
      <c r="P1208">
        <v>374</v>
      </c>
      <c r="Q1208">
        <v>675</v>
      </c>
      <c r="R1208">
        <v>508</v>
      </c>
      <c r="S1208">
        <v>196</v>
      </c>
      <c r="T1208">
        <v>165</v>
      </c>
      <c r="U1208">
        <v>79</v>
      </c>
      <c r="V1208">
        <v>392</v>
      </c>
      <c r="W1208">
        <v>0</v>
      </c>
      <c r="X1208">
        <v>247</v>
      </c>
      <c r="Y1208">
        <v>248</v>
      </c>
      <c r="Z1208">
        <v>213</v>
      </c>
      <c r="AA1208">
        <v>238</v>
      </c>
    </row>
    <row r="1209" spans="1:27" x14ac:dyDescent="0.35">
      <c r="A1209" s="1">
        <v>44160</v>
      </c>
      <c r="B1209" t="s">
        <v>38</v>
      </c>
      <c r="C1209">
        <v>2491</v>
      </c>
      <c r="D1209">
        <v>1052</v>
      </c>
      <c r="E1209">
        <v>620</v>
      </c>
      <c r="F1209">
        <v>2106</v>
      </c>
      <c r="G1209">
        <v>1271</v>
      </c>
      <c r="H1209">
        <v>1141</v>
      </c>
      <c r="I1209">
        <v>953</v>
      </c>
      <c r="J1209">
        <v>1337</v>
      </c>
      <c r="K1209">
        <v>1478</v>
      </c>
      <c r="L1209">
        <v>1205</v>
      </c>
      <c r="M1209">
        <v>365</v>
      </c>
      <c r="N1209">
        <v>367</v>
      </c>
      <c r="O1209">
        <v>1848</v>
      </c>
      <c r="P1209">
        <v>971</v>
      </c>
      <c r="Q1209">
        <v>1575</v>
      </c>
      <c r="R1209">
        <v>969</v>
      </c>
      <c r="S1209">
        <v>866</v>
      </c>
      <c r="T1209">
        <v>610</v>
      </c>
      <c r="U1209">
        <v>691</v>
      </c>
      <c r="V1209">
        <v>1661</v>
      </c>
      <c r="W1209">
        <v>373</v>
      </c>
      <c r="X1209">
        <v>1175</v>
      </c>
      <c r="Y1209">
        <v>755</v>
      </c>
      <c r="Z1209">
        <v>853</v>
      </c>
      <c r="AA1209">
        <v>807</v>
      </c>
    </row>
    <row r="1210" spans="1:27" x14ac:dyDescent="0.35">
      <c r="A1210" s="1">
        <v>44160</v>
      </c>
      <c r="B1210" t="s">
        <v>39</v>
      </c>
      <c r="C1210">
        <v>2098</v>
      </c>
      <c r="D1210">
        <v>1080</v>
      </c>
      <c r="E1210">
        <v>806</v>
      </c>
      <c r="F1210">
        <v>2387</v>
      </c>
      <c r="G1210">
        <v>1257</v>
      </c>
      <c r="H1210">
        <v>1545</v>
      </c>
      <c r="I1210">
        <v>932</v>
      </c>
      <c r="J1210">
        <v>888</v>
      </c>
      <c r="K1210">
        <v>1464</v>
      </c>
      <c r="L1210">
        <v>980</v>
      </c>
      <c r="M1210">
        <v>232</v>
      </c>
      <c r="N1210">
        <v>1065</v>
      </c>
      <c r="O1210">
        <v>1717</v>
      </c>
      <c r="P1210">
        <v>586</v>
      </c>
      <c r="Q1210">
        <v>1975</v>
      </c>
      <c r="R1210">
        <v>544</v>
      </c>
      <c r="S1210">
        <v>949</v>
      </c>
      <c r="T1210">
        <v>944</v>
      </c>
      <c r="U1210">
        <v>1240</v>
      </c>
      <c r="V1210">
        <v>2267</v>
      </c>
      <c r="W1210">
        <v>1791</v>
      </c>
      <c r="X1210">
        <v>1204</v>
      </c>
      <c r="Y1210">
        <v>735</v>
      </c>
      <c r="Z1210">
        <v>645</v>
      </c>
      <c r="AA1210">
        <v>575</v>
      </c>
    </row>
    <row r="1211" spans="1:27" x14ac:dyDescent="0.35">
      <c r="A1211" s="1">
        <v>44160</v>
      </c>
      <c r="B1211" t="s">
        <v>2</v>
      </c>
      <c r="C1211">
        <v>1679</v>
      </c>
      <c r="D1211">
        <v>1197</v>
      </c>
      <c r="E1211">
        <v>556</v>
      </c>
      <c r="F1211">
        <v>1799</v>
      </c>
      <c r="G1211">
        <v>1149</v>
      </c>
      <c r="H1211">
        <v>1527</v>
      </c>
      <c r="I1211">
        <v>687</v>
      </c>
      <c r="J1211">
        <v>1364</v>
      </c>
      <c r="K1211">
        <v>1154</v>
      </c>
      <c r="L1211">
        <v>1479</v>
      </c>
      <c r="M1211">
        <v>344</v>
      </c>
      <c r="N1211">
        <v>275</v>
      </c>
      <c r="O1211">
        <v>2205</v>
      </c>
      <c r="P1211">
        <v>720</v>
      </c>
      <c r="Q1211">
        <v>1403</v>
      </c>
      <c r="R1211">
        <v>943</v>
      </c>
      <c r="S1211">
        <v>660</v>
      </c>
      <c r="T1211">
        <v>846</v>
      </c>
      <c r="U1211">
        <v>1194</v>
      </c>
      <c r="V1211">
        <v>1416</v>
      </c>
      <c r="W1211">
        <v>1132</v>
      </c>
      <c r="X1211">
        <v>1739</v>
      </c>
      <c r="Y1211">
        <v>580</v>
      </c>
      <c r="Z1211">
        <v>841</v>
      </c>
      <c r="AA1211">
        <v>593</v>
      </c>
    </row>
    <row r="1212" spans="1:27" x14ac:dyDescent="0.35">
      <c r="A1212" s="1">
        <v>44160</v>
      </c>
      <c r="B1212" t="s">
        <v>1</v>
      </c>
      <c r="C1212">
        <v>1123</v>
      </c>
      <c r="D1212">
        <v>490</v>
      </c>
      <c r="E1212">
        <v>274</v>
      </c>
      <c r="F1212">
        <v>779</v>
      </c>
      <c r="G1212">
        <v>665</v>
      </c>
      <c r="H1212">
        <v>417</v>
      </c>
      <c r="I1212">
        <v>374</v>
      </c>
      <c r="J1212">
        <v>722</v>
      </c>
      <c r="K1212">
        <v>586</v>
      </c>
      <c r="L1212">
        <v>924</v>
      </c>
      <c r="M1212">
        <v>178</v>
      </c>
      <c r="N1212">
        <v>90</v>
      </c>
      <c r="O1212">
        <v>1412</v>
      </c>
      <c r="P1212">
        <v>410</v>
      </c>
      <c r="Q1212">
        <v>809</v>
      </c>
      <c r="R1212">
        <v>208</v>
      </c>
      <c r="S1212">
        <v>366</v>
      </c>
      <c r="T1212">
        <v>550</v>
      </c>
      <c r="U1212">
        <v>469</v>
      </c>
      <c r="V1212">
        <v>993</v>
      </c>
      <c r="W1212">
        <v>179</v>
      </c>
      <c r="X1212">
        <v>746</v>
      </c>
      <c r="Y1212">
        <v>421</v>
      </c>
      <c r="Z1212">
        <v>355</v>
      </c>
      <c r="AA1212">
        <v>289</v>
      </c>
    </row>
    <row r="1213" spans="1:27" x14ac:dyDescent="0.35">
      <c r="A1213" s="1">
        <v>44160</v>
      </c>
      <c r="B1213" t="s">
        <v>0</v>
      </c>
      <c r="C1213">
        <v>556</v>
      </c>
      <c r="D1213">
        <v>707</v>
      </c>
      <c r="E1213">
        <v>282</v>
      </c>
      <c r="F1213">
        <v>1020</v>
      </c>
      <c r="G1213">
        <v>484</v>
      </c>
      <c r="H1213">
        <v>1110</v>
      </c>
      <c r="I1213">
        <v>313</v>
      </c>
      <c r="J1213">
        <v>642</v>
      </c>
      <c r="K1213">
        <v>568</v>
      </c>
      <c r="L1213">
        <v>555</v>
      </c>
      <c r="M1213">
        <v>166</v>
      </c>
      <c r="N1213">
        <v>185</v>
      </c>
      <c r="O1213">
        <v>793</v>
      </c>
      <c r="P1213">
        <v>310</v>
      </c>
      <c r="Q1213">
        <v>594</v>
      </c>
      <c r="R1213">
        <v>735</v>
      </c>
      <c r="S1213">
        <v>294</v>
      </c>
      <c r="T1213">
        <v>296</v>
      </c>
      <c r="U1213">
        <v>725</v>
      </c>
      <c r="V1213">
        <v>423</v>
      </c>
      <c r="W1213">
        <v>953</v>
      </c>
      <c r="X1213">
        <v>993</v>
      </c>
      <c r="Y1213">
        <v>159</v>
      </c>
      <c r="Z1213">
        <v>486</v>
      </c>
      <c r="AA1213">
        <v>304</v>
      </c>
    </row>
    <row r="1214" spans="1:27" x14ac:dyDescent="0.35">
      <c r="A1214" s="1">
        <v>44160</v>
      </c>
      <c r="B1214" t="s">
        <v>40</v>
      </c>
      <c r="C1214">
        <v>332</v>
      </c>
      <c r="D1214">
        <v>171</v>
      </c>
      <c r="E1214">
        <v>115</v>
      </c>
      <c r="F1214">
        <v>208</v>
      </c>
      <c r="G1214">
        <v>176</v>
      </c>
      <c r="H1214">
        <v>209</v>
      </c>
      <c r="I1214">
        <v>128</v>
      </c>
      <c r="J1214">
        <v>176</v>
      </c>
      <c r="K1214">
        <v>192</v>
      </c>
      <c r="L1214">
        <v>206</v>
      </c>
      <c r="M1214">
        <v>65</v>
      </c>
      <c r="N1214">
        <v>45</v>
      </c>
      <c r="O1214">
        <v>226</v>
      </c>
      <c r="P1214">
        <v>139</v>
      </c>
      <c r="Q1214">
        <v>323</v>
      </c>
      <c r="R1214">
        <v>160</v>
      </c>
      <c r="S1214">
        <v>110</v>
      </c>
      <c r="T1214">
        <v>78</v>
      </c>
      <c r="U1214">
        <v>232</v>
      </c>
      <c r="V1214">
        <v>231</v>
      </c>
      <c r="W1214">
        <v>96</v>
      </c>
      <c r="X1214">
        <v>149</v>
      </c>
      <c r="Y1214">
        <v>130</v>
      </c>
      <c r="Z1214">
        <v>122</v>
      </c>
      <c r="AA1214">
        <v>140</v>
      </c>
    </row>
    <row r="1215" spans="1:27" x14ac:dyDescent="0.35">
      <c r="A1215" s="1">
        <v>44160</v>
      </c>
      <c r="B1215" t="s">
        <v>41</v>
      </c>
      <c r="C1215">
        <v>205</v>
      </c>
      <c r="D1215">
        <v>57</v>
      </c>
      <c r="E1215">
        <v>51</v>
      </c>
      <c r="F1215">
        <v>86</v>
      </c>
      <c r="G1215">
        <v>155</v>
      </c>
      <c r="H1215">
        <v>60</v>
      </c>
      <c r="I1215">
        <v>64</v>
      </c>
      <c r="J1215">
        <v>103</v>
      </c>
      <c r="K1215">
        <v>140</v>
      </c>
      <c r="L1215">
        <v>119</v>
      </c>
      <c r="M1215">
        <v>26</v>
      </c>
      <c r="N1215">
        <v>22</v>
      </c>
      <c r="O1215">
        <v>143</v>
      </c>
      <c r="P1215">
        <v>70</v>
      </c>
      <c r="Q1215">
        <v>74</v>
      </c>
      <c r="R1215">
        <v>63</v>
      </c>
      <c r="S1215">
        <v>49</v>
      </c>
      <c r="T1215">
        <v>39</v>
      </c>
      <c r="U1215">
        <v>100</v>
      </c>
      <c r="V1215">
        <v>121</v>
      </c>
      <c r="W1215">
        <v>37</v>
      </c>
      <c r="X1215">
        <v>61</v>
      </c>
      <c r="Y1215">
        <v>89</v>
      </c>
      <c r="Z1215">
        <v>78</v>
      </c>
      <c r="AA1215">
        <v>61</v>
      </c>
    </row>
    <row r="1216" spans="1:27" x14ac:dyDescent="0.35">
      <c r="A1216" s="1">
        <v>44160</v>
      </c>
      <c r="B1216" t="s">
        <v>42</v>
      </c>
      <c r="C1216">
        <v>127</v>
      </c>
      <c r="D1216">
        <v>114</v>
      </c>
      <c r="E1216">
        <v>64</v>
      </c>
      <c r="F1216">
        <v>122</v>
      </c>
      <c r="G1216">
        <v>21</v>
      </c>
      <c r="H1216">
        <v>149</v>
      </c>
      <c r="I1216">
        <v>64</v>
      </c>
      <c r="J1216">
        <v>73</v>
      </c>
      <c r="K1216">
        <v>52</v>
      </c>
      <c r="L1216">
        <v>87</v>
      </c>
      <c r="M1216">
        <v>39</v>
      </c>
      <c r="N1216">
        <v>23</v>
      </c>
      <c r="O1216">
        <v>83</v>
      </c>
      <c r="P1216">
        <v>69</v>
      </c>
      <c r="Q1216">
        <v>249</v>
      </c>
      <c r="R1216">
        <v>97</v>
      </c>
      <c r="S1216">
        <v>61</v>
      </c>
      <c r="T1216">
        <v>39</v>
      </c>
      <c r="U1216">
        <v>132</v>
      </c>
      <c r="V1216">
        <v>110</v>
      </c>
      <c r="W1216">
        <v>59</v>
      </c>
      <c r="X1216">
        <v>88</v>
      </c>
      <c r="Y1216">
        <v>41</v>
      </c>
      <c r="Z1216">
        <v>44</v>
      </c>
      <c r="AA1216">
        <v>79</v>
      </c>
    </row>
    <row r="1217" spans="1:27" x14ac:dyDescent="0.35">
      <c r="A1217" s="1">
        <v>44160</v>
      </c>
      <c r="B1217" t="s">
        <v>43</v>
      </c>
      <c r="C1217">
        <v>196</v>
      </c>
      <c r="D1217">
        <v>177</v>
      </c>
      <c r="E1217">
        <v>151</v>
      </c>
      <c r="F1217">
        <v>456</v>
      </c>
      <c r="G1217">
        <v>229</v>
      </c>
      <c r="H1217">
        <v>188</v>
      </c>
      <c r="I1217">
        <v>140</v>
      </c>
      <c r="J1217">
        <v>237</v>
      </c>
      <c r="K1217">
        <v>177</v>
      </c>
      <c r="L1217">
        <v>206</v>
      </c>
      <c r="M1217">
        <v>57</v>
      </c>
      <c r="N1217">
        <v>153</v>
      </c>
      <c r="O1217">
        <v>220</v>
      </c>
      <c r="P1217">
        <v>169</v>
      </c>
      <c r="Q1217">
        <v>262</v>
      </c>
      <c r="R1217">
        <v>300</v>
      </c>
      <c r="S1217">
        <v>158</v>
      </c>
      <c r="T1217">
        <v>132</v>
      </c>
      <c r="U1217">
        <v>191</v>
      </c>
      <c r="V1217">
        <v>328</v>
      </c>
      <c r="W1217">
        <v>195</v>
      </c>
      <c r="X1217">
        <v>160</v>
      </c>
      <c r="Y1217">
        <v>124</v>
      </c>
      <c r="Z1217">
        <v>159</v>
      </c>
      <c r="AA1217">
        <v>159</v>
      </c>
    </row>
    <row r="1218" spans="1:27" x14ac:dyDescent="0.35">
      <c r="A1218" s="1">
        <v>44160</v>
      </c>
      <c r="B1218" t="s">
        <v>44</v>
      </c>
      <c r="C1218">
        <v>30</v>
      </c>
      <c r="D1218">
        <v>52</v>
      </c>
      <c r="E1218">
        <v>9</v>
      </c>
      <c r="F1218">
        <v>7</v>
      </c>
      <c r="G1218">
        <v>12</v>
      </c>
      <c r="H1218">
        <v>23</v>
      </c>
      <c r="I1218">
        <v>17</v>
      </c>
      <c r="J1218">
        <v>36</v>
      </c>
      <c r="K1218">
        <v>57</v>
      </c>
      <c r="L1218">
        <v>28</v>
      </c>
      <c r="M1218">
        <v>18</v>
      </c>
      <c r="N1218">
        <v>13</v>
      </c>
      <c r="O1218">
        <v>38</v>
      </c>
      <c r="P1218">
        <v>11</v>
      </c>
      <c r="Q1218">
        <v>19</v>
      </c>
      <c r="R1218">
        <v>29</v>
      </c>
      <c r="S1218">
        <v>9</v>
      </c>
      <c r="T1218">
        <v>9</v>
      </c>
      <c r="U1218">
        <v>20</v>
      </c>
      <c r="V1218">
        <v>92</v>
      </c>
      <c r="W1218">
        <v>13</v>
      </c>
      <c r="X1218">
        <v>20</v>
      </c>
      <c r="Y1218">
        <v>21</v>
      </c>
      <c r="Z1218">
        <v>5</v>
      </c>
      <c r="AA1218">
        <v>22</v>
      </c>
    </row>
    <row r="1219" spans="1:27" x14ac:dyDescent="0.35">
      <c r="A1219" s="1">
        <v>44160</v>
      </c>
      <c r="B1219" t="s">
        <v>45</v>
      </c>
      <c r="C1219">
        <v>166</v>
      </c>
      <c r="D1219">
        <v>125</v>
      </c>
      <c r="E1219">
        <v>142</v>
      </c>
      <c r="F1219">
        <v>449</v>
      </c>
      <c r="G1219">
        <v>217</v>
      </c>
      <c r="H1219">
        <v>165</v>
      </c>
      <c r="I1219">
        <v>123</v>
      </c>
      <c r="J1219">
        <v>201</v>
      </c>
      <c r="K1219">
        <v>120</v>
      </c>
      <c r="L1219">
        <v>178</v>
      </c>
      <c r="M1219">
        <v>39</v>
      </c>
      <c r="N1219">
        <v>140</v>
      </c>
      <c r="O1219">
        <v>182</v>
      </c>
      <c r="P1219">
        <v>158</v>
      </c>
      <c r="Q1219">
        <v>243</v>
      </c>
      <c r="R1219">
        <v>271</v>
      </c>
      <c r="S1219">
        <v>149</v>
      </c>
      <c r="T1219">
        <v>123</v>
      </c>
      <c r="U1219">
        <v>171</v>
      </c>
      <c r="V1219">
        <v>236</v>
      </c>
      <c r="W1219">
        <v>182</v>
      </c>
      <c r="X1219">
        <v>140</v>
      </c>
      <c r="Y1219">
        <v>103</v>
      </c>
      <c r="Z1219">
        <v>154</v>
      </c>
      <c r="AA1219">
        <v>137</v>
      </c>
    </row>
    <row r="1220" spans="1:27" x14ac:dyDescent="0.35">
      <c r="A1220" s="1">
        <v>44161</v>
      </c>
      <c r="B1220" t="s">
        <v>35</v>
      </c>
      <c r="C1220">
        <v>4589</v>
      </c>
      <c r="D1220">
        <v>2132</v>
      </c>
      <c r="E1220">
        <v>1486</v>
      </c>
      <c r="F1220">
        <v>4493</v>
      </c>
      <c r="G1220">
        <v>3847</v>
      </c>
      <c r="H1220">
        <v>2686</v>
      </c>
      <c r="I1220">
        <v>1885</v>
      </c>
      <c r="J1220">
        <v>2225</v>
      </c>
      <c r="K1220">
        <v>2942</v>
      </c>
      <c r="L1220">
        <v>2185</v>
      </c>
      <c r="M1220">
        <v>597</v>
      </c>
      <c r="N1220">
        <v>1432</v>
      </c>
      <c r="O1220">
        <v>3565</v>
      </c>
      <c r="P1220">
        <v>1557</v>
      </c>
      <c r="Q1220">
        <v>3660</v>
      </c>
      <c r="R1220">
        <v>1513</v>
      </c>
      <c r="S1220">
        <v>1815</v>
      </c>
      <c r="T1220">
        <v>1554</v>
      </c>
      <c r="U1220">
        <v>1931</v>
      </c>
      <c r="V1220">
        <v>3933</v>
      </c>
      <c r="W1220">
        <v>2164</v>
      </c>
      <c r="X1220">
        <v>2379</v>
      </c>
      <c r="Y1220">
        <v>1500</v>
      </c>
      <c r="Z1220">
        <v>1533</v>
      </c>
      <c r="AA1220">
        <v>1382</v>
      </c>
    </row>
    <row r="1221" spans="1:27" x14ac:dyDescent="0.35">
      <c r="A1221" s="1">
        <v>44161</v>
      </c>
      <c r="B1221" t="s">
        <v>36</v>
      </c>
      <c r="C1221">
        <v>2049</v>
      </c>
      <c r="D1221">
        <v>552</v>
      </c>
      <c r="E1221">
        <v>603</v>
      </c>
      <c r="F1221">
        <v>1411</v>
      </c>
      <c r="G1221">
        <v>606</v>
      </c>
      <c r="H1221">
        <v>769</v>
      </c>
      <c r="I1221">
        <v>748</v>
      </c>
      <c r="J1221">
        <v>820</v>
      </c>
      <c r="K1221">
        <v>1188</v>
      </c>
      <c r="L1221">
        <v>935</v>
      </c>
      <c r="M1221">
        <v>291</v>
      </c>
      <c r="N1221">
        <v>262</v>
      </c>
      <c r="O1221">
        <v>1250</v>
      </c>
      <c r="P1221">
        <v>595</v>
      </c>
      <c r="Q1221">
        <v>904</v>
      </c>
      <c r="R1221">
        <v>468</v>
      </c>
      <c r="S1221">
        <v>641</v>
      </c>
      <c r="T1221">
        <v>467</v>
      </c>
      <c r="U1221">
        <v>604</v>
      </c>
      <c r="V1221">
        <v>1327</v>
      </c>
      <c r="W1221">
        <v>396</v>
      </c>
      <c r="X1221">
        <v>910</v>
      </c>
      <c r="Y1221">
        <v>535</v>
      </c>
      <c r="Z1221">
        <v>638</v>
      </c>
      <c r="AA1221">
        <v>573</v>
      </c>
    </row>
    <row r="1222" spans="1:27" x14ac:dyDescent="0.35">
      <c r="A1222" s="1">
        <v>44161</v>
      </c>
      <c r="B1222" t="s">
        <v>37</v>
      </c>
      <c r="C1222">
        <v>380</v>
      </c>
      <c r="D1222">
        <v>554</v>
      </c>
      <c r="E1222">
        <v>298</v>
      </c>
      <c r="F1222">
        <v>734</v>
      </c>
      <c r="G1222">
        <v>699</v>
      </c>
      <c r="H1222">
        <v>337</v>
      </c>
      <c r="I1222">
        <v>216</v>
      </c>
      <c r="J1222">
        <v>533</v>
      </c>
      <c r="K1222">
        <v>236</v>
      </c>
      <c r="L1222">
        <v>282</v>
      </c>
      <c r="M1222">
        <v>42</v>
      </c>
      <c r="N1222">
        <v>114</v>
      </c>
      <c r="O1222">
        <v>588</v>
      </c>
      <c r="P1222">
        <v>356</v>
      </c>
      <c r="Q1222">
        <v>724</v>
      </c>
      <c r="R1222">
        <v>514</v>
      </c>
      <c r="S1222">
        <v>187</v>
      </c>
      <c r="T1222">
        <v>172</v>
      </c>
      <c r="U1222">
        <v>86</v>
      </c>
      <c r="V1222">
        <v>274</v>
      </c>
      <c r="W1222">
        <v>0</v>
      </c>
      <c r="X1222">
        <v>239</v>
      </c>
      <c r="Y1222">
        <v>284</v>
      </c>
      <c r="Z1222">
        <v>225</v>
      </c>
      <c r="AA1222">
        <v>262</v>
      </c>
    </row>
    <row r="1223" spans="1:27" x14ac:dyDescent="0.35">
      <c r="A1223" s="1">
        <v>44161</v>
      </c>
      <c r="B1223" t="s">
        <v>38</v>
      </c>
      <c r="C1223">
        <v>2429</v>
      </c>
      <c r="D1223">
        <v>1106</v>
      </c>
      <c r="E1223">
        <v>901</v>
      </c>
      <c r="F1223">
        <v>2145</v>
      </c>
      <c r="G1223">
        <v>1305</v>
      </c>
      <c r="H1223">
        <v>1106</v>
      </c>
      <c r="I1223">
        <v>964</v>
      </c>
      <c r="J1223">
        <v>1353</v>
      </c>
      <c r="K1223">
        <v>1424</v>
      </c>
      <c r="L1223">
        <v>1217</v>
      </c>
      <c r="M1223">
        <v>333</v>
      </c>
      <c r="N1223">
        <v>376</v>
      </c>
      <c r="O1223">
        <v>1838</v>
      </c>
      <c r="P1223">
        <v>951</v>
      </c>
      <c r="Q1223">
        <v>1628</v>
      </c>
      <c r="R1223">
        <v>982</v>
      </c>
      <c r="S1223">
        <v>828</v>
      </c>
      <c r="T1223">
        <v>639</v>
      </c>
      <c r="U1223">
        <v>690</v>
      </c>
      <c r="V1223">
        <v>1601</v>
      </c>
      <c r="W1223">
        <v>396</v>
      </c>
      <c r="X1223">
        <v>1149</v>
      </c>
      <c r="Y1223">
        <v>819</v>
      </c>
      <c r="Z1223">
        <v>863</v>
      </c>
      <c r="AA1223">
        <v>835</v>
      </c>
    </row>
    <row r="1224" spans="1:27" x14ac:dyDescent="0.35">
      <c r="A1224" s="1">
        <v>44161</v>
      </c>
      <c r="B1224" t="s">
        <v>39</v>
      </c>
      <c r="C1224">
        <v>2160</v>
      </c>
      <c r="D1224">
        <v>1026</v>
      </c>
      <c r="E1224">
        <v>585</v>
      </c>
      <c r="F1224">
        <v>2348</v>
      </c>
      <c r="G1224">
        <v>2542</v>
      </c>
      <c r="H1224">
        <v>1580</v>
      </c>
      <c r="I1224">
        <v>921</v>
      </c>
      <c r="J1224">
        <v>872</v>
      </c>
      <c r="K1224">
        <v>1518</v>
      </c>
      <c r="L1224">
        <v>968</v>
      </c>
      <c r="M1224">
        <v>264</v>
      </c>
      <c r="N1224">
        <v>1056</v>
      </c>
      <c r="O1224">
        <v>1727</v>
      </c>
      <c r="P1224">
        <v>606</v>
      </c>
      <c r="Q1224">
        <v>2032</v>
      </c>
      <c r="R1224">
        <v>531</v>
      </c>
      <c r="S1224">
        <v>987</v>
      </c>
      <c r="T1224">
        <v>915</v>
      </c>
      <c r="U1224">
        <v>1241</v>
      </c>
      <c r="V1224">
        <v>2332</v>
      </c>
      <c r="W1224">
        <v>1768</v>
      </c>
      <c r="X1224">
        <v>1230</v>
      </c>
      <c r="Y1224">
        <v>681</v>
      </c>
      <c r="Z1224">
        <v>670</v>
      </c>
      <c r="AA1224">
        <v>547</v>
      </c>
    </row>
    <row r="1225" spans="1:27" x14ac:dyDescent="0.35">
      <c r="A1225" s="1">
        <v>44161</v>
      </c>
      <c r="B1225" t="s">
        <v>2</v>
      </c>
      <c r="C1225">
        <v>1707</v>
      </c>
      <c r="D1225">
        <v>1247</v>
      </c>
      <c r="E1225">
        <v>860</v>
      </c>
      <c r="F1225">
        <v>1815</v>
      </c>
      <c r="G1225">
        <v>1149</v>
      </c>
      <c r="H1225">
        <v>1543</v>
      </c>
      <c r="I1225">
        <v>687</v>
      </c>
      <c r="J1225">
        <v>1387</v>
      </c>
      <c r="K1225">
        <v>1143</v>
      </c>
      <c r="L1225">
        <v>1500</v>
      </c>
      <c r="M1225">
        <v>358</v>
      </c>
      <c r="N1225">
        <v>275</v>
      </c>
      <c r="O1225">
        <v>2205</v>
      </c>
      <c r="P1225">
        <v>720</v>
      </c>
      <c r="Q1225">
        <v>1400</v>
      </c>
      <c r="R1225">
        <v>945</v>
      </c>
      <c r="S1225">
        <v>665</v>
      </c>
      <c r="T1225">
        <v>846</v>
      </c>
      <c r="U1225">
        <v>1194</v>
      </c>
      <c r="V1225">
        <v>1548</v>
      </c>
      <c r="W1225">
        <v>1158</v>
      </c>
      <c r="X1225">
        <v>1658</v>
      </c>
      <c r="Y1225">
        <v>586</v>
      </c>
      <c r="Z1225">
        <v>841</v>
      </c>
      <c r="AA1225">
        <v>596</v>
      </c>
    </row>
    <row r="1226" spans="1:27" x14ac:dyDescent="0.35">
      <c r="A1226" s="1">
        <v>44161</v>
      </c>
      <c r="B1226" t="s">
        <v>1</v>
      </c>
      <c r="C1226">
        <v>1166</v>
      </c>
      <c r="D1226">
        <v>475</v>
      </c>
      <c r="E1226">
        <v>248</v>
      </c>
      <c r="F1226">
        <v>819</v>
      </c>
      <c r="G1226">
        <v>709</v>
      </c>
      <c r="H1226">
        <v>402</v>
      </c>
      <c r="I1226">
        <v>379</v>
      </c>
      <c r="J1226">
        <v>773</v>
      </c>
      <c r="K1226">
        <v>566</v>
      </c>
      <c r="L1226">
        <v>936</v>
      </c>
      <c r="M1226">
        <v>203</v>
      </c>
      <c r="N1226">
        <v>100</v>
      </c>
      <c r="O1226">
        <v>1455</v>
      </c>
      <c r="P1226">
        <v>423</v>
      </c>
      <c r="Q1226">
        <v>830</v>
      </c>
      <c r="R1226">
        <v>222</v>
      </c>
      <c r="S1226">
        <v>403</v>
      </c>
      <c r="T1226">
        <v>550</v>
      </c>
      <c r="U1226">
        <v>465</v>
      </c>
      <c r="V1226">
        <v>1099</v>
      </c>
      <c r="W1226">
        <v>168</v>
      </c>
      <c r="X1226">
        <v>594</v>
      </c>
      <c r="Y1226">
        <v>439</v>
      </c>
      <c r="Z1226">
        <v>353</v>
      </c>
      <c r="AA1226">
        <v>308</v>
      </c>
    </row>
    <row r="1227" spans="1:27" x14ac:dyDescent="0.35">
      <c r="A1227" s="1">
        <v>44161</v>
      </c>
      <c r="B1227" t="s">
        <v>0</v>
      </c>
      <c r="C1227">
        <v>541</v>
      </c>
      <c r="D1227">
        <v>772</v>
      </c>
      <c r="E1227">
        <v>612</v>
      </c>
      <c r="F1227">
        <v>996</v>
      </c>
      <c r="G1227">
        <v>440</v>
      </c>
      <c r="H1227">
        <v>1141</v>
      </c>
      <c r="I1227">
        <v>308</v>
      </c>
      <c r="J1227">
        <v>614</v>
      </c>
      <c r="K1227">
        <v>577</v>
      </c>
      <c r="L1227">
        <v>564</v>
      </c>
      <c r="M1227">
        <v>155</v>
      </c>
      <c r="N1227">
        <v>175</v>
      </c>
      <c r="O1227">
        <v>750</v>
      </c>
      <c r="P1227">
        <v>297</v>
      </c>
      <c r="Q1227">
        <v>570</v>
      </c>
      <c r="R1227">
        <v>723</v>
      </c>
      <c r="S1227">
        <v>262</v>
      </c>
      <c r="T1227">
        <v>296</v>
      </c>
      <c r="U1227">
        <v>729</v>
      </c>
      <c r="V1227">
        <v>449</v>
      </c>
      <c r="W1227">
        <v>990</v>
      </c>
      <c r="X1227">
        <v>1064</v>
      </c>
      <c r="Y1227">
        <v>147</v>
      </c>
      <c r="Z1227">
        <v>488</v>
      </c>
      <c r="AA1227">
        <v>288</v>
      </c>
    </row>
    <row r="1228" spans="1:27" x14ac:dyDescent="0.35">
      <c r="A1228" s="1">
        <v>44161</v>
      </c>
      <c r="B1228" t="s">
        <v>40</v>
      </c>
      <c r="C1228">
        <v>332</v>
      </c>
      <c r="D1228">
        <v>171</v>
      </c>
      <c r="E1228">
        <v>132</v>
      </c>
      <c r="F1228">
        <v>208</v>
      </c>
      <c r="G1228">
        <v>176</v>
      </c>
      <c r="H1228">
        <v>209</v>
      </c>
      <c r="I1228">
        <v>128</v>
      </c>
      <c r="J1228">
        <v>176</v>
      </c>
      <c r="K1228">
        <v>192</v>
      </c>
      <c r="L1228">
        <v>206</v>
      </c>
      <c r="M1228">
        <v>65</v>
      </c>
      <c r="N1228">
        <v>45</v>
      </c>
      <c r="O1228">
        <v>226</v>
      </c>
      <c r="P1228">
        <v>139</v>
      </c>
      <c r="Q1228">
        <v>323</v>
      </c>
      <c r="R1228">
        <v>160</v>
      </c>
      <c r="S1228">
        <v>110</v>
      </c>
      <c r="T1228">
        <v>78</v>
      </c>
      <c r="U1228">
        <v>232</v>
      </c>
      <c r="V1228">
        <v>231</v>
      </c>
      <c r="W1228">
        <v>96</v>
      </c>
      <c r="X1228">
        <v>149</v>
      </c>
      <c r="Y1228">
        <v>130</v>
      </c>
      <c r="Z1228">
        <v>124</v>
      </c>
      <c r="AA1228">
        <v>140</v>
      </c>
    </row>
    <row r="1229" spans="1:27" x14ac:dyDescent="0.35">
      <c r="A1229" s="1">
        <v>44161</v>
      </c>
      <c r="B1229" t="s">
        <v>41</v>
      </c>
      <c r="C1229">
        <v>154</v>
      </c>
      <c r="D1229">
        <v>62</v>
      </c>
      <c r="E1229">
        <v>54</v>
      </c>
      <c r="F1229">
        <v>87</v>
      </c>
      <c r="G1229">
        <v>162</v>
      </c>
      <c r="H1229">
        <v>63</v>
      </c>
      <c r="I1229">
        <v>69</v>
      </c>
      <c r="J1229">
        <v>120</v>
      </c>
      <c r="K1229">
        <v>140</v>
      </c>
      <c r="L1229">
        <v>124</v>
      </c>
      <c r="M1229">
        <v>31</v>
      </c>
      <c r="N1229">
        <v>23</v>
      </c>
      <c r="O1229">
        <v>146</v>
      </c>
      <c r="P1229">
        <v>75</v>
      </c>
      <c r="Q1229">
        <v>82</v>
      </c>
      <c r="R1229">
        <v>64</v>
      </c>
      <c r="S1229">
        <v>55</v>
      </c>
      <c r="T1229">
        <v>43</v>
      </c>
      <c r="U1229">
        <v>99</v>
      </c>
      <c r="V1229">
        <v>119</v>
      </c>
      <c r="W1229">
        <v>39</v>
      </c>
      <c r="X1229">
        <v>62</v>
      </c>
      <c r="Y1229">
        <v>89</v>
      </c>
      <c r="Z1229">
        <v>78</v>
      </c>
      <c r="AA1229">
        <v>64</v>
      </c>
    </row>
    <row r="1230" spans="1:27" x14ac:dyDescent="0.35">
      <c r="A1230" s="1">
        <v>44161</v>
      </c>
      <c r="B1230" t="s">
        <v>42</v>
      </c>
      <c r="C1230">
        <v>178</v>
      </c>
      <c r="D1230">
        <v>109</v>
      </c>
      <c r="E1230">
        <v>78</v>
      </c>
      <c r="F1230">
        <v>121</v>
      </c>
      <c r="G1230">
        <v>14</v>
      </c>
      <c r="H1230">
        <v>146</v>
      </c>
      <c r="I1230">
        <v>59</v>
      </c>
      <c r="J1230">
        <v>56</v>
      </c>
      <c r="K1230">
        <v>52</v>
      </c>
      <c r="L1230">
        <v>82</v>
      </c>
      <c r="M1230">
        <v>34</v>
      </c>
      <c r="N1230">
        <v>22</v>
      </c>
      <c r="O1230">
        <v>80</v>
      </c>
      <c r="P1230">
        <v>64</v>
      </c>
      <c r="Q1230">
        <v>241</v>
      </c>
      <c r="R1230">
        <v>96</v>
      </c>
      <c r="S1230">
        <v>55</v>
      </c>
      <c r="T1230">
        <v>35</v>
      </c>
      <c r="U1230">
        <v>133</v>
      </c>
      <c r="V1230">
        <v>112</v>
      </c>
      <c r="W1230">
        <v>57</v>
      </c>
      <c r="X1230">
        <v>87</v>
      </c>
      <c r="Y1230">
        <v>41</v>
      </c>
      <c r="Z1230">
        <v>46</v>
      </c>
      <c r="AA1230">
        <v>76</v>
      </c>
    </row>
    <row r="1231" spans="1:27" x14ac:dyDescent="0.35">
      <c r="A1231" s="1">
        <v>44161</v>
      </c>
      <c r="B1231" t="s">
        <v>43</v>
      </c>
      <c r="C1231">
        <v>196</v>
      </c>
      <c r="D1231">
        <v>177</v>
      </c>
      <c r="E1231">
        <v>161</v>
      </c>
      <c r="F1231">
        <v>456</v>
      </c>
      <c r="G1231">
        <v>226</v>
      </c>
      <c r="H1231">
        <v>188</v>
      </c>
      <c r="I1231">
        <v>140</v>
      </c>
      <c r="J1231">
        <v>237</v>
      </c>
      <c r="K1231">
        <v>182</v>
      </c>
      <c r="L1231">
        <v>206</v>
      </c>
      <c r="M1231">
        <v>56</v>
      </c>
      <c r="N1231">
        <v>153</v>
      </c>
      <c r="O1231">
        <v>220</v>
      </c>
      <c r="P1231">
        <v>169</v>
      </c>
      <c r="Q1231">
        <v>261</v>
      </c>
      <c r="R1231">
        <v>300</v>
      </c>
      <c r="S1231">
        <v>158</v>
      </c>
      <c r="T1231">
        <v>132</v>
      </c>
      <c r="U1231">
        <v>191</v>
      </c>
      <c r="V1231">
        <v>328</v>
      </c>
      <c r="W1231">
        <v>195</v>
      </c>
      <c r="X1231">
        <v>160</v>
      </c>
      <c r="Y1231">
        <v>127</v>
      </c>
      <c r="Z1231">
        <v>159</v>
      </c>
      <c r="AA1231">
        <v>160</v>
      </c>
    </row>
    <row r="1232" spans="1:27" x14ac:dyDescent="0.35">
      <c r="A1232" s="1">
        <v>44161</v>
      </c>
      <c r="B1232" t="s">
        <v>44</v>
      </c>
      <c r="C1232">
        <v>33</v>
      </c>
      <c r="D1232">
        <v>107</v>
      </c>
      <c r="E1232">
        <v>10</v>
      </c>
      <c r="F1232">
        <v>6</v>
      </c>
      <c r="G1232">
        <v>12</v>
      </c>
      <c r="H1232">
        <v>19</v>
      </c>
      <c r="I1232">
        <v>17</v>
      </c>
      <c r="J1232">
        <v>43</v>
      </c>
      <c r="K1232">
        <v>55</v>
      </c>
      <c r="L1232">
        <v>30</v>
      </c>
      <c r="M1232">
        <v>14</v>
      </c>
      <c r="N1232">
        <v>14</v>
      </c>
      <c r="O1232">
        <v>42</v>
      </c>
      <c r="P1232">
        <v>13</v>
      </c>
      <c r="Q1232">
        <v>22</v>
      </c>
      <c r="R1232">
        <v>27</v>
      </c>
      <c r="S1232">
        <v>9</v>
      </c>
      <c r="T1232">
        <v>12</v>
      </c>
      <c r="U1232">
        <v>21</v>
      </c>
      <c r="V1232">
        <v>95</v>
      </c>
      <c r="W1232">
        <v>14</v>
      </c>
      <c r="X1232">
        <v>20</v>
      </c>
      <c r="Y1232">
        <v>20</v>
      </c>
      <c r="Z1232">
        <v>3</v>
      </c>
      <c r="AA1232">
        <v>23</v>
      </c>
    </row>
    <row r="1233" spans="1:27" x14ac:dyDescent="0.35">
      <c r="A1233" s="1">
        <v>44161</v>
      </c>
      <c r="B1233" t="s">
        <v>45</v>
      </c>
      <c r="C1233">
        <v>163</v>
      </c>
      <c r="D1233">
        <v>70</v>
      </c>
      <c r="E1233">
        <v>151</v>
      </c>
      <c r="F1233">
        <v>450</v>
      </c>
      <c r="G1233">
        <v>214</v>
      </c>
      <c r="H1233">
        <v>169</v>
      </c>
      <c r="I1233">
        <v>123</v>
      </c>
      <c r="J1233">
        <v>194</v>
      </c>
      <c r="K1233">
        <v>127</v>
      </c>
      <c r="L1233">
        <v>176</v>
      </c>
      <c r="M1233">
        <v>42</v>
      </c>
      <c r="N1233">
        <v>139</v>
      </c>
      <c r="O1233">
        <v>178</v>
      </c>
      <c r="P1233">
        <v>156</v>
      </c>
      <c r="Q1233">
        <v>239</v>
      </c>
      <c r="R1233">
        <v>273</v>
      </c>
      <c r="S1233">
        <v>149</v>
      </c>
      <c r="T1233">
        <v>120</v>
      </c>
      <c r="U1233">
        <v>170</v>
      </c>
      <c r="V1233">
        <v>233</v>
      </c>
      <c r="W1233">
        <v>181</v>
      </c>
      <c r="X1233">
        <v>140</v>
      </c>
      <c r="Y1233">
        <v>107</v>
      </c>
      <c r="Z1233">
        <v>156</v>
      </c>
      <c r="AA1233">
        <v>137</v>
      </c>
    </row>
    <row r="1234" spans="1:27" x14ac:dyDescent="0.35">
      <c r="A1234" s="1">
        <v>44162</v>
      </c>
      <c r="B1234" t="s">
        <v>35</v>
      </c>
      <c r="C1234">
        <v>4649</v>
      </c>
      <c r="D1234">
        <v>2138</v>
      </c>
      <c r="E1234">
        <v>1486</v>
      </c>
      <c r="F1234">
        <v>4573</v>
      </c>
      <c r="G1234">
        <v>3847</v>
      </c>
      <c r="H1234">
        <v>2686</v>
      </c>
      <c r="I1234">
        <v>1885</v>
      </c>
      <c r="J1234">
        <v>2245</v>
      </c>
      <c r="K1234">
        <v>2942</v>
      </c>
      <c r="L1234">
        <v>2525</v>
      </c>
      <c r="M1234">
        <v>597</v>
      </c>
      <c r="N1234">
        <v>1432</v>
      </c>
      <c r="O1234">
        <v>3665</v>
      </c>
      <c r="P1234">
        <v>1557</v>
      </c>
      <c r="Q1234">
        <v>3660</v>
      </c>
      <c r="R1234">
        <v>1513</v>
      </c>
      <c r="S1234">
        <v>1815</v>
      </c>
      <c r="T1234">
        <v>1574</v>
      </c>
      <c r="U1234">
        <v>1931</v>
      </c>
      <c r="V1234">
        <v>3933</v>
      </c>
      <c r="W1234">
        <v>2164</v>
      </c>
      <c r="X1234">
        <v>2379</v>
      </c>
      <c r="Y1234">
        <v>1505</v>
      </c>
      <c r="Z1234">
        <v>1533</v>
      </c>
      <c r="AA1234">
        <v>1382</v>
      </c>
    </row>
    <row r="1235" spans="1:27" x14ac:dyDescent="0.35">
      <c r="A1235" s="1">
        <v>44162</v>
      </c>
      <c r="B1235" t="s">
        <v>36</v>
      </c>
      <c r="C1235">
        <v>2088</v>
      </c>
      <c r="D1235">
        <v>603</v>
      </c>
      <c r="E1235">
        <v>461</v>
      </c>
      <c r="F1235">
        <v>1421</v>
      </c>
      <c r="G1235">
        <v>629</v>
      </c>
      <c r="H1235">
        <v>805</v>
      </c>
      <c r="I1235">
        <v>758</v>
      </c>
      <c r="J1235">
        <v>822</v>
      </c>
      <c r="K1235">
        <v>1177</v>
      </c>
      <c r="L1235">
        <v>927</v>
      </c>
      <c r="M1235">
        <v>298</v>
      </c>
      <c r="N1235">
        <v>267</v>
      </c>
      <c r="O1235">
        <v>1244</v>
      </c>
      <c r="P1235">
        <v>622</v>
      </c>
      <c r="Q1235">
        <v>934</v>
      </c>
      <c r="R1235">
        <v>509</v>
      </c>
      <c r="S1235">
        <v>660</v>
      </c>
      <c r="T1235">
        <v>494</v>
      </c>
      <c r="U1235">
        <v>629</v>
      </c>
      <c r="V1235">
        <v>1280</v>
      </c>
      <c r="W1235">
        <v>399</v>
      </c>
      <c r="X1235">
        <v>948</v>
      </c>
      <c r="Y1235">
        <v>539</v>
      </c>
      <c r="Z1235">
        <v>635</v>
      </c>
      <c r="AA1235">
        <v>604</v>
      </c>
    </row>
    <row r="1236" spans="1:27" x14ac:dyDescent="0.35">
      <c r="A1236" s="1">
        <v>44162</v>
      </c>
      <c r="B1236" t="s">
        <v>37</v>
      </c>
      <c r="C1236">
        <v>472</v>
      </c>
      <c r="D1236">
        <v>406</v>
      </c>
      <c r="E1236">
        <v>295</v>
      </c>
      <c r="F1236">
        <v>670</v>
      </c>
      <c r="G1236">
        <v>684</v>
      </c>
      <c r="H1236">
        <v>328</v>
      </c>
      <c r="I1236">
        <v>211</v>
      </c>
      <c r="J1236">
        <v>484</v>
      </c>
      <c r="K1236">
        <v>200</v>
      </c>
      <c r="L1236">
        <v>309</v>
      </c>
      <c r="M1236">
        <v>36</v>
      </c>
      <c r="N1236">
        <v>104</v>
      </c>
      <c r="O1236">
        <v>594</v>
      </c>
      <c r="P1236">
        <v>351</v>
      </c>
      <c r="Q1236">
        <v>649</v>
      </c>
      <c r="R1236">
        <v>476</v>
      </c>
      <c r="S1236">
        <v>188</v>
      </c>
      <c r="T1236">
        <v>164</v>
      </c>
      <c r="U1236">
        <v>78</v>
      </c>
      <c r="V1236">
        <v>294</v>
      </c>
      <c r="W1236">
        <v>0</v>
      </c>
      <c r="X1236">
        <v>231</v>
      </c>
      <c r="Y1236">
        <v>293</v>
      </c>
      <c r="Z1236">
        <v>213</v>
      </c>
      <c r="AA1236">
        <v>201</v>
      </c>
    </row>
    <row r="1237" spans="1:27" x14ac:dyDescent="0.35">
      <c r="A1237" s="1">
        <v>44162</v>
      </c>
      <c r="B1237" t="s">
        <v>38</v>
      </c>
      <c r="C1237">
        <v>2560</v>
      </c>
      <c r="D1237">
        <v>1009</v>
      </c>
      <c r="E1237">
        <v>756</v>
      </c>
      <c r="F1237">
        <v>2091</v>
      </c>
      <c r="G1237">
        <v>1313</v>
      </c>
      <c r="H1237">
        <v>1133</v>
      </c>
      <c r="I1237">
        <v>969</v>
      </c>
      <c r="J1237">
        <v>1306</v>
      </c>
      <c r="K1237">
        <v>1377</v>
      </c>
      <c r="L1237">
        <v>1236</v>
      </c>
      <c r="M1237">
        <v>334</v>
      </c>
      <c r="N1237">
        <v>371</v>
      </c>
      <c r="O1237">
        <v>1838</v>
      </c>
      <c r="P1237">
        <v>973</v>
      </c>
      <c r="Q1237">
        <v>1583</v>
      </c>
      <c r="R1237">
        <v>985</v>
      </c>
      <c r="S1237">
        <v>848</v>
      </c>
      <c r="T1237">
        <v>658</v>
      </c>
      <c r="U1237">
        <v>707</v>
      </c>
      <c r="V1237">
        <v>1574</v>
      </c>
      <c r="W1237">
        <v>399</v>
      </c>
      <c r="X1237">
        <v>1179</v>
      </c>
      <c r="Y1237">
        <v>832</v>
      </c>
      <c r="Z1237">
        <v>848</v>
      </c>
      <c r="AA1237">
        <v>805</v>
      </c>
    </row>
    <row r="1238" spans="1:27" x14ac:dyDescent="0.35">
      <c r="A1238" s="1">
        <v>44162</v>
      </c>
      <c r="B1238" t="s">
        <v>39</v>
      </c>
      <c r="C1238">
        <v>2089</v>
      </c>
      <c r="D1238">
        <v>1129</v>
      </c>
      <c r="E1238">
        <v>730</v>
      </c>
      <c r="F1238">
        <v>2482</v>
      </c>
      <c r="G1238">
        <v>2534</v>
      </c>
      <c r="H1238">
        <v>1553</v>
      </c>
      <c r="I1238">
        <v>916</v>
      </c>
      <c r="J1238">
        <v>939</v>
      </c>
      <c r="K1238">
        <v>1565</v>
      </c>
      <c r="L1238">
        <v>1289</v>
      </c>
      <c r="M1238">
        <v>263</v>
      </c>
      <c r="N1238">
        <v>1061</v>
      </c>
      <c r="O1238">
        <v>1827</v>
      </c>
      <c r="P1238">
        <v>584</v>
      </c>
      <c r="Q1238">
        <v>2077</v>
      </c>
      <c r="R1238">
        <v>528</v>
      </c>
      <c r="S1238">
        <v>967</v>
      </c>
      <c r="T1238">
        <v>916</v>
      </c>
      <c r="U1238">
        <v>1224</v>
      </c>
      <c r="V1238">
        <v>2359</v>
      </c>
      <c r="W1238">
        <v>1765</v>
      </c>
      <c r="X1238">
        <v>1200</v>
      </c>
      <c r="Y1238">
        <v>673</v>
      </c>
      <c r="Z1238">
        <v>685</v>
      </c>
      <c r="AA1238">
        <v>577</v>
      </c>
    </row>
    <row r="1239" spans="1:27" x14ac:dyDescent="0.35">
      <c r="A1239" s="1">
        <v>44162</v>
      </c>
      <c r="B1239" t="s">
        <v>2</v>
      </c>
      <c r="C1239">
        <v>1750</v>
      </c>
      <c r="D1239">
        <v>1410</v>
      </c>
      <c r="E1239">
        <v>860</v>
      </c>
      <c r="F1239">
        <v>1831</v>
      </c>
      <c r="G1239">
        <v>1149</v>
      </c>
      <c r="H1239">
        <v>1564</v>
      </c>
      <c r="I1239">
        <v>687</v>
      </c>
      <c r="J1239">
        <v>1461</v>
      </c>
      <c r="K1239">
        <v>1167</v>
      </c>
      <c r="L1239">
        <v>1557</v>
      </c>
      <c r="M1239">
        <v>358</v>
      </c>
      <c r="N1239">
        <v>275</v>
      </c>
      <c r="O1239">
        <v>2255</v>
      </c>
      <c r="P1239">
        <v>723</v>
      </c>
      <c r="Q1239">
        <v>1430</v>
      </c>
      <c r="R1239">
        <v>945</v>
      </c>
      <c r="S1239">
        <v>677</v>
      </c>
      <c r="T1239">
        <v>846</v>
      </c>
      <c r="U1239">
        <v>1194</v>
      </c>
      <c r="V1239">
        <v>1700</v>
      </c>
      <c r="W1239">
        <v>1168</v>
      </c>
      <c r="X1239">
        <v>1666</v>
      </c>
      <c r="Y1239">
        <v>657</v>
      </c>
      <c r="Z1239">
        <v>839</v>
      </c>
      <c r="AA1239">
        <v>564</v>
      </c>
    </row>
    <row r="1240" spans="1:27" x14ac:dyDescent="0.35">
      <c r="A1240" s="1">
        <v>44162</v>
      </c>
      <c r="B1240" t="s">
        <v>1</v>
      </c>
      <c r="C1240">
        <v>1233</v>
      </c>
      <c r="D1240">
        <v>452</v>
      </c>
      <c r="E1240">
        <v>295</v>
      </c>
      <c r="F1240">
        <v>808</v>
      </c>
      <c r="G1240">
        <v>644</v>
      </c>
      <c r="H1240">
        <v>422</v>
      </c>
      <c r="I1240">
        <v>377</v>
      </c>
      <c r="J1240">
        <v>887</v>
      </c>
      <c r="K1240">
        <v>565</v>
      </c>
      <c r="L1240">
        <v>956</v>
      </c>
      <c r="M1240">
        <v>201</v>
      </c>
      <c r="N1240">
        <v>102</v>
      </c>
      <c r="O1240">
        <v>1531</v>
      </c>
      <c r="P1240">
        <v>442</v>
      </c>
      <c r="Q1240">
        <v>874</v>
      </c>
      <c r="R1240">
        <v>277</v>
      </c>
      <c r="S1240">
        <v>393</v>
      </c>
      <c r="T1240">
        <v>512</v>
      </c>
      <c r="U1240">
        <v>468</v>
      </c>
      <c r="V1240">
        <v>886</v>
      </c>
      <c r="W1240">
        <v>176</v>
      </c>
      <c r="X1240">
        <v>589</v>
      </c>
      <c r="Y1240">
        <v>530</v>
      </c>
      <c r="Z1240">
        <v>367</v>
      </c>
      <c r="AA1240">
        <v>327</v>
      </c>
    </row>
    <row r="1241" spans="1:27" x14ac:dyDescent="0.35">
      <c r="A1241" s="1">
        <v>44162</v>
      </c>
      <c r="B1241" t="s">
        <v>0</v>
      </c>
      <c r="C1241">
        <v>517</v>
      </c>
      <c r="D1241">
        <v>958</v>
      </c>
      <c r="E1241">
        <v>565</v>
      </c>
      <c r="F1241">
        <v>1023</v>
      </c>
      <c r="G1241">
        <v>505</v>
      </c>
      <c r="H1241">
        <v>1142</v>
      </c>
      <c r="I1241">
        <v>310</v>
      </c>
      <c r="J1241">
        <v>574</v>
      </c>
      <c r="K1241">
        <v>602</v>
      </c>
      <c r="L1241">
        <v>601</v>
      </c>
      <c r="M1241">
        <v>157</v>
      </c>
      <c r="N1241">
        <v>173</v>
      </c>
      <c r="O1241">
        <v>724</v>
      </c>
      <c r="P1241">
        <v>281</v>
      </c>
      <c r="Q1241">
        <v>556</v>
      </c>
      <c r="R1241">
        <v>668</v>
      </c>
      <c r="S1241">
        <v>284</v>
      </c>
      <c r="T1241">
        <v>334</v>
      </c>
      <c r="U1241">
        <v>726</v>
      </c>
      <c r="V1241">
        <v>814</v>
      </c>
      <c r="W1241">
        <v>992</v>
      </c>
      <c r="X1241">
        <v>1077</v>
      </c>
      <c r="Y1241">
        <v>127</v>
      </c>
      <c r="Z1241">
        <v>472</v>
      </c>
      <c r="AA1241">
        <v>237</v>
      </c>
    </row>
    <row r="1242" spans="1:27" x14ac:dyDescent="0.35">
      <c r="A1242" s="1">
        <v>44162</v>
      </c>
      <c r="B1242" t="s">
        <v>40</v>
      </c>
      <c r="C1242">
        <v>332</v>
      </c>
      <c r="D1242">
        <v>175</v>
      </c>
      <c r="E1242">
        <v>132</v>
      </c>
      <c r="F1242">
        <v>208</v>
      </c>
      <c r="G1242">
        <v>176</v>
      </c>
      <c r="H1242">
        <v>216</v>
      </c>
      <c r="I1242">
        <v>128</v>
      </c>
      <c r="J1242">
        <v>176</v>
      </c>
      <c r="K1242">
        <v>192</v>
      </c>
      <c r="L1242">
        <v>195</v>
      </c>
      <c r="M1242">
        <v>65</v>
      </c>
      <c r="N1242">
        <v>45</v>
      </c>
      <c r="O1242">
        <v>236</v>
      </c>
      <c r="P1242">
        <v>139</v>
      </c>
      <c r="Q1242">
        <v>323</v>
      </c>
      <c r="R1242">
        <v>160</v>
      </c>
      <c r="S1242">
        <v>110</v>
      </c>
      <c r="T1242">
        <v>78</v>
      </c>
      <c r="U1242">
        <v>232</v>
      </c>
      <c r="V1242">
        <v>231</v>
      </c>
      <c r="W1242">
        <v>96</v>
      </c>
      <c r="X1242">
        <v>149</v>
      </c>
      <c r="Y1242">
        <v>130</v>
      </c>
      <c r="Z1242">
        <v>124</v>
      </c>
      <c r="AA1242">
        <v>140</v>
      </c>
    </row>
    <row r="1243" spans="1:27" x14ac:dyDescent="0.35">
      <c r="A1243" s="1">
        <v>44162</v>
      </c>
      <c r="B1243" t="s">
        <v>41</v>
      </c>
      <c r="C1243">
        <v>185</v>
      </c>
      <c r="D1243">
        <v>68</v>
      </c>
      <c r="E1243">
        <v>53</v>
      </c>
      <c r="F1243">
        <v>88</v>
      </c>
      <c r="G1243">
        <v>160</v>
      </c>
      <c r="H1243">
        <v>61</v>
      </c>
      <c r="I1243">
        <v>65</v>
      </c>
      <c r="J1243">
        <v>114</v>
      </c>
      <c r="K1243">
        <v>140</v>
      </c>
      <c r="L1243">
        <v>123</v>
      </c>
      <c r="M1243">
        <v>30</v>
      </c>
      <c r="N1243">
        <v>22</v>
      </c>
      <c r="O1243">
        <v>143</v>
      </c>
      <c r="P1243">
        <v>77</v>
      </c>
      <c r="Q1243">
        <v>84</v>
      </c>
      <c r="R1243">
        <v>74</v>
      </c>
      <c r="S1243">
        <v>50</v>
      </c>
      <c r="T1243">
        <v>42</v>
      </c>
      <c r="U1243">
        <v>97</v>
      </c>
      <c r="V1243">
        <v>112</v>
      </c>
      <c r="W1243">
        <v>41</v>
      </c>
      <c r="X1243">
        <v>65</v>
      </c>
      <c r="Y1243">
        <v>92</v>
      </c>
      <c r="Z1243">
        <v>80</v>
      </c>
      <c r="AA1243">
        <v>63</v>
      </c>
    </row>
    <row r="1244" spans="1:27" x14ac:dyDescent="0.35">
      <c r="A1244" s="1">
        <v>44162</v>
      </c>
      <c r="B1244" t="s">
        <v>42</v>
      </c>
      <c r="C1244">
        <v>147</v>
      </c>
      <c r="D1244">
        <v>107</v>
      </c>
      <c r="E1244">
        <v>79</v>
      </c>
      <c r="F1244">
        <v>120</v>
      </c>
      <c r="G1244">
        <v>16</v>
      </c>
      <c r="H1244">
        <v>155</v>
      </c>
      <c r="I1244">
        <v>63</v>
      </c>
      <c r="J1244">
        <v>62</v>
      </c>
      <c r="K1244">
        <v>52</v>
      </c>
      <c r="L1244">
        <v>72</v>
      </c>
      <c r="M1244">
        <v>35</v>
      </c>
      <c r="N1244">
        <v>23</v>
      </c>
      <c r="O1244">
        <v>93</v>
      </c>
      <c r="P1244">
        <v>62</v>
      </c>
      <c r="Q1244">
        <v>239</v>
      </c>
      <c r="R1244">
        <v>86</v>
      </c>
      <c r="S1244">
        <v>60</v>
      </c>
      <c r="T1244">
        <v>36</v>
      </c>
      <c r="U1244">
        <v>135</v>
      </c>
      <c r="V1244">
        <v>119</v>
      </c>
      <c r="W1244">
        <v>55</v>
      </c>
      <c r="X1244">
        <v>84</v>
      </c>
      <c r="Y1244">
        <v>38</v>
      </c>
      <c r="Z1244">
        <v>44</v>
      </c>
      <c r="AA1244">
        <v>77</v>
      </c>
    </row>
    <row r="1245" spans="1:27" x14ac:dyDescent="0.35">
      <c r="A1245" s="1">
        <v>44162</v>
      </c>
      <c r="B1245" t="s">
        <v>43</v>
      </c>
      <c r="C1245">
        <v>196</v>
      </c>
      <c r="D1245">
        <v>179</v>
      </c>
      <c r="E1245">
        <v>161</v>
      </c>
      <c r="F1245">
        <v>460</v>
      </c>
      <c r="G1245">
        <v>229</v>
      </c>
      <c r="H1245">
        <v>189</v>
      </c>
      <c r="I1245">
        <v>140</v>
      </c>
      <c r="J1245">
        <v>234</v>
      </c>
      <c r="K1245">
        <v>177</v>
      </c>
      <c r="L1245">
        <v>204</v>
      </c>
      <c r="M1245">
        <v>56</v>
      </c>
      <c r="N1245">
        <v>153</v>
      </c>
      <c r="O1245">
        <v>224</v>
      </c>
      <c r="P1245">
        <v>169</v>
      </c>
      <c r="Q1245">
        <v>261</v>
      </c>
      <c r="R1245">
        <v>300</v>
      </c>
      <c r="S1245">
        <v>158</v>
      </c>
      <c r="T1245">
        <v>132</v>
      </c>
      <c r="U1245">
        <v>191</v>
      </c>
      <c r="V1245">
        <v>325</v>
      </c>
      <c r="W1245">
        <v>195</v>
      </c>
      <c r="X1245">
        <v>160</v>
      </c>
      <c r="Y1245">
        <v>127</v>
      </c>
      <c r="Z1245">
        <v>159</v>
      </c>
      <c r="AA1245">
        <v>160</v>
      </c>
    </row>
    <row r="1246" spans="1:27" x14ac:dyDescent="0.35">
      <c r="A1246" s="1">
        <v>44162</v>
      </c>
      <c r="B1246" t="s">
        <v>44</v>
      </c>
      <c r="C1246">
        <v>30</v>
      </c>
      <c r="D1246">
        <v>90</v>
      </c>
      <c r="E1246">
        <v>11</v>
      </c>
      <c r="F1246">
        <v>7</v>
      </c>
      <c r="G1246">
        <v>16</v>
      </c>
      <c r="H1246">
        <v>21</v>
      </c>
      <c r="I1246">
        <v>13</v>
      </c>
      <c r="J1246">
        <v>46</v>
      </c>
      <c r="K1246">
        <v>57</v>
      </c>
      <c r="L1246">
        <v>28</v>
      </c>
      <c r="M1246">
        <v>15</v>
      </c>
      <c r="N1246">
        <v>15</v>
      </c>
      <c r="O1246">
        <v>45</v>
      </c>
      <c r="P1246">
        <v>13</v>
      </c>
      <c r="Q1246">
        <v>21</v>
      </c>
      <c r="R1246">
        <v>33</v>
      </c>
      <c r="S1246">
        <v>11</v>
      </c>
      <c r="T1246">
        <v>9</v>
      </c>
      <c r="U1246">
        <v>20</v>
      </c>
      <c r="V1246">
        <v>94</v>
      </c>
      <c r="W1246">
        <v>19</v>
      </c>
      <c r="X1246">
        <v>28</v>
      </c>
      <c r="Y1246">
        <v>25</v>
      </c>
      <c r="Z1246">
        <v>4</v>
      </c>
      <c r="AA1246">
        <v>24</v>
      </c>
    </row>
    <row r="1247" spans="1:27" x14ac:dyDescent="0.35">
      <c r="A1247" s="1">
        <v>44162</v>
      </c>
      <c r="B1247" t="s">
        <v>45</v>
      </c>
      <c r="C1247">
        <v>166</v>
      </c>
      <c r="D1247">
        <v>89</v>
      </c>
      <c r="E1247">
        <v>150</v>
      </c>
      <c r="F1247">
        <v>453</v>
      </c>
      <c r="G1247">
        <v>213</v>
      </c>
      <c r="H1247">
        <v>168</v>
      </c>
      <c r="I1247">
        <v>127</v>
      </c>
      <c r="J1247">
        <v>188</v>
      </c>
      <c r="K1247">
        <v>120</v>
      </c>
      <c r="L1247">
        <v>176</v>
      </c>
      <c r="M1247">
        <v>41</v>
      </c>
      <c r="N1247">
        <v>138</v>
      </c>
      <c r="O1247">
        <v>179</v>
      </c>
      <c r="P1247">
        <v>156</v>
      </c>
      <c r="Q1247">
        <v>240</v>
      </c>
      <c r="R1247">
        <v>267</v>
      </c>
      <c r="S1247">
        <v>147</v>
      </c>
      <c r="T1247">
        <v>123</v>
      </c>
      <c r="U1247">
        <v>171</v>
      </c>
      <c r="V1247">
        <v>231</v>
      </c>
      <c r="W1247">
        <v>176</v>
      </c>
      <c r="X1247">
        <v>132</v>
      </c>
      <c r="Y1247">
        <v>102</v>
      </c>
      <c r="Z1247">
        <v>155</v>
      </c>
      <c r="AA1247">
        <v>136</v>
      </c>
    </row>
    <row r="1248" spans="1:27" x14ac:dyDescent="0.35">
      <c r="A1248" s="1">
        <v>44163</v>
      </c>
      <c r="B1248" t="s">
        <v>35</v>
      </c>
      <c r="C1248">
        <v>4649</v>
      </c>
      <c r="D1248">
        <v>2138</v>
      </c>
      <c r="E1248">
        <v>1486</v>
      </c>
      <c r="F1248">
        <v>4573</v>
      </c>
      <c r="G1248">
        <v>3847</v>
      </c>
      <c r="H1248">
        <v>2686</v>
      </c>
      <c r="I1248">
        <v>1885</v>
      </c>
      <c r="J1248">
        <v>2255</v>
      </c>
      <c r="K1248">
        <v>2942</v>
      </c>
      <c r="L1248">
        <v>2525</v>
      </c>
      <c r="M1248">
        <v>597</v>
      </c>
      <c r="N1248">
        <v>1432</v>
      </c>
      <c r="O1248">
        <v>3665</v>
      </c>
      <c r="P1248">
        <v>1557</v>
      </c>
      <c r="Q1248">
        <v>3660</v>
      </c>
      <c r="R1248">
        <v>1513</v>
      </c>
      <c r="S1248">
        <v>1815</v>
      </c>
      <c r="T1248">
        <v>1574</v>
      </c>
      <c r="U1248">
        <v>1931</v>
      </c>
      <c r="V1248">
        <v>3933</v>
      </c>
      <c r="W1248">
        <v>2164</v>
      </c>
      <c r="X1248">
        <v>2379</v>
      </c>
      <c r="Y1248">
        <v>1505</v>
      </c>
      <c r="Z1248">
        <v>1533</v>
      </c>
      <c r="AA1248">
        <v>1382</v>
      </c>
    </row>
    <row r="1249" spans="1:27" x14ac:dyDescent="0.35">
      <c r="A1249" s="1">
        <v>44163</v>
      </c>
      <c r="B1249" t="s">
        <v>36</v>
      </c>
      <c r="C1249">
        <v>1998</v>
      </c>
      <c r="D1249">
        <v>564</v>
      </c>
      <c r="E1249">
        <v>443</v>
      </c>
      <c r="F1249">
        <v>1375</v>
      </c>
      <c r="G1249">
        <v>600</v>
      </c>
      <c r="H1249">
        <v>799</v>
      </c>
      <c r="I1249">
        <v>736</v>
      </c>
      <c r="J1249">
        <v>811</v>
      </c>
      <c r="K1249">
        <v>1156</v>
      </c>
      <c r="L1249">
        <v>925</v>
      </c>
      <c r="M1249">
        <v>337</v>
      </c>
      <c r="N1249">
        <v>264</v>
      </c>
      <c r="O1249">
        <v>1122</v>
      </c>
      <c r="P1249">
        <v>622</v>
      </c>
      <c r="Q1249">
        <v>906</v>
      </c>
      <c r="R1249">
        <v>488</v>
      </c>
      <c r="S1249">
        <v>627</v>
      </c>
      <c r="T1249">
        <v>472</v>
      </c>
      <c r="U1249">
        <v>612</v>
      </c>
      <c r="V1249">
        <v>1244</v>
      </c>
      <c r="W1249">
        <v>412</v>
      </c>
      <c r="X1249">
        <v>910</v>
      </c>
      <c r="Y1249">
        <v>552</v>
      </c>
      <c r="Z1249">
        <v>615</v>
      </c>
      <c r="AA1249">
        <v>549</v>
      </c>
    </row>
    <row r="1250" spans="1:27" x14ac:dyDescent="0.35">
      <c r="A1250" s="1">
        <v>44163</v>
      </c>
      <c r="B1250" t="s">
        <v>37</v>
      </c>
      <c r="C1250">
        <v>434</v>
      </c>
      <c r="D1250">
        <v>467</v>
      </c>
      <c r="E1250">
        <v>153</v>
      </c>
      <c r="F1250">
        <v>718</v>
      </c>
      <c r="G1250">
        <v>660</v>
      </c>
      <c r="H1250">
        <v>304</v>
      </c>
      <c r="I1250">
        <v>177</v>
      </c>
      <c r="J1250">
        <v>513</v>
      </c>
      <c r="K1250">
        <v>302</v>
      </c>
      <c r="L1250">
        <v>290</v>
      </c>
      <c r="M1250">
        <v>31</v>
      </c>
      <c r="N1250">
        <v>105</v>
      </c>
      <c r="O1250">
        <v>647</v>
      </c>
      <c r="P1250">
        <v>344</v>
      </c>
      <c r="Q1250">
        <v>527</v>
      </c>
      <c r="R1250">
        <v>394</v>
      </c>
      <c r="S1250">
        <v>157</v>
      </c>
      <c r="T1250">
        <v>186</v>
      </c>
      <c r="U1250">
        <v>66</v>
      </c>
      <c r="V1250">
        <v>320</v>
      </c>
      <c r="W1250">
        <v>0</v>
      </c>
      <c r="X1250">
        <v>212</v>
      </c>
      <c r="Y1250">
        <v>278</v>
      </c>
      <c r="Z1250">
        <v>177</v>
      </c>
      <c r="AA1250">
        <v>234</v>
      </c>
    </row>
    <row r="1251" spans="1:27" x14ac:dyDescent="0.35">
      <c r="A1251" s="1">
        <v>44163</v>
      </c>
      <c r="B1251" t="s">
        <v>38</v>
      </c>
      <c r="C1251">
        <v>2432</v>
      </c>
      <c r="D1251">
        <v>1031</v>
      </c>
      <c r="E1251">
        <v>596</v>
      </c>
      <c r="F1251">
        <v>2093</v>
      </c>
      <c r="G1251">
        <v>1260</v>
      </c>
      <c r="H1251">
        <v>1103</v>
      </c>
      <c r="I1251">
        <v>913</v>
      </c>
      <c r="J1251">
        <v>1324</v>
      </c>
      <c r="K1251">
        <v>1458</v>
      </c>
      <c r="L1251">
        <v>1215</v>
      </c>
      <c r="M1251">
        <v>368</v>
      </c>
      <c r="N1251">
        <v>369</v>
      </c>
      <c r="O1251">
        <v>1769</v>
      </c>
      <c r="P1251">
        <v>966</v>
      </c>
      <c r="Q1251">
        <v>1433</v>
      </c>
      <c r="R1251">
        <v>882</v>
      </c>
      <c r="S1251">
        <v>784</v>
      </c>
      <c r="T1251">
        <v>658</v>
      </c>
      <c r="U1251">
        <v>678</v>
      </c>
      <c r="V1251">
        <v>1564</v>
      </c>
      <c r="W1251">
        <v>412</v>
      </c>
      <c r="X1251">
        <v>1122</v>
      </c>
      <c r="Y1251">
        <v>830</v>
      </c>
      <c r="Z1251">
        <v>792</v>
      </c>
      <c r="AA1251">
        <v>783</v>
      </c>
    </row>
    <row r="1252" spans="1:27" x14ac:dyDescent="0.35">
      <c r="A1252" s="1">
        <v>44163</v>
      </c>
      <c r="B1252" t="s">
        <v>39</v>
      </c>
      <c r="C1252">
        <v>2217</v>
      </c>
      <c r="D1252">
        <v>1107</v>
      </c>
      <c r="E1252">
        <v>890</v>
      </c>
      <c r="F1252">
        <v>2480</v>
      </c>
      <c r="G1252">
        <v>2587</v>
      </c>
      <c r="H1252">
        <v>1583</v>
      </c>
      <c r="I1252">
        <v>972</v>
      </c>
      <c r="J1252">
        <v>931</v>
      </c>
      <c r="K1252">
        <v>1484</v>
      </c>
      <c r="L1252">
        <v>1310</v>
      </c>
      <c r="M1252">
        <v>229</v>
      </c>
      <c r="N1252">
        <v>1063</v>
      </c>
      <c r="O1252">
        <v>1896</v>
      </c>
      <c r="P1252">
        <v>591</v>
      </c>
      <c r="Q1252">
        <v>2227</v>
      </c>
      <c r="R1252">
        <v>631</v>
      </c>
      <c r="S1252">
        <v>1031</v>
      </c>
      <c r="T1252">
        <v>916</v>
      </c>
      <c r="U1252">
        <v>1253</v>
      </c>
      <c r="V1252">
        <v>2369</v>
      </c>
      <c r="W1252">
        <v>1752</v>
      </c>
      <c r="X1252">
        <v>1257</v>
      </c>
      <c r="Y1252">
        <v>675</v>
      </c>
      <c r="Z1252">
        <v>741</v>
      </c>
      <c r="AA1252">
        <v>599</v>
      </c>
    </row>
    <row r="1253" spans="1:27" x14ac:dyDescent="0.35">
      <c r="A1253" s="1">
        <v>44163</v>
      </c>
      <c r="B1253" t="s">
        <v>2</v>
      </c>
      <c r="C1253">
        <v>1916</v>
      </c>
      <c r="D1253">
        <v>1414</v>
      </c>
      <c r="E1253">
        <v>860</v>
      </c>
      <c r="F1253">
        <v>1831</v>
      </c>
      <c r="G1253">
        <v>1149</v>
      </c>
      <c r="H1253">
        <v>1564</v>
      </c>
      <c r="I1253">
        <v>687</v>
      </c>
      <c r="J1253">
        <v>1487</v>
      </c>
      <c r="K1253">
        <v>1221</v>
      </c>
      <c r="L1253">
        <v>1609</v>
      </c>
      <c r="M1253">
        <v>358</v>
      </c>
      <c r="N1253">
        <v>324</v>
      </c>
      <c r="O1253">
        <v>2255</v>
      </c>
      <c r="P1253">
        <v>723</v>
      </c>
      <c r="Q1253">
        <v>1490</v>
      </c>
      <c r="R1253">
        <v>945</v>
      </c>
      <c r="S1253">
        <v>677</v>
      </c>
      <c r="T1253">
        <v>846</v>
      </c>
      <c r="U1253">
        <v>1198</v>
      </c>
      <c r="V1253">
        <v>1745</v>
      </c>
      <c r="W1253">
        <v>1168</v>
      </c>
      <c r="X1253">
        <v>1666</v>
      </c>
      <c r="Y1253">
        <v>657</v>
      </c>
      <c r="Z1253">
        <v>862</v>
      </c>
      <c r="AA1253">
        <v>604</v>
      </c>
    </row>
    <row r="1254" spans="1:27" x14ac:dyDescent="0.35">
      <c r="A1254" s="1">
        <v>44163</v>
      </c>
      <c r="B1254" t="s">
        <v>1</v>
      </c>
      <c r="C1254">
        <v>1234</v>
      </c>
      <c r="D1254">
        <v>497</v>
      </c>
      <c r="E1254">
        <v>305</v>
      </c>
      <c r="F1254">
        <v>856</v>
      </c>
      <c r="G1254">
        <v>738</v>
      </c>
      <c r="H1254">
        <v>405</v>
      </c>
      <c r="I1254">
        <v>374</v>
      </c>
      <c r="J1254">
        <v>748</v>
      </c>
      <c r="K1254">
        <v>658</v>
      </c>
      <c r="L1254">
        <v>948</v>
      </c>
      <c r="M1254">
        <v>224</v>
      </c>
      <c r="N1254">
        <v>93</v>
      </c>
      <c r="O1254">
        <v>1500</v>
      </c>
      <c r="P1254">
        <v>427</v>
      </c>
      <c r="Q1254">
        <v>797</v>
      </c>
      <c r="R1254">
        <v>226</v>
      </c>
      <c r="S1254">
        <v>412</v>
      </c>
      <c r="T1254">
        <v>535</v>
      </c>
      <c r="U1254">
        <v>482</v>
      </c>
      <c r="V1254">
        <v>887</v>
      </c>
      <c r="W1254">
        <v>183</v>
      </c>
      <c r="X1254">
        <v>600</v>
      </c>
      <c r="Y1254">
        <v>536</v>
      </c>
      <c r="Z1254">
        <v>365</v>
      </c>
      <c r="AA1254">
        <v>357</v>
      </c>
    </row>
    <row r="1255" spans="1:27" x14ac:dyDescent="0.35">
      <c r="A1255" s="1">
        <v>44163</v>
      </c>
      <c r="B1255" t="s">
        <v>0</v>
      </c>
      <c r="C1255">
        <v>682</v>
      </c>
      <c r="D1255">
        <v>917</v>
      </c>
      <c r="E1255">
        <v>555</v>
      </c>
      <c r="F1255">
        <v>975</v>
      </c>
      <c r="G1255">
        <v>411</v>
      </c>
      <c r="H1255">
        <v>1159</v>
      </c>
      <c r="I1255">
        <v>313</v>
      </c>
      <c r="J1255">
        <v>739</v>
      </c>
      <c r="K1255">
        <v>563</v>
      </c>
      <c r="L1255">
        <v>661</v>
      </c>
      <c r="M1255">
        <v>134</v>
      </c>
      <c r="N1255">
        <v>231</v>
      </c>
      <c r="O1255">
        <v>755</v>
      </c>
      <c r="P1255">
        <v>296</v>
      </c>
      <c r="Q1255">
        <v>693</v>
      </c>
      <c r="R1255">
        <v>719</v>
      </c>
      <c r="S1255">
        <v>265</v>
      </c>
      <c r="T1255">
        <v>311</v>
      </c>
      <c r="U1255">
        <v>716</v>
      </c>
      <c r="V1255">
        <v>858</v>
      </c>
      <c r="W1255">
        <v>985</v>
      </c>
      <c r="X1255">
        <v>1066</v>
      </c>
      <c r="Y1255">
        <v>121</v>
      </c>
      <c r="Z1255">
        <v>497</v>
      </c>
      <c r="AA1255">
        <v>247</v>
      </c>
    </row>
    <row r="1256" spans="1:27" x14ac:dyDescent="0.35">
      <c r="A1256" s="1">
        <v>44163</v>
      </c>
      <c r="B1256" t="s">
        <v>40</v>
      </c>
      <c r="C1256">
        <v>332</v>
      </c>
      <c r="D1256">
        <v>175</v>
      </c>
      <c r="E1256">
        <v>132</v>
      </c>
      <c r="F1256">
        <v>208</v>
      </c>
      <c r="G1256">
        <v>176</v>
      </c>
      <c r="H1256">
        <v>220</v>
      </c>
      <c r="I1256">
        <v>128</v>
      </c>
      <c r="J1256">
        <v>176</v>
      </c>
      <c r="K1256">
        <v>192</v>
      </c>
      <c r="L1256">
        <v>195</v>
      </c>
      <c r="M1256">
        <v>64</v>
      </c>
      <c r="N1256">
        <v>45</v>
      </c>
      <c r="O1256">
        <v>236</v>
      </c>
      <c r="P1256">
        <v>139</v>
      </c>
      <c r="Q1256">
        <v>323</v>
      </c>
      <c r="R1256">
        <v>160</v>
      </c>
      <c r="S1256">
        <v>110</v>
      </c>
      <c r="T1256">
        <v>78</v>
      </c>
      <c r="U1256">
        <v>232</v>
      </c>
      <c r="V1256">
        <v>231</v>
      </c>
      <c r="W1256">
        <v>96</v>
      </c>
      <c r="X1256">
        <v>149</v>
      </c>
      <c r="Y1256">
        <v>130</v>
      </c>
      <c r="Z1256">
        <v>124</v>
      </c>
      <c r="AA1256">
        <v>140</v>
      </c>
    </row>
    <row r="1257" spans="1:27" x14ac:dyDescent="0.35">
      <c r="A1257" s="1">
        <v>44163</v>
      </c>
      <c r="B1257" t="s">
        <v>41</v>
      </c>
      <c r="C1257">
        <v>196</v>
      </c>
      <c r="D1257">
        <v>72</v>
      </c>
      <c r="E1257">
        <v>54</v>
      </c>
      <c r="F1257">
        <v>93</v>
      </c>
      <c r="G1257">
        <v>168</v>
      </c>
      <c r="H1257">
        <v>69</v>
      </c>
      <c r="I1257">
        <v>67</v>
      </c>
      <c r="J1257">
        <v>120</v>
      </c>
      <c r="K1257">
        <v>141</v>
      </c>
      <c r="L1257">
        <v>109</v>
      </c>
      <c r="M1257">
        <v>30</v>
      </c>
      <c r="N1257">
        <v>17</v>
      </c>
      <c r="O1257">
        <v>146</v>
      </c>
      <c r="P1257">
        <v>76</v>
      </c>
      <c r="Q1257">
        <v>81</v>
      </c>
      <c r="R1257">
        <v>68</v>
      </c>
      <c r="S1257">
        <v>48</v>
      </c>
      <c r="T1257">
        <v>40</v>
      </c>
      <c r="U1257">
        <v>98</v>
      </c>
      <c r="V1257">
        <v>120</v>
      </c>
      <c r="W1257">
        <v>40</v>
      </c>
      <c r="X1257">
        <v>61</v>
      </c>
      <c r="Y1257">
        <v>95</v>
      </c>
      <c r="Z1257">
        <v>75</v>
      </c>
      <c r="AA1257">
        <v>64</v>
      </c>
    </row>
    <row r="1258" spans="1:27" x14ac:dyDescent="0.35">
      <c r="A1258" s="1">
        <v>44163</v>
      </c>
      <c r="B1258" t="s">
        <v>42</v>
      </c>
      <c r="C1258">
        <v>136</v>
      </c>
      <c r="D1258">
        <v>103</v>
      </c>
      <c r="E1258">
        <v>78</v>
      </c>
      <c r="F1258">
        <v>115</v>
      </c>
      <c r="G1258">
        <v>8</v>
      </c>
      <c r="H1258">
        <v>151</v>
      </c>
      <c r="I1258">
        <v>61</v>
      </c>
      <c r="J1258">
        <v>56</v>
      </c>
      <c r="K1258">
        <v>51</v>
      </c>
      <c r="L1258">
        <v>86</v>
      </c>
      <c r="M1258">
        <v>34</v>
      </c>
      <c r="N1258">
        <v>28</v>
      </c>
      <c r="O1258">
        <v>90</v>
      </c>
      <c r="P1258">
        <v>63</v>
      </c>
      <c r="Q1258">
        <v>242</v>
      </c>
      <c r="R1258">
        <v>92</v>
      </c>
      <c r="S1258">
        <v>62</v>
      </c>
      <c r="T1258">
        <v>38</v>
      </c>
      <c r="U1258">
        <v>134</v>
      </c>
      <c r="V1258">
        <v>111</v>
      </c>
      <c r="W1258">
        <v>56</v>
      </c>
      <c r="X1258">
        <v>88</v>
      </c>
      <c r="Y1258">
        <v>35</v>
      </c>
      <c r="Z1258">
        <v>49</v>
      </c>
      <c r="AA1258">
        <v>76</v>
      </c>
    </row>
    <row r="1259" spans="1:27" x14ac:dyDescent="0.35">
      <c r="A1259" s="1">
        <v>44163</v>
      </c>
      <c r="B1259" t="s">
        <v>43</v>
      </c>
      <c r="C1259">
        <v>196</v>
      </c>
      <c r="D1259">
        <v>179</v>
      </c>
      <c r="E1259">
        <v>161</v>
      </c>
      <c r="F1259">
        <v>460</v>
      </c>
      <c r="G1259">
        <v>216</v>
      </c>
      <c r="H1259">
        <v>189</v>
      </c>
      <c r="I1259">
        <v>140</v>
      </c>
      <c r="J1259">
        <v>234</v>
      </c>
      <c r="K1259">
        <v>177</v>
      </c>
      <c r="L1259">
        <v>204</v>
      </c>
      <c r="M1259">
        <v>60</v>
      </c>
      <c r="N1259">
        <v>153</v>
      </c>
      <c r="O1259">
        <v>224</v>
      </c>
      <c r="P1259">
        <v>169</v>
      </c>
      <c r="Q1259">
        <v>261</v>
      </c>
      <c r="R1259">
        <v>300</v>
      </c>
      <c r="S1259">
        <v>158</v>
      </c>
      <c r="T1259">
        <v>132</v>
      </c>
      <c r="U1259">
        <v>191</v>
      </c>
      <c r="V1259">
        <v>326</v>
      </c>
      <c r="W1259">
        <v>195</v>
      </c>
      <c r="X1259">
        <v>160</v>
      </c>
      <c r="Y1259">
        <v>127</v>
      </c>
      <c r="Z1259">
        <v>159</v>
      </c>
      <c r="AA1259">
        <v>160</v>
      </c>
    </row>
    <row r="1260" spans="1:27" x14ac:dyDescent="0.35">
      <c r="A1260" s="1">
        <v>44163</v>
      </c>
      <c r="B1260" t="s">
        <v>44</v>
      </c>
      <c r="C1260">
        <v>27</v>
      </c>
      <c r="D1260">
        <v>89</v>
      </c>
      <c r="E1260">
        <v>8</v>
      </c>
      <c r="F1260">
        <v>7</v>
      </c>
      <c r="G1260">
        <v>13</v>
      </c>
      <c r="H1260">
        <v>18</v>
      </c>
      <c r="I1260">
        <v>13</v>
      </c>
      <c r="J1260">
        <v>34</v>
      </c>
      <c r="K1260">
        <v>53</v>
      </c>
      <c r="L1260">
        <v>30</v>
      </c>
      <c r="M1260">
        <v>17</v>
      </c>
      <c r="N1260">
        <v>13</v>
      </c>
      <c r="O1260">
        <v>44</v>
      </c>
      <c r="P1260">
        <v>13</v>
      </c>
      <c r="Q1260">
        <v>21</v>
      </c>
      <c r="R1260">
        <v>31</v>
      </c>
      <c r="S1260">
        <v>11</v>
      </c>
      <c r="T1260">
        <v>9</v>
      </c>
      <c r="U1260">
        <v>20</v>
      </c>
      <c r="V1260">
        <v>94</v>
      </c>
      <c r="W1260">
        <v>18</v>
      </c>
      <c r="X1260">
        <v>22</v>
      </c>
      <c r="Y1260">
        <v>31</v>
      </c>
      <c r="Z1260">
        <v>4</v>
      </c>
      <c r="AA1260">
        <v>20</v>
      </c>
    </row>
    <row r="1261" spans="1:27" x14ac:dyDescent="0.35">
      <c r="A1261" s="1">
        <v>44163</v>
      </c>
      <c r="B1261" t="s">
        <v>45</v>
      </c>
      <c r="C1261">
        <v>169</v>
      </c>
      <c r="D1261">
        <v>90</v>
      </c>
      <c r="E1261">
        <v>153</v>
      </c>
      <c r="F1261">
        <v>453</v>
      </c>
      <c r="G1261">
        <v>203</v>
      </c>
      <c r="H1261">
        <v>171</v>
      </c>
      <c r="I1261">
        <v>127</v>
      </c>
      <c r="J1261">
        <v>200</v>
      </c>
      <c r="K1261">
        <v>124</v>
      </c>
      <c r="L1261">
        <v>174</v>
      </c>
      <c r="M1261">
        <v>43</v>
      </c>
      <c r="N1261">
        <v>140</v>
      </c>
      <c r="O1261">
        <v>180</v>
      </c>
      <c r="P1261">
        <v>156</v>
      </c>
      <c r="Q1261">
        <v>240</v>
      </c>
      <c r="R1261">
        <v>269</v>
      </c>
      <c r="S1261">
        <v>147</v>
      </c>
      <c r="T1261">
        <v>123</v>
      </c>
      <c r="U1261">
        <v>171</v>
      </c>
      <c r="V1261">
        <v>232</v>
      </c>
      <c r="W1261">
        <v>177</v>
      </c>
      <c r="X1261">
        <v>138</v>
      </c>
      <c r="Y1261">
        <v>96</v>
      </c>
      <c r="Z1261">
        <v>155</v>
      </c>
      <c r="AA1261">
        <v>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991"/>
  <sheetViews>
    <sheetView topLeftCell="A943" workbookViewId="0">
      <selection activeCell="A981" sqref="A981:AA991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  <row r="937" spans="1:27" x14ac:dyDescent="0.35">
      <c r="A937" s="1">
        <v>44159</v>
      </c>
      <c r="B937" t="s">
        <v>30</v>
      </c>
      <c r="C937">
        <v>0.46269325565762942</v>
      </c>
      <c r="D937">
        <v>0.24246987951807228</v>
      </c>
      <c r="E937">
        <v>0.3658712942877802</v>
      </c>
      <c r="F937">
        <v>0.33520994604738447</v>
      </c>
      <c r="G937">
        <v>0.25536774783005939</v>
      </c>
      <c r="H937">
        <v>0.31597633136094677</v>
      </c>
      <c r="I937">
        <v>0.41680216802168024</v>
      </c>
      <c r="J937">
        <v>0.3837863167760075</v>
      </c>
      <c r="K937">
        <v>0.42200557103064074</v>
      </c>
      <c r="L937">
        <v>0.43822843822843821</v>
      </c>
      <c r="M937">
        <v>0.53274336283185841</v>
      </c>
      <c r="N937">
        <v>0.17295373665480426</v>
      </c>
      <c r="O937">
        <v>0.34480796586059737</v>
      </c>
      <c r="P937">
        <v>0.42459239130434784</v>
      </c>
      <c r="Q937">
        <v>0.29637165140725669</v>
      </c>
      <c r="R937">
        <v>0.34154090548054017</v>
      </c>
      <c r="S937">
        <v>0.38313953488372093</v>
      </c>
      <c r="T937">
        <v>0.31132731063238361</v>
      </c>
      <c r="U937">
        <v>0.34130072262367983</v>
      </c>
      <c r="V937">
        <v>0.3930618401206637</v>
      </c>
      <c r="W937">
        <v>0.18472553699284011</v>
      </c>
      <c r="X937">
        <v>0.39847715736040606</v>
      </c>
      <c r="Y937">
        <v>0.35093815149409319</v>
      </c>
      <c r="Z937">
        <v>0.43190921228304402</v>
      </c>
      <c r="AA937">
        <v>0.44368340943683404</v>
      </c>
    </row>
    <row r="938" spans="1:27" x14ac:dyDescent="0.35">
      <c r="A938" s="1">
        <v>44159</v>
      </c>
      <c r="B938" t="s">
        <v>31</v>
      </c>
      <c r="C938">
        <v>0.12054671745462686</v>
      </c>
      <c r="D938">
        <v>0.3012048192771084</v>
      </c>
      <c r="E938">
        <v>0.10556760665220533</v>
      </c>
      <c r="F938">
        <v>0.1581046211588083</v>
      </c>
      <c r="G938">
        <v>0.32754682503426219</v>
      </c>
      <c r="H938">
        <v>0.14240631163708084</v>
      </c>
      <c r="I938">
        <v>0.13170731707317074</v>
      </c>
      <c r="J938">
        <v>0.28256794751640113</v>
      </c>
      <c r="K938">
        <v>9.8537604456824468E-2</v>
      </c>
      <c r="L938">
        <v>0.13146853146853149</v>
      </c>
      <c r="M938">
        <v>6.9026548672566412E-2</v>
      </c>
      <c r="N938">
        <v>8.6832740213523135E-2</v>
      </c>
      <c r="O938">
        <v>0.18293029871977251</v>
      </c>
      <c r="P938">
        <v>0.25407608695652167</v>
      </c>
      <c r="Q938">
        <v>0.23940318752119366</v>
      </c>
      <c r="R938">
        <v>0.35822081016679896</v>
      </c>
      <c r="S938">
        <v>0.14127906976744181</v>
      </c>
      <c r="T938">
        <v>0.11813759555246706</v>
      </c>
      <c r="U938">
        <v>5.5586436909394132E-2</v>
      </c>
      <c r="V938">
        <v>0.11583710407239811</v>
      </c>
      <c r="W938">
        <v>0</v>
      </c>
      <c r="X938">
        <v>0.12267343485617604</v>
      </c>
      <c r="Y938">
        <v>0.14940931202223756</v>
      </c>
      <c r="Z938">
        <v>0.16955941255006679</v>
      </c>
      <c r="AA938">
        <v>0.18264840182648412</v>
      </c>
    </row>
    <row r="939" spans="1:27" x14ac:dyDescent="0.35">
      <c r="A939" s="1">
        <v>44159</v>
      </c>
      <c r="B939" t="s">
        <v>32</v>
      </c>
      <c r="C939">
        <v>0.58323997311225628</v>
      </c>
      <c r="D939">
        <v>0.54367469879518071</v>
      </c>
      <c r="E939">
        <v>0.47143890093998553</v>
      </c>
      <c r="F939">
        <v>0.49331456720619277</v>
      </c>
      <c r="G939">
        <v>0.58291457286432158</v>
      </c>
      <c r="H939">
        <v>0.45838264299802761</v>
      </c>
      <c r="I939">
        <v>0.54850948509485098</v>
      </c>
      <c r="J939">
        <v>0.66635426429240863</v>
      </c>
      <c r="K939">
        <v>0.5205431754874652</v>
      </c>
      <c r="L939">
        <v>0.5696969696969697</v>
      </c>
      <c r="M939">
        <v>0.60176991150442483</v>
      </c>
      <c r="N939">
        <v>0.2597864768683274</v>
      </c>
      <c r="O939">
        <v>0.52773826458036988</v>
      </c>
      <c r="P939">
        <v>0.67866847826086951</v>
      </c>
      <c r="Q939">
        <v>0.53577483892845035</v>
      </c>
      <c r="R939">
        <v>0.69976171564733913</v>
      </c>
      <c r="S939">
        <v>0.52441860465116275</v>
      </c>
      <c r="T939">
        <v>0.42946490618485067</v>
      </c>
      <c r="U939">
        <v>0.39688715953307396</v>
      </c>
      <c r="V939">
        <v>0.50889894419306181</v>
      </c>
      <c r="W939">
        <v>0.18472553699284011</v>
      </c>
      <c r="X939">
        <v>0.52115059221658211</v>
      </c>
      <c r="Y939">
        <v>0.50034746351633075</v>
      </c>
      <c r="Z939">
        <v>0.60146862483311081</v>
      </c>
      <c r="AA939">
        <v>0.62633181126331816</v>
      </c>
    </row>
    <row r="940" spans="1:27" x14ac:dyDescent="0.35">
      <c r="A940" s="1">
        <v>44159</v>
      </c>
      <c r="B940" t="s">
        <v>33</v>
      </c>
      <c r="C940">
        <v>0.41676002688774372</v>
      </c>
      <c r="D940">
        <v>0.45632530120481929</v>
      </c>
      <c r="E940">
        <v>0.52856109906001447</v>
      </c>
      <c r="F940">
        <v>0.50668543279380729</v>
      </c>
      <c r="G940">
        <v>0.41708542713567842</v>
      </c>
      <c r="H940">
        <v>0.54161735700197244</v>
      </c>
      <c r="I940">
        <v>0.45149051490514902</v>
      </c>
      <c r="J940">
        <v>0.33364573570759137</v>
      </c>
      <c r="K940">
        <v>0.4794568245125348</v>
      </c>
      <c r="L940">
        <v>0.4303030303030303</v>
      </c>
      <c r="M940">
        <v>0.39823008849557517</v>
      </c>
      <c r="N940">
        <v>0.74021352313167266</v>
      </c>
      <c r="O940">
        <v>0.47226173541963012</v>
      </c>
      <c r="P940">
        <v>0.32133152173913049</v>
      </c>
      <c r="Q940">
        <v>0.46422516107154965</v>
      </c>
      <c r="R940">
        <v>0.30023828435266087</v>
      </c>
      <c r="S940">
        <v>0.47558139534883725</v>
      </c>
      <c r="T940">
        <v>0.57053509381514933</v>
      </c>
      <c r="U940">
        <v>0.60311284046692604</v>
      </c>
      <c r="V940">
        <v>0.49110105580693819</v>
      </c>
      <c r="W940">
        <v>0.81527446300715989</v>
      </c>
      <c r="X940">
        <v>0.47884940778341789</v>
      </c>
      <c r="Y940">
        <v>0.49965253648366925</v>
      </c>
      <c r="Z940">
        <v>0.39853137516688919</v>
      </c>
      <c r="AA940">
        <v>0.37366818873668184</v>
      </c>
    </row>
    <row r="941" spans="1:27" x14ac:dyDescent="0.35">
      <c r="A941" s="1">
        <v>44159</v>
      </c>
      <c r="B941" t="s">
        <v>46</v>
      </c>
      <c r="C941">
        <v>0.27413379821311834</v>
      </c>
      <c r="D941">
        <v>0.57115009746588696</v>
      </c>
      <c r="E941">
        <v>0.38148667601683028</v>
      </c>
      <c r="F941">
        <v>0.39038504340084573</v>
      </c>
      <c r="G941">
        <v>0.45504950495049507</v>
      </c>
      <c r="H941">
        <v>0.56901725431357841</v>
      </c>
      <c r="I941">
        <v>0.35968169761273211</v>
      </c>
      <c r="J941">
        <v>0.60643678160919545</v>
      </c>
      <c r="K941">
        <v>0.38477226376614548</v>
      </c>
      <c r="L941">
        <v>0.66727688787185357</v>
      </c>
      <c r="M941">
        <v>0.56783919597989951</v>
      </c>
      <c r="N941">
        <v>0.19203910614525144</v>
      </c>
      <c r="O941">
        <v>0.61851332398316972</v>
      </c>
      <c r="P941">
        <v>0.45921644187540139</v>
      </c>
      <c r="Q941">
        <v>0.41059408838162137</v>
      </c>
      <c r="R941">
        <v>0.67503586800573889</v>
      </c>
      <c r="S941">
        <v>0.3570247933884298</v>
      </c>
      <c r="T941">
        <v>0.53153153153153154</v>
      </c>
      <c r="U941">
        <v>0.60693940963231485</v>
      </c>
      <c r="V941">
        <v>0.32942973523421587</v>
      </c>
      <c r="W941">
        <v>0.52310536044362288</v>
      </c>
      <c r="X941">
        <v>0.71668768390079862</v>
      </c>
      <c r="Y941">
        <v>0.37373737373737376</v>
      </c>
      <c r="Z941">
        <v>0.56141522029372493</v>
      </c>
      <c r="AA941">
        <v>0.39869753979739508</v>
      </c>
    </row>
    <row r="942" spans="1:27" x14ac:dyDescent="0.35">
      <c r="A942" s="1">
        <v>44159</v>
      </c>
      <c r="B942" t="s">
        <v>47</v>
      </c>
      <c r="C942">
        <v>0.84022257551669322</v>
      </c>
      <c r="D942">
        <v>0.3848122866894198</v>
      </c>
      <c r="E942">
        <v>0.51654411764705888</v>
      </c>
      <c r="F942">
        <v>0.4338654503990878</v>
      </c>
      <c r="G942">
        <v>0.56222802436901653</v>
      </c>
      <c r="H942">
        <v>0.28213579433091629</v>
      </c>
      <c r="I942">
        <v>0.55309734513274333</v>
      </c>
      <c r="J942">
        <v>0.44275966641394998</v>
      </c>
      <c r="K942">
        <v>0.44964664310954061</v>
      </c>
      <c r="L942">
        <v>0.63786008230452673</v>
      </c>
      <c r="M942">
        <v>0.59292035398230092</v>
      </c>
      <c r="N942">
        <v>0.31636363636363635</v>
      </c>
      <c r="O942">
        <v>0.64126984126984132</v>
      </c>
      <c r="P942">
        <v>0.57902097902097904</v>
      </c>
      <c r="Q942">
        <v>0.5559515324305061</v>
      </c>
      <c r="R942">
        <v>0.23273113708820403</v>
      </c>
      <c r="S942">
        <v>0.48765432098765432</v>
      </c>
      <c r="T942">
        <v>0.65012106537530268</v>
      </c>
      <c r="U942">
        <v>0.39078498293515357</v>
      </c>
      <c r="V942">
        <v>0.75425038639876352</v>
      </c>
      <c r="W942">
        <v>0.15282685512367492</v>
      </c>
      <c r="X942">
        <v>0.47272727272727272</v>
      </c>
      <c r="Y942">
        <v>0.81621621621621621</v>
      </c>
      <c r="Z942">
        <v>0.40903686087990487</v>
      </c>
      <c r="AA942">
        <v>0.5117967332123412</v>
      </c>
    </row>
    <row r="943" spans="1:27" x14ac:dyDescent="0.35">
      <c r="A943" s="1">
        <v>44159</v>
      </c>
      <c r="B943" t="s">
        <v>48</v>
      </c>
      <c r="C943">
        <v>0.15977742448330684</v>
      </c>
      <c r="D943">
        <v>0.6151877133105802</v>
      </c>
      <c r="E943">
        <v>0.48345588235294118</v>
      </c>
      <c r="F943">
        <v>0.56613454960091225</v>
      </c>
      <c r="G943">
        <v>0.43777197563098347</v>
      </c>
      <c r="H943">
        <v>0.71786420566908371</v>
      </c>
      <c r="I943">
        <v>0.44690265486725661</v>
      </c>
      <c r="J943">
        <v>0.55724033358605007</v>
      </c>
      <c r="K943">
        <v>0.55035335689045939</v>
      </c>
      <c r="L943">
        <v>0.36213991769547327</v>
      </c>
      <c r="M943">
        <v>0.40707964601769914</v>
      </c>
      <c r="N943">
        <v>0.6836363636363636</v>
      </c>
      <c r="O943">
        <v>0.35873015873015873</v>
      </c>
      <c r="P943">
        <v>0.42097902097902096</v>
      </c>
      <c r="Q943">
        <v>0.44404846756949395</v>
      </c>
      <c r="R943">
        <v>0.76726886291179597</v>
      </c>
      <c r="S943">
        <v>0.51234567901234573</v>
      </c>
      <c r="T943">
        <v>0.34987893462469732</v>
      </c>
      <c r="U943">
        <v>0.60921501706484638</v>
      </c>
      <c r="V943">
        <v>0.24574961360123648</v>
      </c>
      <c r="W943">
        <v>0.84717314487632511</v>
      </c>
      <c r="X943">
        <v>0.52727272727272723</v>
      </c>
      <c r="Y943">
        <v>0.18378378378378379</v>
      </c>
      <c r="Z943">
        <v>0.59096313912009513</v>
      </c>
      <c r="AA943">
        <v>0.4882032667876588</v>
      </c>
    </row>
    <row r="944" spans="1:27" x14ac:dyDescent="0.35">
      <c r="A944" s="1">
        <v>44159</v>
      </c>
      <c r="B944" t="s">
        <v>49</v>
      </c>
      <c r="C944">
        <v>0.63063063063063063</v>
      </c>
      <c r="D944">
        <v>0.2807017543859649</v>
      </c>
      <c r="E944">
        <v>0.48695652173913045</v>
      </c>
      <c r="F944">
        <v>0.38942307692307693</v>
      </c>
      <c r="G944">
        <v>0.88068181818181823</v>
      </c>
      <c r="H944">
        <v>0.27751196172248804</v>
      </c>
      <c r="I944">
        <v>0.46875</v>
      </c>
      <c r="J944">
        <v>0.73988439306358378</v>
      </c>
      <c r="K944">
        <v>0.66666666666666663</v>
      </c>
      <c r="L944">
        <v>0.56796116504854366</v>
      </c>
      <c r="M944">
        <v>0.46153846153846156</v>
      </c>
      <c r="N944">
        <v>0.51111111111111107</v>
      </c>
      <c r="O944">
        <v>0.65044247787610621</v>
      </c>
      <c r="P944">
        <v>0.49640287769784175</v>
      </c>
      <c r="Q944">
        <v>0.23529411764705882</v>
      </c>
      <c r="R944">
        <v>0.35</v>
      </c>
      <c r="S944">
        <v>0.47272727272727272</v>
      </c>
      <c r="T944">
        <v>0.55128205128205132</v>
      </c>
      <c r="U944">
        <v>0.40086206896551724</v>
      </c>
      <c r="V944">
        <v>0.51948051948051943</v>
      </c>
      <c r="W944">
        <v>0.375</v>
      </c>
      <c r="X944">
        <v>0.40939597315436244</v>
      </c>
      <c r="Y944">
        <v>0.68461538461538463</v>
      </c>
      <c r="Z944">
        <v>0.59836065573770492</v>
      </c>
      <c r="AA944">
        <v>0.44285714285714284</v>
      </c>
    </row>
    <row r="945" spans="1:27" x14ac:dyDescent="0.35">
      <c r="A945" s="1">
        <v>44159</v>
      </c>
      <c r="B945" t="s">
        <v>50</v>
      </c>
      <c r="C945">
        <v>0.36936936936936937</v>
      </c>
      <c r="D945">
        <v>0.7192982456140351</v>
      </c>
      <c r="E945">
        <v>0.5130434782608696</v>
      </c>
      <c r="F945">
        <v>0.61057692307692313</v>
      </c>
      <c r="G945">
        <v>0.11931818181818182</v>
      </c>
      <c r="H945">
        <v>0.72248803827751196</v>
      </c>
      <c r="I945">
        <v>0.53125</v>
      </c>
      <c r="J945">
        <v>0.26011560693641617</v>
      </c>
      <c r="K945">
        <v>0.33333333333333331</v>
      </c>
      <c r="L945">
        <v>0.43203883495145629</v>
      </c>
      <c r="M945">
        <v>0.53846153846153844</v>
      </c>
      <c r="N945">
        <v>0.48888888888888887</v>
      </c>
      <c r="O945">
        <v>0.34955752212389379</v>
      </c>
      <c r="P945">
        <v>0.50359712230215825</v>
      </c>
      <c r="Q945">
        <v>0.76470588235294112</v>
      </c>
      <c r="R945">
        <v>0.65</v>
      </c>
      <c r="S945">
        <v>0.52727272727272723</v>
      </c>
      <c r="T945">
        <v>0.44871794871794873</v>
      </c>
      <c r="U945">
        <v>0.59913793103448276</v>
      </c>
      <c r="V945">
        <v>0.48051948051948051</v>
      </c>
      <c r="W945">
        <v>0.625</v>
      </c>
      <c r="X945">
        <v>0.59060402684563762</v>
      </c>
      <c r="Y945">
        <v>0.31538461538461537</v>
      </c>
      <c r="Z945">
        <v>0.40163934426229508</v>
      </c>
      <c r="AA945">
        <v>0.55714285714285716</v>
      </c>
    </row>
    <row r="946" spans="1:27" x14ac:dyDescent="0.35">
      <c r="A946" s="1">
        <v>44159</v>
      </c>
      <c r="B946" t="s">
        <v>51</v>
      </c>
      <c r="C946">
        <v>0.13775510204081631</v>
      </c>
      <c r="D946">
        <v>0.24858757062146894</v>
      </c>
      <c r="E946">
        <v>6.6225165562913912E-2</v>
      </c>
      <c r="F946">
        <v>1.3157894736842105E-2</v>
      </c>
      <c r="G946">
        <v>7.1428571428571425E-2</v>
      </c>
      <c r="H946">
        <v>0.12234042553191489</v>
      </c>
      <c r="I946">
        <v>0.11428571428571428</v>
      </c>
      <c r="J946">
        <v>0.1940928270042194</v>
      </c>
      <c r="K946">
        <v>0.33333333333333331</v>
      </c>
      <c r="L946">
        <v>0.14563106796116504</v>
      </c>
      <c r="M946">
        <v>0.26785714285714285</v>
      </c>
      <c r="N946">
        <v>9.2105263157894732E-2</v>
      </c>
      <c r="O946">
        <v>0.17727272727272728</v>
      </c>
      <c r="P946">
        <v>4.7337278106508875E-2</v>
      </c>
      <c r="Q946">
        <v>0.11728395061728394</v>
      </c>
      <c r="R946">
        <v>0.08</v>
      </c>
      <c r="S946">
        <v>5.6962025316455694E-2</v>
      </c>
      <c r="T946">
        <v>6.8181818181818177E-2</v>
      </c>
      <c r="U946">
        <v>0.1099476439790576</v>
      </c>
      <c r="V946">
        <v>0.24309392265193369</v>
      </c>
      <c r="W946">
        <v>7.6923076923076927E-2</v>
      </c>
      <c r="X946">
        <v>0.15</v>
      </c>
      <c r="Y946">
        <v>0.17322834645669291</v>
      </c>
      <c r="Z946">
        <v>1.8867924528301886E-2</v>
      </c>
      <c r="AA946">
        <v>0.14465408805031446</v>
      </c>
    </row>
    <row r="947" spans="1:27" x14ac:dyDescent="0.35">
      <c r="A947" s="1">
        <v>44159</v>
      </c>
      <c r="B947" t="s">
        <v>52</v>
      </c>
      <c r="C947">
        <v>0.86224489795918369</v>
      </c>
      <c r="D947">
        <v>0.75141242937853103</v>
      </c>
      <c r="E947">
        <v>0.93377483443708609</v>
      </c>
      <c r="F947">
        <v>0.98684210526315785</v>
      </c>
      <c r="G947">
        <v>0.9285714285714286</v>
      </c>
      <c r="H947">
        <v>0.87765957446808507</v>
      </c>
      <c r="I947">
        <v>0.88571428571428568</v>
      </c>
      <c r="J947">
        <v>0.80590717299578063</v>
      </c>
      <c r="K947">
        <v>0.66666666666666663</v>
      </c>
      <c r="L947">
        <v>0.85436893203883491</v>
      </c>
      <c r="M947">
        <v>0.7321428571428571</v>
      </c>
      <c r="N947">
        <v>0.90789473684210531</v>
      </c>
      <c r="O947">
        <v>0.82272727272727275</v>
      </c>
      <c r="P947">
        <v>0.9526627218934911</v>
      </c>
      <c r="Q947">
        <v>0.88271604938271608</v>
      </c>
      <c r="R947">
        <v>0.92</v>
      </c>
      <c r="S947">
        <v>0.94303797468354433</v>
      </c>
      <c r="T947">
        <v>0.93181818181818177</v>
      </c>
      <c r="U947">
        <v>0.89005235602094246</v>
      </c>
      <c r="V947">
        <v>0.75690607734806625</v>
      </c>
      <c r="W947">
        <v>0.92307692307692313</v>
      </c>
      <c r="X947">
        <v>0.85</v>
      </c>
      <c r="Y947">
        <v>0.82677165354330706</v>
      </c>
      <c r="Z947">
        <v>0.98113207547169812</v>
      </c>
      <c r="AA947">
        <v>0.85534591194968557</v>
      </c>
    </row>
    <row r="948" spans="1:27" x14ac:dyDescent="0.35">
      <c r="A948" s="1">
        <v>44160</v>
      </c>
      <c r="B948" t="s">
        <v>30</v>
      </c>
      <c r="C948">
        <v>0.47344835312570022</v>
      </c>
      <c r="D948">
        <v>0.2335907335907336</v>
      </c>
      <c r="E948">
        <v>0.32971800433839482</v>
      </c>
      <c r="F948">
        <v>0.31761670185315505</v>
      </c>
      <c r="G948">
        <v>0.26870437956204379</v>
      </c>
      <c r="H948">
        <v>0.30802348336594915</v>
      </c>
      <c r="I948">
        <v>0.3983739837398374</v>
      </c>
      <c r="J948">
        <v>0.3465620673742501</v>
      </c>
      <c r="K948">
        <v>0.41477073853692686</v>
      </c>
      <c r="L948">
        <v>0.43263403263403272</v>
      </c>
      <c r="M948">
        <v>0.52566371681415924</v>
      </c>
      <c r="N948">
        <v>0.17153024911032028</v>
      </c>
      <c r="O948">
        <v>0.35277382645803695</v>
      </c>
      <c r="P948">
        <v>0.40557065217391303</v>
      </c>
      <c r="Q948">
        <v>0.29201817001946789</v>
      </c>
      <c r="R948">
        <v>0.33454281567489114</v>
      </c>
      <c r="S948">
        <v>0.38953488372093026</v>
      </c>
      <c r="T948">
        <v>0.3092425295343989</v>
      </c>
      <c r="U948">
        <v>0.34018899388549195</v>
      </c>
      <c r="V948">
        <v>0.38280542986425337</v>
      </c>
      <c r="W948">
        <v>0.17804295942720763</v>
      </c>
      <c r="X948">
        <v>0.39255499153976309</v>
      </c>
      <c r="Y948">
        <v>0.35110803324099721</v>
      </c>
      <c r="Z948">
        <v>0.42723631508678239</v>
      </c>
      <c r="AA948">
        <v>0.4330289193302892</v>
      </c>
    </row>
    <row r="949" spans="1:27" x14ac:dyDescent="0.35">
      <c r="A949" s="1">
        <v>44160</v>
      </c>
      <c r="B949" t="s">
        <v>31</v>
      </c>
      <c r="C949">
        <v>8.4696392561057543E-2</v>
      </c>
      <c r="D949">
        <v>0.27413127413127414</v>
      </c>
      <c r="E949">
        <v>0.11858279103398406</v>
      </c>
      <c r="F949">
        <v>0.176401595120807</v>
      </c>
      <c r="G949">
        <v>0.31113138686131386</v>
      </c>
      <c r="H949">
        <v>0.13855185909980433</v>
      </c>
      <c r="I949">
        <v>0.11815718157181571</v>
      </c>
      <c r="J949">
        <v>0.27041993539455467</v>
      </c>
      <c r="K949">
        <v>0.10255512775638781</v>
      </c>
      <c r="L949">
        <v>0.12913752913752902</v>
      </c>
      <c r="M949">
        <v>0.1203539823008849</v>
      </c>
      <c r="N949">
        <v>8.9679715302491136E-2</v>
      </c>
      <c r="O949">
        <v>0.17297297297297304</v>
      </c>
      <c r="P949">
        <v>0.25407608695652178</v>
      </c>
      <c r="Q949">
        <v>0.21901362751460091</v>
      </c>
      <c r="R949">
        <v>0.36865021770682144</v>
      </c>
      <c r="S949">
        <v>0.11395348837209296</v>
      </c>
      <c r="T949">
        <v>0.11466296038915913</v>
      </c>
      <c r="U949">
        <v>4.3913285158421411E-2</v>
      </c>
      <c r="V949">
        <v>0.11825037707390651</v>
      </c>
      <c r="W949">
        <v>0</v>
      </c>
      <c r="X949">
        <v>0.10448392554991542</v>
      </c>
      <c r="Y949">
        <v>0.17174515235457061</v>
      </c>
      <c r="Z949">
        <v>0.1421895861148198</v>
      </c>
      <c r="AA949">
        <v>0.18112633181126336</v>
      </c>
    </row>
    <row r="950" spans="1:27" x14ac:dyDescent="0.35">
      <c r="A950" s="1">
        <v>44160</v>
      </c>
      <c r="B950" t="s">
        <v>32</v>
      </c>
      <c r="C950">
        <v>0.55814474568675776</v>
      </c>
      <c r="D950">
        <v>0.50772200772200771</v>
      </c>
      <c r="E950">
        <v>0.44830079537237888</v>
      </c>
      <c r="F950">
        <v>0.49401829697396205</v>
      </c>
      <c r="G950">
        <v>0.57983576642335766</v>
      </c>
      <c r="H950">
        <v>0.44657534246575348</v>
      </c>
      <c r="I950">
        <v>0.51653116531165311</v>
      </c>
      <c r="J950">
        <v>0.61698200276880477</v>
      </c>
      <c r="K950">
        <v>0.51732586629331467</v>
      </c>
      <c r="L950">
        <v>0.56177156177156173</v>
      </c>
      <c r="M950">
        <v>0.64601769911504414</v>
      </c>
      <c r="N950">
        <v>0.26120996441281141</v>
      </c>
      <c r="O950">
        <v>0.52574679943100999</v>
      </c>
      <c r="P950">
        <v>0.65964673913043481</v>
      </c>
      <c r="Q950">
        <v>0.5110317975340688</v>
      </c>
      <c r="R950">
        <v>0.70319303338171257</v>
      </c>
      <c r="S950">
        <v>0.50348837209302322</v>
      </c>
      <c r="T950">
        <v>0.42390548992355803</v>
      </c>
      <c r="U950">
        <v>0.38410227904391336</v>
      </c>
      <c r="V950">
        <v>0.50105580693815988</v>
      </c>
      <c r="W950">
        <v>0.17804295942720763</v>
      </c>
      <c r="X950">
        <v>0.49703891708967851</v>
      </c>
      <c r="Y950">
        <v>0.52285318559556782</v>
      </c>
      <c r="Z950">
        <v>0.56942590120160219</v>
      </c>
      <c r="AA950">
        <v>0.61415525114155256</v>
      </c>
    </row>
    <row r="951" spans="1:27" x14ac:dyDescent="0.35">
      <c r="A951" s="1">
        <v>44160</v>
      </c>
      <c r="B951" t="s">
        <v>33</v>
      </c>
      <c r="C951">
        <v>0.44185525431324224</v>
      </c>
      <c r="D951">
        <v>0.49227799227799229</v>
      </c>
      <c r="E951">
        <v>0.55169920462762112</v>
      </c>
      <c r="F951">
        <v>0.50598170302603795</v>
      </c>
      <c r="G951">
        <v>0.42016423357664234</v>
      </c>
      <c r="H951">
        <v>0.55342465753424652</v>
      </c>
      <c r="I951">
        <v>0.48346883468834689</v>
      </c>
      <c r="J951">
        <v>0.38301799723119523</v>
      </c>
      <c r="K951">
        <v>0.48267413370668533</v>
      </c>
      <c r="L951">
        <v>0.43822843822843827</v>
      </c>
      <c r="M951">
        <v>0.35398230088495586</v>
      </c>
      <c r="N951">
        <v>0.73879003558718859</v>
      </c>
      <c r="O951">
        <v>0.47425320056899001</v>
      </c>
      <c r="P951">
        <v>0.34035326086956519</v>
      </c>
      <c r="Q951">
        <v>0.4889682024659312</v>
      </c>
      <c r="R951">
        <v>0.29680696661828743</v>
      </c>
      <c r="S951">
        <v>0.49651162790697678</v>
      </c>
      <c r="T951">
        <v>0.57609451007644197</v>
      </c>
      <c r="U951">
        <v>0.61589772095608664</v>
      </c>
      <c r="V951">
        <v>0.49894419306184012</v>
      </c>
      <c r="W951">
        <v>0.8219570405727924</v>
      </c>
      <c r="X951">
        <v>0.50296108291032149</v>
      </c>
      <c r="Y951">
        <v>0.47714681440443218</v>
      </c>
      <c r="Z951">
        <v>0.43057409879839781</v>
      </c>
      <c r="AA951">
        <v>0.38584474885844744</v>
      </c>
    </row>
    <row r="952" spans="1:27" x14ac:dyDescent="0.35">
      <c r="A952" s="1">
        <v>44160</v>
      </c>
      <c r="B952" t="s">
        <v>46</v>
      </c>
      <c r="C952">
        <v>0.36587491828285029</v>
      </c>
      <c r="D952">
        <v>0.56144465290806755</v>
      </c>
      <c r="E952">
        <v>0.38990182328190742</v>
      </c>
      <c r="F952">
        <v>0.40040062319163139</v>
      </c>
      <c r="G952">
        <v>0.45450949367088606</v>
      </c>
      <c r="H952">
        <v>0.56850335070737157</v>
      </c>
      <c r="I952">
        <v>0.36445623342175071</v>
      </c>
      <c r="J952">
        <v>0.61303370786516853</v>
      </c>
      <c r="K952">
        <v>0.39225016995241335</v>
      </c>
      <c r="L952">
        <v>0.67688787185354693</v>
      </c>
      <c r="M952">
        <v>0.57621440536013402</v>
      </c>
      <c r="N952">
        <v>0.19203910614525144</v>
      </c>
      <c r="O952">
        <v>0.61851332398316972</v>
      </c>
      <c r="P952">
        <v>0.46242774566473988</v>
      </c>
      <c r="Q952">
        <v>0.39521126760563374</v>
      </c>
      <c r="R952">
        <v>0.62326503635161934</v>
      </c>
      <c r="S952">
        <v>0.36363636363636365</v>
      </c>
      <c r="T952">
        <v>0.54440154440154442</v>
      </c>
      <c r="U952">
        <v>0.61833247022268256</v>
      </c>
      <c r="V952">
        <v>0.3604887983706721</v>
      </c>
      <c r="W952">
        <v>0.52310536044362288</v>
      </c>
      <c r="X952">
        <v>0.73097940311055065</v>
      </c>
      <c r="Y952">
        <v>0.38926174496644295</v>
      </c>
      <c r="Z952">
        <v>0.56141522029372493</v>
      </c>
      <c r="AA952">
        <v>0.42908827785817655</v>
      </c>
    </row>
    <row r="953" spans="1:27" x14ac:dyDescent="0.35">
      <c r="A953" s="1">
        <v>44160</v>
      </c>
      <c r="B953" t="s">
        <v>47</v>
      </c>
      <c r="C953">
        <v>0.66885050625372244</v>
      </c>
      <c r="D953">
        <v>0.40935672514619881</v>
      </c>
      <c r="E953">
        <v>0.49280575539568344</v>
      </c>
      <c r="F953">
        <v>0.43301834352418012</v>
      </c>
      <c r="G953">
        <v>0.57876414273281118</v>
      </c>
      <c r="H953">
        <v>0.2730844793713163</v>
      </c>
      <c r="I953">
        <v>0.54439592430858808</v>
      </c>
      <c r="J953">
        <v>0.52932551319648091</v>
      </c>
      <c r="K953">
        <v>0.50779896013864823</v>
      </c>
      <c r="L953">
        <v>0.62474645030425968</v>
      </c>
      <c r="M953">
        <v>0.51744186046511631</v>
      </c>
      <c r="N953">
        <v>0.32727272727272727</v>
      </c>
      <c r="O953">
        <v>0.64036281179138321</v>
      </c>
      <c r="P953">
        <v>0.56944444444444442</v>
      </c>
      <c r="Q953">
        <v>0.57662152530292232</v>
      </c>
      <c r="R953">
        <v>0.22057264050901379</v>
      </c>
      <c r="S953">
        <v>0.55454545454545456</v>
      </c>
      <c r="T953">
        <v>0.65011820330969272</v>
      </c>
      <c r="U953">
        <v>0.39279731993299832</v>
      </c>
      <c r="V953">
        <v>0.70127118644067798</v>
      </c>
      <c r="W953">
        <v>0.15812720848056538</v>
      </c>
      <c r="X953">
        <v>0.42898217366302471</v>
      </c>
      <c r="Y953">
        <v>0.72586206896551719</v>
      </c>
      <c r="Z953">
        <v>0.42211652794292509</v>
      </c>
      <c r="AA953">
        <v>0.48735244519392917</v>
      </c>
    </row>
    <row r="954" spans="1:27" x14ac:dyDescent="0.35">
      <c r="A954" s="1">
        <v>44160</v>
      </c>
      <c r="B954" t="s">
        <v>48</v>
      </c>
      <c r="C954">
        <v>0.33114949374627756</v>
      </c>
      <c r="D954">
        <v>0.59064327485380119</v>
      </c>
      <c r="E954">
        <v>0.5071942446043165</v>
      </c>
      <c r="F954">
        <v>0.56698165647581988</v>
      </c>
      <c r="G954">
        <v>0.42123585726718887</v>
      </c>
      <c r="H954">
        <v>0.7269155206286837</v>
      </c>
      <c r="I954">
        <v>0.45560407569141192</v>
      </c>
      <c r="J954">
        <v>0.47067448680351909</v>
      </c>
      <c r="K954">
        <v>0.49220103986135183</v>
      </c>
      <c r="L954">
        <v>0.37525354969574037</v>
      </c>
      <c r="M954">
        <v>0.48255813953488375</v>
      </c>
      <c r="N954">
        <v>0.67272727272727273</v>
      </c>
      <c r="O954">
        <v>0.35963718820861679</v>
      </c>
      <c r="P954">
        <v>0.43055555555555558</v>
      </c>
      <c r="Q954">
        <v>0.42337847469707768</v>
      </c>
      <c r="R954">
        <v>0.77942735949098618</v>
      </c>
      <c r="S954">
        <v>0.44545454545454544</v>
      </c>
      <c r="T954">
        <v>0.34988179669030733</v>
      </c>
      <c r="U954">
        <v>0.60720268006700162</v>
      </c>
      <c r="V954">
        <v>0.29872881355932202</v>
      </c>
      <c r="W954">
        <v>0.84187279151943462</v>
      </c>
      <c r="X954">
        <v>0.57101782633697529</v>
      </c>
      <c r="Y954">
        <v>0.27413793103448275</v>
      </c>
      <c r="Z954">
        <v>0.57788347205707491</v>
      </c>
      <c r="AA954">
        <v>0.51264755480607083</v>
      </c>
    </row>
    <row r="955" spans="1:27" x14ac:dyDescent="0.35">
      <c r="A955" s="1">
        <v>44160</v>
      </c>
      <c r="B955" t="s">
        <v>49</v>
      </c>
      <c r="C955">
        <v>0.61746987951807231</v>
      </c>
      <c r="D955">
        <v>0.33333333333333331</v>
      </c>
      <c r="E955">
        <v>0.44347826086956521</v>
      </c>
      <c r="F955">
        <v>0.41346153846153844</v>
      </c>
      <c r="G955">
        <v>0.88068181818181823</v>
      </c>
      <c r="H955">
        <v>0.28708133971291866</v>
      </c>
      <c r="I955">
        <v>0.5</v>
      </c>
      <c r="J955">
        <v>0.58522727272727271</v>
      </c>
      <c r="K955">
        <v>0.72916666666666663</v>
      </c>
      <c r="L955">
        <v>0.57766990291262132</v>
      </c>
      <c r="M955">
        <v>0.4</v>
      </c>
      <c r="N955">
        <v>0.48888888888888887</v>
      </c>
      <c r="O955">
        <v>0.63274336283185839</v>
      </c>
      <c r="P955">
        <v>0.50359712230215825</v>
      </c>
      <c r="Q955">
        <v>0.22910216718266255</v>
      </c>
      <c r="R955">
        <v>0.39374999999999999</v>
      </c>
      <c r="S955">
        <v>0.44545454545454544</v>
      </c>
      <c r="T955">
        <v>0.5</v>
      </c>
      <c r="U955">
        <v>0.43103448275862066</v>
      </c>
      <c r="V955">
        <v>0.52380952380952384</v>
      </c>
      <c r="W955">
        <v>0.38541666666666669</v>
      </c>
      <c r="X955">
        <v>0.40939597315436244</v>
      </c>
      <c r="Y955">
        <v>0.68461538461538463</v>
      </c>
      <c r="Z955">
        <v>0.63934426229508201</v>
      </c>
      <c r="AA955">
        <v>0.43571428571428572</v>
      </c>
    </row>
    <row r="956" spans="1:27" x14ac:dyDescent="0.35">
      <c r="A956" s="1">
        <v>44160</v>
      </c>
      <c r="B956" t="s">
        <v>50</v>
      </c>
      <c r="C956">
        <v>0.38253012048192769</v>
      </c>
      <c r="D956">
        <v>0.66666666666666663</v>
      </c>
      <c r="E956">
        <v>0.55652173913043479</v>
      </c>
      <c r="F956">
        <v>0.58653846153846156</v>
      </c>
      <c r="G956">
        <v>0.11931818181818182</v>
      </c>
      <c r="H956">
        <v>0.71291866028708128</v>
      </c>
      <c r="I956">
        <v>0.5</v>
      </c>
      <c r="J956">
        <v>0.41477272727272729</v>
      </c>
      <c r="K956">
        <v>0.27083333333333331</v>
      </c>
      <c r="L956">
        <v>0.42233009708737862</v>
      </c>
      <c r="M956">
        <v>0.6</v>
      </c>
      <c r="N956">
        <v>0.51111111111111107</v>
      </c>
      <c r="O956">
        <v>0.36725663716814161</v>
      </c>
      <c r="P956">
        <v>0.49640287769784175</v>
      </c>
      <c r="Q956">
        <v>0.77089783281733748</v>
      </c>
      <c r="R956">
        <v>0.60624999999999996</v>
      </c>
      <c r="S956">
        <v>0.55454545454545456</v>
      </c>
      <c r="T956">
        <v>0.5</v>
      </c>
      <c r="U956">
        <v>0.56896551724137934</v>
      </c>
      <c r="V956">
        <v>0.47619047619047616</v>
      </c>
      <c r="W956">
        <v>0.61458333333333337</v>
      </c>
      <c r="X956">
        <v>0.59060402684563762</v>
      </c>
      <c r="Y956">
        <v>0.31538461538461537</v>
      </c>
      <c r="Z956">
        <v>0.36065573770491804</v>
      </c>
      <c r="AA956">
        <v>0.56428571428571428</v>
      </c>
    </row>
    <row r="957" spans="1:27" x14ac:dyDescent="0.35">
      <c r="A957" s="1">
        <v>44160</v>
      </c>
      <c r="B957" t="s">
        <v>51</v>
      </c>
      <c r="C957">
        <v>0.15306122448979592</v>
      </c>
      <c r="D957">
        <v>0.29378531073446329</v>
      </c>
      <c r="E957">
        <v>5.9602649006622516E-2</v>
      </c>
      <c r="F957">
        <v>1.5350877192982455E-2</v>
      </c>
      <c r="G957">
        <v>5.2401746724890827E-2</v>
      </c>
      <c r="H957">
        <v>0.12234042553191489</v>
      </c>
      <c r="I957">
        <v>0.12142857142857143</v>
      </c>
      <c r="J957">
        <v>0.15189873417721519</v>
      </c>
      <c r="K957">
        <v>0.32203389830508472</v>
      </c>
      <c r="L957">
        <v>0.13592233009708737</v>
      </c>
      <c r="M957">
        <v>0.31578947368421051</v>
      </c>
      <c r="N957">
        <v>8.4967320261437912E-2</v>
      </c>
      <c r="O957">
        <v>0.17272727272727273</v>
      </c>
      <c r="P957">
        <v>6.5088757396449703E-2</v>
      </c>
      <c r="Q957">
        <v>7.2519083969465645E-2</v>
      </c>
      <c r="R957">
        <v>9.6666666666666665E-2</v>
      </c>
      <c r="S957">
        <v>5.6962025316455694E-2</v>
      </c>
      <c r="T957">
        <v>6.8181818181818177E-2</v>
      </c>
      <c r="U957">
        <v>0.10471204188481675</v>
      </c>
      <c r="V957">
        <v>0.28048780487804881</v>
      </c>
      <c r="W957">
        <v>6.6666666666666666E-2</v>
      </c>
      <c r="X957">
        <v>0.125</v>
      </c>
      <c r="Y957">
        <v>0.16935483870967741</v>
      </c>
      <c r="Z957">
        <v>3.1446540880503145E-2</v>
      </c>
      <c r="AA957">
        <v>0.13836477987421383</v>
      </c>
    </row>
    <row r="958" spans="1:27" x14ac:dyDescent="0.35">
      <c r="A958" s="1">
        <v>44160</v>
      </c>
      <c r="B958" t="s">
        <v>52</v>
      </c>
      <c r="C958">
        <v>0.84693877551020413</v>
      </c>
      <c r="D958">
        <v>0.70621468926553677</v>
      </c>
      <c r="E958">
        <v>0.94039735099337751</v>
      </c>
      <c r="F958">
        <v>0.98464912280701755</v>
      </c>
      <c r="G958">
        <v>0.94759825327510916</v>
      </c>
      <c r="H958">
        <v>0.87765957446808507</v>
      </c>
      <c r="I958">
        <v>0.87857142857142856</v>
      </c>
      <c r="J958">
        <v>0.84810126582278478</v>
      </c>
      <c r="K958">
        <v>0.67796610169491522</v>
      </c>
      <c r="L958">
        <v>0.86407766990291257</v>
      </c>
      <c r="M958">
        <v>0.68421052631578949</v>
      </c>
      <c r="N958">
        <v>0.91503267973856206</v>
      </c>
      <c r="O958">
        <v>0.82727272727272727</v>
      </c>
      <c r="P958">
        <v>0.9349112426035503</v>
      </c>
      <c r="Q958">
        <v>0.9274809160305344</v>
      </c>
      <c r="R958">
        <v>0.90333333333333332</v>
      </c>
      <c r="S958">
        <v>0.94303797468354433</v>
      </c>
      <c r="T958">
        <v>0.93181818181818177</v>
      </c>
      <c r="U958">
        <v>0.89528795811518325</v>
      </c>
      <c r="V958">
        <v>0.71951219512195119</v>
      </c>
      <c r="W958">
        <v>0.93333333333333335</v>
      </c>
      <c r="X958">
        <v>0.875</v>
      </c>
      <c r="Y958">
        <v>0.83064516129032262</v>
      </c>
      <c r="Z958">
        <v>0.96855345911949686</v>
      </c>
      <c r="AA958">
        <v>0.86163522012578619</v>
      </c>
    </row>
    <row r="959" spans="1:27" x14ac:dyDescent="0.35">
      <c r="A959" s="1">
        <v>44161</v>
      </c>
      <c r="B959" t="s">
        <v>30</v>
      </c>
      <c r="C959">
        <v>0.45910822316827249</v>
      </c>
      <c r="D959">
        <v>0.26640926640926643</v>
      </c>
      <c r="E959">
        <v>0.4178794178794179</v>
      </c>
      <c r="F959">
        <v>0.33098756744076935</v>
      </c>
      <c r="G959">
        <v>0.17260039874679578</v>
      </c>
      <c r="H959">
        <v>0.30097847358121332</v>
      </c>
      <c r="I959">
        <v>0.405420054200542</v>
      </c>
      <c r="J959">
        <v>0.37840332256575915</v>
      </c>
      <c r="K959">
        <v>0.415820791039552</v>
      </c>
      <c r="L959">
        <v>0.4358974358974359</v>
      </c>
      <c r="M959">
        <v>0.5150442477876106</v>
      </c>
      <c r="N959">
        <v>0.18647686832740212</v>
      </c>
      <c r="O959">
        <v>0.35561877667140818</v>
      </c>
      <c r="P959">
        <v>0.40421195652173914</v>
      </c>
      <c r="Q959">
        <v>0.2832080200501253</v>
      </c>
      <c r="R959">
        <v>0.339622641509434</v>
      </c>
      <c r="S959">
        <v>0.37267441860465117</v>
      </c>
      <c r="T959">
        <v>0.32453092425295343</v>
      </c>
      <c r="U959">
        <v>0.33574207893274033</v>
      </c>
      <c r="V959">
        <v>0.39969879518072288</v>
      </c>
      <c r="W959">
        <v>0.18902147971360381</v>
      </c>
      <c r="X959">
        <v>0.38494077834179358</v>
      </c>
      <c r="Y959">
        <v>0.36795048143053644</v>
      </c>
      <c r="Z959">
        <v>0.41617742987605999</v>
      </c>
      <c r="AA959">
        <v>0.4360730593607306</v>
      </c>
    </row>
    <row r="960" spans="1:27" x14ac:dyDescent="0.35">
      <c r="A960" s="1">
        <v>44161</v>
      </c>
      <c r="B960" t="s">
        <v>31</v>
      </c>
      <c r="C960">
        <v>8.5144521622227187E-2</v>
      </c>
      <c r="D960">
        <v>0.26737451737451734</v>
      </c>
      <c r="E960">
        <v>0.20651420651420654</v>
      </c>
      <c r="F960">
        <v>0.17217921651419194</v>
      </c>
      <c r="G960">
        <v>0.1990885787524922</v>
      </c>
      <c r="H960">
        <v>0.1318982387475538</v>
      </c>
      <c r="I960">
        <v>0.11707317073170737</v>
      </c>
      <c r="J960">
        <v>0.24596215966774337</v>
      </c>
      <c r="K960">
        <v>8.2604130206510307E-2</v>
      </c>
      <c r="L960">
        <v>0.13146853146853144</v>
      </c>
      <c r="M960">
        <v>7.4336283185840735E-2</v>
      </c>
      <c r="N960">
        <v>8.1138790035587216E-2</v>
      </c>
      <c r="O960">
        <v>0.16728307254623054</v>
      </c>
      <c r="P960">
        <v>0.24184782608695654</v>
      </c>
      <c r="Q960">
        <v>0.22681704260651631</v>
      </c>
      <c r="R960">
        <v>0.37300435413642952</v>
      </c>
      <c r="S960">
        <v>0.10872093023255808</v>
      </c>
      <c r="T960">
        <v>0.1195274496177901</v>
      </c>
      <c r="U960">
        <v>4.7804335742079096E-2</v>
      </c>
      <c r="V960">
        <v>8.2530120481927649E-2</v>
      </c>
      <c r="W960">
        <v>0</v>
      </c>
      <c r="X960">
        <v>0.10109983079526225</v>
      </c>
      <c r="Y960">
        <v>0.19532324621733155</v>
      </c>
      <c r="Z960">
        <v>0.14677103718199613</v>
      </c>
      <c r="AA960">
        <v>0.19939117199391176</v>
      </c>
    </row>
    <row r="961" spans="1:27" x14ac:dyDescent="0.35">
      <c r="A961" s="1">
        <v>44161</v>
      </c>
      <c r="B961" t="s">
        <v>32</v>
      </c>
      <c r="C961">
        <v>0.54425274479049968</v>
      </c>
      <c r="D961">
        <v>0.53378378378378377</v>
      </c>
      <c r="E961">
        <v>0.62439362439362445</v>
      </c>
      <c r="F961">
        <v>0.50316678395496128</v>
      </c>
      <c r="G961">
        <v>0.37168897749928798</v>
      </c>
      <c r="H961">
        <v>0.43287671232876712</v>
      </c>
      <c r="I961">
        <v>0.52249322493224937</v>
      </c>
      <c r="J961">
        <v>0.62436548223350252</v>
      </c>
      <c r="K961">
        <v>0.4984249212460623</v>
      </c>
      <c r="L961">
        <v>0.56736596736596734</v>
      </c>
      <c r="M961">
        <v>0.58938053097345133</v>
      </c>
      <c r="N961">
        <v>0.26761565836298934</v>
      </c>
      <c r="O961">
        <v>0.52290184921763871</v>
      </c>
      <c r="P961">
        <v>0.64605978260869568</v>
      </c>
      <c r="Q961">
        <v>0.5100250626566416</v>
      </c>
      <c r="R961">
        <v>0.71262699564586351</v>
      </c>
      <c r="S961">
        <v>0.48139534883720925</v>
      </c>
      <c r="T961">
        <v>0.44405837387074354</v>
      </c>
      <c r="U961">
        <v>0.38354641467481942</v>
      </c>
      <c r="V961">
        <v>0.48222891566265053</v>
      </c>
      <c r="W961">
        <v>0.18902147971360381</v>
      </c>
      <c r="X961">
        <v>0.48604060913705582</v>
      </c>
      <c r="Y961">
        <v>0.56327372764786798</v>
      </c>
      <c r="Z961">
        <v>0.56294846705805612</v>
      </c>
      <c r="AA961">
        <v>0.63546423135464236</v>
      </c>
    </row>
    <row r="962" spans="1:27" x14ac:dyDescent="0.35">
      <c r="A962" s="1">
        <v>44161</v>
      </c>
      <c r="B962" t="s">
        <v>33</v>
      </c>
      <c r="C962">
        <v>0.45574725520950032</v>
      </c>
      <c r="D962">
        <v>0.46621621621621623</v>
      </c>
      <c r="E962">
        <v>0.37560637560637555</v>
      </c>
      <c r="F962">
        <v>0.49683321604503872</v>
      </c>
      <c r="G962">
        <v>0.62831102250071202</v>
      </c>
      <c r="H962">
        <v>0.56712328767123288</v>
      </c>
      <c r="I962">
        <v>0.47750677506775063</v>
      </c>
      <c r="J962">
        <v>0.37563451776649748</v>
      </c>
      <c r="K962">
        <v>0.5015750787539377</v>
      </c>
      <c r="L962">
        <v>0.43263403263403266</v>
      </c>
      <c r="M962">
        <v>0.41061946902654867</v>
      </c>
      <c r="N962">
        <v>0.73238434163701061</v>
      </c>
      <c r="O962">
        <v>0.47709815078236129</v>
      </c>
      <c r="P962">
        <v>0.35394021739130432</v>
      </c>
      <c r="Q962">
        <v>0.4899749373433584</v>
      </c>
      <c r="R962">
        <v>0.28737300435413649</v>
      </c>
      <c r="S962">
        <v>0.51860465116279075</v>
      </c>
      <c r="T962">
        <v>0.55594162612925646</v>
      </c>
      <c r="U962">
        <v>0.61645358532518058</v>
      </c>
      <c r="V962">
        <v>0.51777108433734953</v>
      </c>
      <c r="W962">
        <v>0.81097852028639617</v>
      </c>
      <c r="X962">
        <v>0.51395939086294418</v>
      </c>
      <c r="Y962">
        <v>0.43672627235213202</v>
      </c>
      <c r="Z962">
        <v>0.43705153294194388</v>
      </c>
      <c r="AA962">
        <v>0.36453576864535764</v>
      </c>
    </row>
    <row r="963" spans="1:27" x14ac:dyDescent="0.35">
      <c r="A963" s="1">
        <v>44161</v>
      </c>
      <c r="B963" t="s">
        <v>46</v>
      </c>
      <c r="C963">
        <v>0.3719764654608847</v>
      </c>
      <c r="D963">
        <v>0.58489681050656661</v>
      </c>
      <c r="E963">
        <v>0.57873485868102292</v>
      </c>
      <c r="F963">
        <v>0.40396171822835519</v>
      </c>
      <c r="G963">
        <v>0.2986742916558357</v>
      </c>
      <c r="H963">
        <v>0.57446016381236042</v>
      </c>
      <c r="I963">
        <v>0.36445623342175071</v>
      </c>
      <c r="J963">
        <v>0.62337078651685396</v>
      </c>
      <c r="K963">
        <v>0.38851121685927942</v>
      </c>
      <c r="L963">
        <v>0.68649885583524028</v>
      </c>
      <c r="M963">
        <v>0.59966499162479059</v>
      </c>
      <c r="N963">
        <v>0.19203910614525144</v>
      </c>
      <c r="O963">
        <v>0.61851332398316972</v>
      </c>
      <c r="P963">
        <v>0.46242774566473988</v>
      </c>
      <c r="Q963">
        <v>0.38251366120218577</v>
      </c>
      <c r="R963">
        <v>0.62458691341705219</v>
      </c>
      <c r="S963">
        <v>0.36639118457300268</v>
      </c>
      <c r="T963">
        <v>0.54440154440154442</v>
      </c>
      <c r="U963">
        <v>0.61833247022268256</v>
      </c>
      <c r="V963">
        <v>0.39359267734553777</v>
      </c>
      <c r="W963">
        <v>0.53512014787430684</v>
      </c>
      <c r="X963">
        <v>0.69693148381672965</v>
      </c>
      <c r="Y963">
        <v>0.39066666666666661</v>
      </c>
      <c r="Z963">
        <v>0.54859752120026095</v>
      </c>
      <c r="AA963">
        <v>0.43125904486251815</v>
      </c>
    </row>
    <row r="964" spans="1:27" x14ac:dyDescent="0.35">
      <c r="A964" s="1">
        <v>44161</v>
      </c>
      <c r="B964" t="s">
        <v>47</v>
      </c>
      <c r="C964">
        <v>0.68306971294669006</v>
      </c>
      <c r="D964">
        <v>0.38091419406575783</v>
      </c>
      <c r="E964">
        <v>0.28837209302325584</v>
      </c>
      <c r="F964">
        <v>0.45123966942148758</v>
      </c>
      <c r="G964">
        <v>0.6170583115752829</v>
      </c>
      <c r="H964">
        <v>0.26053143227478937</v>
      </c>
      <c r="I964">
        <v>0.55167394468704511</v>
      </c>
      <c r="J964">
        <v>0.55731795241528481</v>
      </c>
      <c r="K964">
        <v>0.49518810148731407</v>
      </c>
      <c r="L964">
        <v>0.624</v>
      </c>
      <c r="M964">
        <v>0.56703910614525144</v>
      </c>
      <c r="N964">
        <v>0.36363636363636365</v>
      </c>
      <c r="O964">
        <v>0.65986394557823125</v>
      </c>
      <c r="P964">
        <v>0.58750000000000002</v>
      </c>
      <c r="Q964">
        <v>0.59285714285714286</v>
      </c>
      <c r="R964">
        <v>0.23492063492063492</v>
      </c>
      <c r="S964">
        <v>0.60601503759398501</v>
      </c>
      <c r="T964">
        <v>0.65011820330969272</v>
      </c>
      <c r="U964">
        <v>0.38944723618090454</v>
      </c>
      <c r="V964">
        <v>0.7099483204134367</v>
      </c>
      <c r="W964">
        <v>0.14507772020725387</v>
      </c>
      <c r="X964">
        <v>0.35826296743063935</v>
      </c>
      <c r="Y964">
        <v>0.74914675767918093</v>
      </c>
      <c r="Z964">
        <v>0.41973840665873957</v>
      </c>
      <c r="AA964">
        <v>0.51677852348993292</v>
      </c>
    </row>
    <row r="965" spans="1:27" x14ac:dyDescent="0.35">
      <c r="A965" s="1">
        <v>44161</v>
      </c>
      <c r="B965" t="s">
        <v>48</v>
      </c>
      <c r="C965">
        <v>0.31693028705330989</v>
      </c>
      <c r="D965">
        <v>0.61908580593424223</v>
      </c>
      <c r="E965">
        <v>0.71162790697674416</v>
      </c>
      <c r="F965">
        <v>0.54876033057851237</v>
      </c>
      <c r="G965">
        <v>0.38294168842471715</v>
      </c>
      <c r="H965">
        <v>0.73946856772521063</v>
      </c>
      <c r="I965">
        <v>0.44832605531295489</v>
      </c>
      <c r="J965">
        <v>0.44268204758471519</v>
      </c>
      <c r="K965">
        <v>0.50481189851268593</v>
      </c>
      <c r="L965">
        <v>0.376</v>
      </c>
      <c r="M965">
        <v>0.43296089385474862</v>
      </c>
      <c r="N965">
        <v>0.63636363636363635</v>
      </c>
      <c r="O965">
        <v>0.3401360544217687</v>
      </c>
      <c r="P965">
        <v>0.41249999999999998</v>
      </c>
      <c r="Q965">
        <v>0.40714285714285714</v>
      </c>
      <c r="R965">
        <v>0.76507936507936503</v>
      </c>
      <c r="S965">
        <v>0.39398496240601505</v>
      </c>
      <c r="T965">
        <v>0.34988179669030733</v>
      </c>
      <c r="U965">
        <v>0.61055276381909551</v>
      </c>
      <c r="V965">
        <v>0.2900516795865633</v>
      </c>
      <c r="W965">
        <v>0.85492227979274615</v>
      </c>
      <c r="X965">
        <v>0.64173703256936065</v>
      </c>
      <c r="Y965">
        <v>0.25085324232081913</v>
      </c>
      <c r="Z965">
        <v>0.58026159334126037</v>
      </c>
      <c r="AA965">
        <v>0.48322147651006714</v>
      </c>
    </row>
    <row r="966" spans="1:27" x14ac:dyDescent="0.35">
      <c r="A966" s="1">
        <v>44161</v>
      </c>
      <c r="B966" t="s">
        <v>49</v>
      </c>
      <c r="C966">
        <v>0.46385542168674698</v>
      </c>
      <c r="D966">
        <v>0.36257309941520466</v>
      </c>
      <c r="E966">
        <v>0.40909090909090912</v>
      </c>
      <c r="F966">
        <v>0.41826923076923078</v>
      </c>
      <c r="G966">
        <v>0.92045454545454541</v>
      </c>
      <c r="H966">
        <v>0.30143540669856461</v>
      </c>
      <c r="I966">
        <v>0.5390625</v>
      </c>
      <c r="J966">
        <v>0.68181818181818177</v>
      </c>
      <c r="K966">
        <v>0.72916666666666663</v>
      </c>
      <c r="L966">
        <v>0.60194174757281549</v>
      </c>
      <c r="M966">
        <v>0.47692307692307695</v>
      </c>
      <c r="N966">
        <v>0.51111111111111107</v>
      </c>
      <c r="O966">
        <v>0.64601769911504425</v>
      </c>
      <c r="P966">
        <v>0.53956834532374098</v>
      </c>
      <c r="Q966">
        <v>0.25386996904024767</v>
      </c>
      <c r="R966">
        <v>0.4</v>
      </c>
      <c r="S966">
        <v>0.5</v>
      </c>
      <c r="T966">
        <v>0.55128205128205132</v>
      </c>
      <c r="U966">
        <v>0.42672413793103448</v>
      </c>
      <c r="V966">
        <v>0.51515151515151514</v>
      </c>
      <c r="W966">
        <v>0.40625</v>
      </c>
      <c r="X966">
        <v>0.41610738255033558</v>
      </c>
      <c r="Y966">
        <v>0.68461538461538463</v>
      </c>
      <c r="Z966">
        <v>0.62903225806451613</v>
      </c>
      <c r="AA966">
        <v>0.45714285714285713</v>
      </c>
    </row>
    <row r="967" spans="1:27" x14ac:dyDescent="0.35">
      <c r="A967" s="1">
        <v>44161</v>
      </c>
      <c r="B967" t="s">
        <v>50</v>
      </c>
      <c r="C967">
        <v>0.53614457831325302</v>
      </c>
      <c r="D967">
        <v>0.63742690058479534</v>
      </c>
      <c r="E967">
        <v>0.59090909090909094</v>
      </c>
      <c r="F967">
        <v>0.58173076923076927</v>
      </c>
      <c r="G967">
        <v>7.9545454545454544E-2</v>
      </c>
      <c r="H967">
        <v>0.69856459330143539</v>
      </c>
      <c r="I967">
        <v>0.4609375</v>
      </c>
      <c r="J967">
        <v>0.31818181818181818</v>
      </c>
      <c r="K967">
        <v>0.27083333333333331</v>
      </c>
      <c r="L967">
        <v>0.39805825242718446</v>
      </c>
      <c r="M967">
        <v>0.52307692307692311</v>
      </c>
      <c r="N967">
        <v>0.48888888888888887</v>
      </c>
      <c r="O967">
        <v>0.35398230088495575</v>
      </c>
      <c r="P967">
        <v>0.46043165467625902</v>
      </c>
      <c r="Q967">
        <v>0.74613003095975228</v>
      </c>
      <c r="R967">
        <v>0.6</v>
      </c>
      <c r="S967">
        <v>0.5</v>
      </c>
      <c r="T967">
        <v>0.44871794871794873</v>
      </c>
      <c r="U967">
        <v>0.57327586206896552</v>
      </c>
      <c r="V967">
        <v>0.48484848484848486</v>
      </c>
      <c r="W967">
        <v>0.59375</v>
      </c>
      <c r="X967">
        <v>0.58389261744966447</v>
      </c>
      <c r="Y967">
        <v>0.31538461538461537</v>
      </c>
      <c r="Z967">
        <v>0.37096774193548387</v>
      </c>
      <c r="AA967">
        <v>0.54285714285714282</v>
      </c>
    </row>
    <row r="968" spans="1:27" x14ac:dyDescent="0.35">
      <c r="A968" s="1">
        <v>44161</v>
      </c>
      <c r="B968" t="s">
        <v>51</v>
      </c>
      <c r="C968">
        <v>0.1683673469387755</v>
      </c>
      <c r="D968">
        <v>0.60451977401129942</v>
      </c>
      <c r="E968">
        <v>6.2111801242236024E-2</v>
      </c>
      <c r="F968">
        <v>1.3157894736842105E-2</v>
      </c>
      <c r="G968">
        <v>5.3097345132743362E-2</v>
      </c>
      <c r="H968">
        <v>0.10106382978723404</v>
      </c>
      <c r="I968">
        <v>0.12142857142857143</v>
      </c>
      <c r="J968">
        <v>0.18143459915611815</v>
      </c>
      <c r="K968">
        <v>0.30219780219780218</v>
      </c>
      <c r="L968">
        <v>0.14563106796116504</v>
      </c>
      <c r="M968">
        <v>0.25</v>
      </c>
      <c r="N968">
        <v>9.1503267973856203E-2</v>
      </c>
      <c r="O968">
        <v>0.19090909090909092</v>
      </c>
      <c r="P968">
        <v>7.6923076923076927E-2</v>
      </c>
      <c r="Q968">
        <v>8.4291187739463605E-2</v>
      </c>
      <c r="R968">
        <v>0.09</v>
      </c>
      <c r="S968">
        <v>5.6962025316455694E-2</v>
      </c>
      <c r="T968">
        <v>9.0909090909090912E-2</v>
      </c>
      <c r="U968">
        <v>0.1099476439790576</v>
      </c>
      <c r="V968">
        <v>0.28963414634146339</v>
      </c>
      <c r="W968">
        <v>7.179487179487179E-2</v>
      </c>
      <c r="X968">
        <v>0.125</v>
      </c>
      <c r="Y968">
        <v>0.15748031496062992</v>
      </c>
      <c r="Z968">
        <v>1.8867924528301886E-2</v>
      </c>
      <c r="AA968">
        <v>0.14374999999999999</v>
      </c>
    </row>
    <row r="969" spans="1:27" x14ac:dyDescent="0.35">
      <c r="A969" s="1">
        <v>44161</v>
      </c>
      <c r="B969" t="s">
        <v>52</v>
      </c>
      <c r="C969">
        <v>0.83163265306122447</v>
      </c>
      <c r="D969">
        <v>0.39548022598870058</v>
      </c>
      <c r="E969">
        <v>0.93788819875776397</v>
      </c>
      <c r="F969">
        <v>0.98684210526315785</v>
      </c>
      <c r="G969">
        <v>0.94690265486725667</v>
      </c>
      <c r="H969">
        <v>0.89893617021276595</v>
      </c>
      <c r="I969">
        <v>0.87857142857142856</v>
      </c>
      <c r="J969">
        <v>0.81856540084388185</v>
      </c>
      <c r="K969">
        <v>0.69780219780219777</v>
      </c>
      <c r="L969">
        <v>0.85436893203883491</v>
      </c>
      <c r="M969">
        <v>0.75</v>
      </c>
      <c r="N969">
        <v>0.90849673202614378</v>
      </c>
      <c r="O969">
        <v>0.80909090909090908</v>
      </c>
      <c r="P969">
        <v>0.92307692307692313</v>
      </c>
      <c r="Q969">
        <v>0.91570881226053635</v>
      </c>
      <c r="R969">
        <v>0.91</v>
      </c>
      <c r="S969">
        <v>0.94303797468354433</v>
      </c>
      <c r="T969">
        <v>0.90909090909090906</v>
      </c>
      <c r="U969">
        <v>0.89005235602094246</v>
      </c>
      <c r="V969">
        <v>0.71036585365853655</v>
      </c>
      <c r="W969">
        <v>0.92820512820512824</v>
      </c>
      <c r="X969">
        <v>0.875</v>
      </c>
      <c r="Y969">
        <v>0.84251968503937003</v>
      </c>
      <c r="Z969">
        <v>0.98113207547169812</v>
      </c>
      <c r="AA969">
        <v>0.85624999999999996</v>
      </c>
    </row>
    <row r="970" spans="1:27" x14ac:dyDescent="0.35">
      <c r="A970" s="1">
        <v>44162</v>
      </c>
      <c r="B970" t="s">
        <v>30</v>
      </c>
      <c r="C970">
        <v>0.46164050409020563</v>
      </c>
      <c r="D970">
        <v>0.29018286814244465</v>
      </c>
      <c r="E970">
        <v>0.31947331947331947</v>
      </c>
      <c r="F970">
        <v>0.32719318443472256</v>
      </c>
      <c r="G970">
        <v>0.1791512389632583</v>
      </c>
      <c r="H970">
        <v>0.31506849315068491</v>
      </c>
      <c r="I970">
        <v>0.41084010840108404</v>
      </c>
      <c r="J970">
        <v>0.37585733882030176</v>
      </c>
      <c r="K970">
        <v>0.41197059852992651</v>
      </c>
      <c r="L970">
        <v>0.37303822937625752</v>
      </c>
      <c r="M970">
        <v>0.52743362831858409</v>
      </c>
      <c r="N970">
        <v>0.1900355871886121</v>
      </c>
      <c r="O970">
        <v>0.34412171507607192</v>
      </c>
      <c r="P970">
        <v>0.42255434782608697</v>
      </c>
      <c r="Q970">
        <v>0.29260651629072681</v>
      </c>
      <c r="R970">
        <v>0.36937590711175616</v>
      </c>
      <c r="S970">
        <v>0.38372093023255816</v>
      </c>
      <c r="T970">
        <v>0.33858807402330365</v>
      </c>
      <c r="U970">
        <v>0.34963868816008892</v>
      </c>
      <c r="V970">
        <v>0.38554216867469882</v>
      </c>
      <c r="W970">
        <v>0.19045346062052507</v>
      </c>
      <c r="X970">
        <v>0.40101522842639592</v>
      </c>
      <c r="Y970">
        <v>0.36943111720356403</v>
      </c>
      <c r="Z970">
        <v>0.41422048271363338</v>
      </c>
      <c r="AA970">
        <v>0.45966514459665142</v>
      </c>
    </row>
    <row r="971" spans="1:27" x14ac:dyDescent="0.35">
      <c r="A971" s="1">
        <v>44162</v>
      </c>
      <c r="B971" t="s">
        <v>31</v>
      </c>
      <c r="C971">
        <v>0.10435551625027639</v>
      </c>
      <c r="D971">
        <v>0.19538017324350337</v>
      </c>
      <c r="E971">
        <v>0.20443520443520447</v>
      </c>
      <c r="F971">
        <v>0.1542712410775961</v>
      </c>
      <c r="G971">
        <v>0.19481629165479925</v>
      </c>
      <c r="H971">
        <v>0.12837573385518591</v>
      </c>
      <c r="I971">
        <v>0.11436314363143624</v>
      </c>
      <c r="J971">
        <v>0.22130772748056698</v>
      </c>
      <c r="K971">
        <v>7.0003500175008726E-2</v>
      </c>
      <c r="L971">
        <v>0.12434607645875256</v>
      </c>
      <c r="M971">
        <v>6.3716814159291979E-2</v>
      </c>
      <c r="N971">
        <v>7.4021352313167282E-2</v>
      </c>
      <c r="O971">
        <v>0.16431535269709541</v>
      </c>
      <c r="P971">
        <v>0.23845108695652167</v>
      </c>
      <c r="Q971">
        <v>0.20332080200501251</v>
      </c>
      <c r="R971">
        <v>0.34542815674891147</v>
      </c>
      <c r="S971">
        <v>0.10930232558139535</v>
      </c>
      <c r="T971">
        <v>0.1124057573680603</v>
      </c>
      <c r="U971">
        <v>4.3357420789327472E-2</v>
      </c>
      <c r="V971">
        <v>8.8554216867469782E-2</v>
      </c>
      <c r="W971">
        <v>0</v>
      </c>
      <c r="X971">
        <v>9.771573604060918E-2</v>
      </c>
      <c r="Y971">
        <v>0.20082248115147372</v>
      </c>
      <c r="Z971">
        <v>0.13894324853228962</v>
      </c>
      <c r="AA971">
        <v>0.15296803652968038</v>
      </c>
    </row>
    <row r="972" spans="1:27" x14ac:dyDescent="0.35">
      <c r="A972" s="1">
        <v>44162</v>
      </c>
      <c r="B972" t="s">
        <v>32</v>
      </c>
      <c r="C972">
        <v>0.56599602034048202</v>
      </c>
      <c r="D972">
        <v>0.48556304138594802</v>
      </c>
      <c r="E972">
        <v>0.52390852390852394</v>
      </c>
      <c r="F972">
        <v>0.48146442551231866</v>
      </c>
      <c r="G972">
        <v>0.37396753061805754</v>
      </c>
      <c r="H972">
        <v>0.44344422700587083</v>
      </c>
      <c r="I972">
        <v>0.52520325203252027</v>
      </c>
      <c r="J972">
        <v>0.59716506630086874</v>
      </c>
      <c r="K972">
        <v>0.48197409870493524</v>
      </c>
      <c r="L972">
        <v>0.49738430583501009</v>
      </c>
      <c r="M972">
        <v>0.59115044247787607</v>
      </c>
      <c r="N972">
        <v>0.26405693950177939</v>
      </c>
      <c r="O972">
        <v>0.50843706777316733</v>
      </c>
      <c r="P972">
        <v>0.66100543478260865</v>
      </c>
      <c r="Q972">
        <v>0.49592731829573933</v>
      </c>
      <c r="R972">
        <v>0.71480406386066764</v>
      </c>
      <c r="S972">
        <v>0.49302325581395351</v>
      </c>
      <c r="T972">
        <v>0.45099383139136395</v>
      </c>
      <c r="U972">
        <v>0.39299610894941639</v>
      </c>
      <c r="V972">
        <v>0.4740963855421686</v>
      </c>
      <c r="W972">
        <v>0.19045346062052507</v>
      </c>
      <c r="X972">
        <v>0.4987309644670051</v>
      </c>
      <c r="Y972">
        <v>0.57025359835503775</v>
      </c>
      <c r="Z972">
        <v>0.553163731245923</v>
      </c>
      <c r="AA972">
        <v>0.61263318112633181</v>
      </c>
    </row>
    <row r="973" spans="1:27" x14ac:dyDescent="0.35">
      <c r="A973" s="1">
        <v>44162</v>
      </c>
      <c r="B973" t="s">
        <v>33</v>
      </c>
      <c r="C973">
        <v>0.43400397965951798</v>
      </c>
      <c r="D973">
        <v>0.51443695861405203</v>
      </c>
      <c r="E973">
        <v>0.47609147609147606</v>
      </c>
      <c r="F973">
        <v>0.51853557448768139</v>
      </c>
      <c r="G973">
        <v>0.62603246938194246</v>
      </c>
      <c r="H973">
        <v>0.55655577299412917</v>
      </c>
      <c r="I973">
        <v>0.47479674796747973</v>
      </c>
      <c r="J973">
        <v>0.40283493369913126</v>
      </c>
      <c r="K973">
        <v>0.51802590129506476</v>
      </c>
      <c r="L973">
        <v>0.50261569416498997</v>
      </c>
      <c r="M973">
        <v>0.40884955752212393</v>
      </c>
      <c r="N973">
        <v>0.73594306049822067</v>
      </c>
      <c r="O973">
        <v>0.49156293222683267</v>
      </c>
      <c r="P973">
        <v>0.33899456521739135</v>
      </c>
      <c r="Q973">
        <v>0.50407268170426067</v>
      </c>
      <c r="R973">
        <v>0.28519593613933236</v>
      </c>
      <c r="S973">
        <v>0.50697674418604644</v>
      </c>
      <c r="T973">
        <v>0.54900616860863605</v>
      </c>
      <c r="U973">
        <v>0.60700389105058361</v>
      </c>
      <c r="V973">
        <v>0.5259036144578314</v>
      </c>
      <c r="W973">
        <v>0.80954653937947496</v>
      </c>
      <c r="X973">
        <v>0.50126903553299496</v>
      </c>
      <c r="Y973">
        <v>0.42974640164496225</v>
      </c>
      <c r="Z973">
        <v>0.446836268754077</v>
      </c>
      <c r="AA973">
        <v>0.38736681887366819</v>
      </c>
    </row>
    <row r="974" spans="1:27" x14ac:dyDescent="0.35">
      <c r="A974" s="1">
        <v>44162</v>
      </c>
      <c r="B974" t="s">
        <v>46</v>
      </c>
      <c r="C974">
        <v>0.37642503764250379</v>
      </c>
      <c r="D974">
        <v>0.65949485500467731</v>
      </c>
      <c r="E974">
        <v>0.57873485868102292</v>
      </c>
      <c r="F974">
        <v>0.40039361469494866</v>
      </c>
      <c r="G974">
        <v>0.2986742916558357</v>
      </c>
      <c r="H974">
        <v>0.58227848101265822</v>
      </c>
      <c r="I974">
        <v>0.36445623342175071</v>
      </c>
      <c r="J974">
        <v>0.65077951002227186</v>
      </c>
      <c r="K974">
        <v>0.39666893269884435</v>
      </c>
      <c r="L974">
        <v>0.61663366336633663</v>
      </c>
      <c r="M974">
        <v>0.59966499162479059</v>
      </c>
      <c r="N974">
        <v>0.19203910614525144</v>
      </c>
      <c r="O974">
        <v>0.61527967257844474</v>
      </c>
      <c r="P974">
        <v>0.46435452793834303</v>
      </c>
      <c r="Q974">
        <v>0.39071038251366119</v>
      </c>
      <c r="R974">
        <v>0.62458691341705219</v>
      </c>
      <c r="S974">
        <v>0.3730027548209367</v>
      </c>
      <c r="T974">
        <v>0.53748411689961884</v>
      </c>
      <c r="U974">
        <v>0.61833247022268256</v>
      </c>
      <c r="V974">
        <v>0.43224002034070685</v>
      </c>
      <c r="W974">
        <v>0.53974121996303137</v>
      </c>
      <c r="X974">
        <v>0.70029424127784778</v>
      </c>
      <c r="Y974">
        <v>0.43654485049833885</v>
      </c>
      <c r="Z974">
        <v>0.54729288975864321</v>
      </c>
      <c r="AA974">
        <v>0.40810419681620841</v>
      </c>
    </row>
    <row r="975" spans="1:27" x14ac:dyDescent="0.35">
      <c r="A975" s="1">
        <v>44162</v>
      </c>
      <c r="B975" t="s">
        <v>47</v>
      </c>
      <c r="C975">
        <v>0.70457142857142863</v>
      </c>
      <c r="D975">
        <v>0.32056737588652484</v>
      </c>
      <c r="E975">
        <v>0.34302325581395349</v>
      </c>
      <c r="F975">
        <v>0.44128891316220642</v>
      </c>
      <c r="G975">
        <v>0.56048738033072232</v>
      </c>
      <c r="H975">
        <v>0.26982097186700765</v>
      </c>
      <c r="I975">
        <v>0.54876273653566232</v>
      </c>
      <c r="J975">
        <v>0.60711841204654349</v>
      </c>
      <c r="K975">
        <v>0.48414738646101113</v>
      </c>
      <c r="L975">
        <v>0.6140012845215157</v>
      </c>
      <c r="M975">
        <v>0.56145251396648044</v>
      </c>
      <c r="N975">
        <v>0.37090909090909091</v>
      </c>
      <c r="O975">
        <v>0.67893569844789359</v>
      </c>
      <c r="P975">
        <v>0.6113416320885201</v>
      </c>
      <c r="Q975">
        <v>0.61118881118881119</v>
      </c>
      <c r="R975">
        <v>0.29312169312169312</v>
      </c>
      <c r="S975">
        <v>0.58050221565731164</v>
      </c>
      <c r="T975">
        <v>0.60520094562647753</v>
      </c>
      <c r="U975">
        <v>0.39195979899497485</v>
      </c>
      <c r="V975">
        <v>0.52117647058823524</v>
      </c>
      <c r="W975">
        <v>0.15068493150684931</v>
      </c>
      <c r="X975">
        <v>0.35354141656662663</v>
      </c>
      <c r="Y975">
        <v>0.80669710806697104</v>
      </c>
      <c r="Z975">
        <v>0.43742550655542312</v>
      </c>
      <c r="AA975">
        <v>0.57978723404255317</v>
      </c>
    </row>
    <row r="976" spans="1:27" x14ac:dyDescent="0.35">
      <c r="A976" s="1">
        <v>44162</v>
      </c>
      <c r="B976" t="s">
        <v>48</v>
      </c>
      <c r="C976">
        <v>0.29542857142857143</v>
      </c>
      <c r="D976">
        <v>0.67943262411347516</v>
      </c>
      <c r="E976">
        <v>0.65697674418604646</v>
      </c>
      <c r="F976">
        <v>0.55871108683779358</v>
      </c>
      <c r="G976">
        <v>0.43951261966927763</v>
      </c>
      <c r="H976">
        <v>0.73017902813299229</v>
      </c>
      <c r="I976">
        <v>0.45123726346433768</v>
      </c>
      <c r="J976">
        <v>0.39288158795345651</v>
      </c>
      <c r="K976">
        <v>0.51585261353898881</v>
      </c>
      <c r="L976">
        <v>0.38599871547848424</v>
      </c>
      <c r="M976">
        <v>0.43854748603351956</v>
      </c>
      <c r="N976">
        <v>0.62909090909090915</v>
      </c>
      <c r="O976">
        <v>0.32106430155210641</v>
      </c>
      <c r="P976">
        <v>0.38865836791147995</v>
      </c>
      <c r="Q976">
        <v>0.38881118881118881</v>
      </c>
      <c r="R976">
        <v>0.70687830687830688</v>
      </c>
      <c r="S976">
        <v>0.41949778434268831</v>
      </c>
      <c r="T976">
        <v>0.39479905437352247</v>
      </c>
      <c r="U976">
        <v>0.60804020100502509</v>
      </c>
      <c r="V976">
        <v>0.4788235294117647</v>
      </c>
      <c r="W976">
        <v>0.84931506849315064</v>
      </c>
      <c r="X976">
        <v>0.64645858343337337</v>
      </c>
      <c r="Y976">
        <v>0.19330289193302891</v>
      </c>
      <c r="Z976">
        <v>0.56257449344457688</v>
      </c>
      <c r="AA976">
        <v>0.42021276595744683</v>
      </c>
    </row>
    <row r="977" spans="1:27" x14ac:dyDescent="0.35">
      <c r="A977" s="1">
        <v>44162</v>
      </c>
      <c r="B977" t="s">
        <v>49</v>
      </c>
      <c r="C977">
        <v>0.55722891566265065</v>
      </c>
      <c r="D977">
        <v>0.38857142857142857</v>
      </c>
      <c r="E977">
        <v>0.40151515151515149</v>
      </c>
      <c r="F977">
        <v>0.42307692307692307</v>
      </c>
      <c r="G977">
        <v>0.90909090909090906</v>
      </c>
      <c r="H977">
        <v>0.28240740740740738</v>
      </c>
      <c r="I977">
        <v>0.5078125</v>
      </c>
      <c r="J977">
        <v>0.64772727272727271</v>
      </c>
      <c r="K977">
        <v>0.72916666666666663</v>
      </c>
      <c r="L977">
        <v>0.63076923076923075</v>
      </c>
      <c r="M977">
        <v>0.46153846153846156</v>
      </c>
      <c r="N977">
        <v>0.48888888888888887</v>
      </c>
      <c r="O977">
        <v>0.60593220338983056</v>
      </c>
      <c r="P977">
        <v>0.5539568345323741</v>
      </c>
      <c r="Q977">
        <v>0.26006191950464397</v>
      </c>
      <c r="R977">
        <v>0.46250000000000002</v>
      </c>
      <c r="S977">
        <v>0.45454545454545453</v>
      </c>
      <c r="T977">
        <v>0.53846153846153844</v>
      </c>
      <c r="U977">
        <v>0.41810344827586204</v>
      </c>
      <c r="V977">
        <v>0.48484848484848486</v>
      </c>
      <c r="W977">
        <v>0.42708333333333331</v>
      </c>
      <c r="X977">
        <v>0.43624161073825501</v>
      </c>
      <c r="Y977">
        <v>0.70769230769230773</v>
      </c>
      <c r="Z977">
        <v>0.64516129032258063</v>
      </c>
      <c r="AA977">
        <v>0.45</v>
      </c>
    </row>
    <row r="978" spans="1:27" x14ac:dyDescent="0.35">
      <c r="A978" s="1">
        <v>44162</v>
      </c>
      <c r="B978" t="s">
        <v>50</v>
      </c>
      <c r="C978">
        <v>0.44277108433734941</v>
      </c>
      <c r="D978">
        <v>0.61142857142857143</v>
      </c>
      <c r="E978">
        <v>0.59848484848484851</v>
      </c>
      <c r="F978">
        <v>0.57692307692307687</v>
      </c>
      <c r="G978">
        <v>9.0909090909090912E-2</v>
      </c>
      <c r="H978">
        <v>0.71759259259259256</v>
      </c>
      <c r="I978">
        <v>0.4921875</v>
      </c>
      <c r="J978">
        <v>0.35227272727272729</v>
      </c>
      <c r="K978">
        <v>0.27083333333333331</v>
      </c>
      <c r="L978">
        <v>0.36923076923076925</v>
      </c>
      <c r="M978">
        <v>0.53846153846153844</v>
      </c>
      <c r="N978">
        <v>0.51111111111111107</v>
      </c>
      <c r="O978">
        <v>0.3940677966101695</v>
      </c>
      <c r="P978">
        <v>0.4460431654676259</v>
      </c>
      <c r="Q978">
        <v>0.73993808049535603</v>
      </c>
      <c r="R978">
        <v>0.53749999999999998</v>
      </c>
      <c r="S978">
        <v>0.54545454545454541</v>
      </c>
      <c r="T978">
        <v>0.46153846153846156</v>
      </c>
      <c r="U978">
        <v>0.5818965517241379</v>
      </c>
      <c r="V978">
        <v>0.51515151515151514</v>
      </c>
      <c r="W978">
        <v>0.57291666666666663</v>
      </c>
      <c r="X978">
        <v>0.56375838926174493</v>
      </c>
      <c r="Y978">
        <v>0.29230769230769232</v>
      </c>
      <c r="Z978">
        <v>0.35483870967741937</v>
      </c>
      <c r="AA978">
        <v>0.55000000000000004</v>
      </c>
    </row>
    <row r="979" spans="1:27" x14ac:dyDescent="0.35">
      <c r="A979" s="1">
        <v>44162</v>
      </c>
      <c r="B979" t="s">
        <v>51</v>
      </c>
      <c r="C979">
        <v>0.15306122448979592</v>
      </c>
      <c r="D979">
        <v>0.5027932960893855</v>
      </c>
      <c r="E979">
        <v>6.8322981366459631E-2</v>
      </c>
      <c r="F979">
        <v>1.5217391304347827E-2</v>
      </c>
      <c r="G979">
        <v>6.9868995633187769E-2</v>
      </c>
      <c r="H979">
        <v>0.1111111111111111</v>
      </c>
      <c r="I979">
        <v>9.285714285714286E-2</v>
      </c>
      <c r="J979">
        <v>0.19658119658119658</v>
      </c>
      <c r="K979">
        <v>0.32203389830508472</v>
      </c>
      <c r="L979">
        <v>0.13725490196078433</v>
      </c>
      <c r="M979">
        <v>0.26785714285714285</v>
      </c>
      <c r="N979">
        <v>9.8039215686274508E-2</v>
      </c>
      <c r="O979">
        <v>0.20089285714285715</v>
      </c>
      <c r="P979">
        <v>7.6923076923076927E-2</v>
      </c>
      <c r="Q979">
        <v>8.0459770114942528E-2</v>
      </c>
      <c r="R979">
        <v>0.11</v>
      </c>
      <c r="S979">
        <v>6.9620253164556958E-2</v>
      </c>
      <c r="T979">
        <v>6.8181818181818177E-2</v>
      </c>
      <c r="U979">
        <v>0.10471204188481675</v>
      </c>
      <c r="V979">
        <v>0.28923076923076924</v>
      </c>
      <c r="W979">
        <v>9.7435897435897437E-2</v>
      </c>
      <c r="X979">
        <v>0.17499999999999999</v>
      </c>
      <c r="Y979">
        <v>0.19685039370078741</v>
      </c>
      <c r="Z979">
        <v>2.5157232704402517E-2</v>
      </c>
      <c r="AA979">
        <v>0.15</v>
      </c>
    </row>
    <row r="980" spans="1:27" x14ac:dyDescent="0.35">
      <c r="A980" s="1">
        <v>44162</v>
      </c>
      <c r="B980" t="s">
        <v>52</v>
      </c>
      <c r="C980">
        <v>0.84693877551020413</v>
      </c>
      <c r="D980">
        <v>0.4972067039106145</v>
      </c>
      <c r="E980">
        <v>0.93167701863354035</v>
      </c>
      <c r="F980">
        <v>0.98478260869565215</v>
      </c>
      <c r="G980">
        <v>0.93013100436681218</v>
      </c>
      <c r="H980">
        <v>0.88888888888888884</v>
      </c>
      <c r="I980">
        <v>0.90714285714285714</v>
      </c>
      <c r="J980">
        <v>0.80341880341880345</v>
      </c>
      <c r="K980">
        <v>0.67796610169491522</v>
      </c>
      <c r="L980">
        <v>0.86274509803921573</v>
      </c>
      <c r="M980">
        <v>0.7321428571428571</v>
      </c>
      <c r="N980">
        <v>0.90196078431372551</v>
      </c>
      <c r="O980">
        <v>0.7991071428571429</v>
      </c>
      <c r="P980">
        <v>0.92307692307692313</v>
      </c>
      <c r="Q980">
        <v>0.91954022988505746</v>
      </c>
      <c r="R980">
        <v>0.89</v>
      </c>
      <c r="S980">
        <v>0.930379746835443</v>
      </c>
      <c r="T980">
        <v>0.93181818181818177</v>
      </c>
      <c r="U980">
        <v>0.89528795811518325</v>
      </c>
      <c r="V980">
        <v>0.71076923076923082</v>
      </c>
      <c r="W980">
        <v>0.90256410256410258</v>
      </c>
      <c r="X980">
        <v>0.82499999999999996</v>
      </c>
      <c r="Y980">
        <v>0.80314960629921262</v>
      </c>
      <c r="Z980">
        <v>0.97484276729559749</v>
      </c>
      <c r="AA980">
        <v>0.85</v>
      </c>
    </row>
    <row r="981" spans="1:27" x14ac:dyDescent="0.35">
      <c r="A981" s="1">
        <v>44163</v>
      </c>
      <c r="B981" t="s">
        <v>30</v>
      </c>
      <c r="C981">
        <v>0.44174220650011053</v>
      </c>
      <c r="D981">
        <v>0.2714148219441771</v>
      </c>
      <c r="E981">
        <v>0.306999306999307</v>
      </c>
      <c r="F981">
        <v>0.3166014275846189</v>
      </c>
      <c r="G981">
        <v>0.17089148390771861</v>
      </c>
      <c r="H981">
        <v>0.31272015655577301</v>
      </c>
      <c r="I981">
        <v>0.39891598915989163</v>
      </c>
      <c r="J981">
        <v>0.36913973600364131</v>
      </c>
      <c r="K981">
        <v>0.40462023101155059</v>
      </c>
      <c r="L981">
        <v>0.37223340040241448</v>
      </c>
      <c r="M981">
        <v>0.59646017699115039</v>
      </c>
      <c r="N981">
        <v>0.18790035587188611</v>
      </c>
      <c r="O981">
        <v>0.3103734439834025</v>
      </c>
      <c r="P981">
        <v>0.42255434782608697</v>
      </c>
      <c r="Q981">
        <v>0.28383458646616544</v>
      </c>
      <c r="R981">
        <v>0.35413642960812775</v>
      </c>
      <c r="S981">
        <v>0.36453488372093029</v>
      </c>
      <c r="T981">
        <v>0.32350925291295402</v>
      </c>
      <c r="U981">
        <v>0.34018899388549195</v>
      </c>
      <c r="V981">
        <v>0.37469879518072291</v>
      </c>
      <c r="W981">
        <v>0.19665871121718376</v>
      </c>
      <c r="X981">
        <v>0.38494077834179358</v>
      </c>
      <c r="Y981">
        <v>0.37834132967786155</v>
      </c>
      <c r="Z981">
        <v>0.40117416829745595</v>
      </c>
      <c r="AA981">
        <v>0.4178082191780822</v>
      </c>
    </row>
    <row r="982" spans="1:27" x14ac:dyDescent="0.35">
      <c r="A982" s="1">
        <v>44163</v>
      </c>
      <c r="B982" t="s">
        <v>31</v>
      </c>
      <c r="C982">
        <v>9.5954012823347368E-2</v>
      </c>
      <c r="D982">
        <v>0.22473532242540906</v>
      </c>
      <c r="E982">
        <v>0.10602910602910603</v>
      </c>
      <c r="F982">
        <v>0.16532350909509558</v>
      </c>
      <c r="G982">
        <v>0.18798063229849052</v>
      </c>
      <c r="H982">
        <v>0.11898238747553808</v>
      </c>
      <c r="I982">
        <v>9.5934959349593452E-2</v>
      </c>
      <c r="J982">
        <v>0.23350022758306782</v>
      </c>
      <c r="K982">
        <v>0.1057052852642632</v>
      </c>
      <c r="L982">
        <v>0.11670020120724345</v>
      </c>
      <c r="M982">
        <v>5.4867256637168182E-2</v>
      </c>
      <c r="N982">
        <v>7.4733096085409262E-2</v>
      </c>
      <c r="O982">
        <v>0.17897648686030426</v>
      </c>
      <c r="P982">
        <v>0.23369565217391303</v>
      </c>
      <c r="Q982">
        <v>0.16510025062656641</v>
      </c>
      <c r="R982">
        <v>0.28592162554426703</v>
      </c>
      <c r="S982">
        <v>9.1279069767441823E-2</v>
      </c>
      <c r="T982">
        <v>0.12748457847840994</v>
      </c>
      <c r="U982">
        <v>3.6687048360200092E-2</v>
      </c>
      <c r="V982">
        <v>9.6385542168674676E-2</v>
      </c>
      <c r="W982">
        <v>0</v>
      </c>
      <c r="X982">
        <v>8.9678510998307981E-2</v>
      </c>
      <c r="Y982">
        <v>0.19054146675805345</v>
      </c>
      <c r="Z982">
        <v>0.11545988258317025</v>
      </c>
      <c r="AA982">
        <v>0.17808219178082196</v>
      </c>
    </row>
    <row r="983" spans="1:27" x14ac:dyDescent="0.35">
      <c r="A983" s="1">
        <v>44163</v>
      </c>
      <c r="B983" t="s">
        <v>32</v>
      </c>
      <c r="C983">
        <v>0.5376962193234579</v>
      </c>
      <c r="D983">
        <v>0.49615014436958615</v>
      </c>
      <c r="E983">
        <v>0.41302841302841303</v>
      </c>
      <c r="F983">
        <v>0.48192493667971448</v>
      </c>
      <c r="G983">
        <v>0.35887211620620912</v>
      </c>
      <c r="H983">
        <v>0.43170254403131109</v>
      </c>
      <c r="I983">
        <v>0.49485094850948508</v>
      </c>
      <c r="J983">
        <v>0.60263996358670913</v>
      </c>
      <c r="K983">
        <v>0.5103255162758138</v>
      </c>
      <c r="L983">
        <v>0.48893360160965793</v>
      </c>
      <c r="M983">
        <v>0.65132743362831858</v>
      </c>
      <c r="N983">
        <v>0.26263345195729537</v>
      </c>
      <c r="O983">
        <v>0.48934993084370676</v>
      </c>
      <c r="P983">
        <v>0.65625</v>
      </c>
      <c r="Q983">
        <v>0.44893483709273185</v>
      </c>
      <c r="R983">
        <v>0.64005805515239478</v>
      </c>
      <c r="S983">
        <v>0.45581395348837211</v>
      </c>
      <c r="T983">
        <v>0.45099383139136395</v>
      </c>
      <c r="U983">
        <v>0.37687604224569204</v>
      </c>
      <c r="V983">
        <v>0.47108433734939759</v>
      </c>
      <c r="W983">
        <v>0.19665871121718376</v>
      </c>
      <c r="X983">
        <v>0.47461928934010156</v>
      </c>
      <c r="Y983">
        <v>0.56888279643591499</v>
      </c>
      <c r="Z983">
        <v>0.51663405088062619</v>
      </c>
      <c r="AA983">
        <v>0.59589041095890416</v>
      </c>
    </row>
    <row r="984" spans="1:27" x14ac:dyDescent="0.35">
      <c r="A984" s="1">
        <v>44163</v>
      </c>
      <c r="B984" t="s">
        <v>33</v>
      </c>
      <c r="C984">
        <v>0.4623037806765421</v>
      </c>
      <c r="D984">
        <v>0.50384985563041385</v>
      </c>
      <c r="E984">
        <v>0.58697158697158702</v>
      </c>
      <c r="F984">
        <v>0.51807506332028552</v>
      </c>
      <c r="G984">
        <v>0.64112788379379082</v>
      </c>
      <c r="H984">
        <v>0.56829745596868886</v>
      </c>
      <c r="I984">
        <v>0.50514905149051492</v>
      </c>
      <c r="J984">
        <v>0.39736003641329087</v>
      </c>
      <c r="K984">
        <v>0.4896744837241862</v>
      </c>
      <c r="L984">
        <v>0.51106639839034207</v>
      </c>
      <c r="M984">
        <v>0.34867256637168142</v>
      </c>
      <c r="N984">
        <v>0.73736654804270463</v>
      </c>
      <c r="O984">
        <v>0.51065006915629318</v>
      </c>
      <c r="P984">
        <v>0.34375</v>
      </c>
      <c r="Q984">
        <v>0.55106516290726815</v>
      </c>
      <c r="R984">
        <v>0.35994194484760522</v>
      </c>
      <c r="S984">
        <v>0.54418604651162794</v>
      </c>
      <c r="T984">
        <v>0.54900616860863605</v>
      </c>
      <c r="U984">
        <v>0.62312395775430796</v>
      </c>
      <c r="V984">
        <v>0.52891566265060241</v>
      </c>
      <c r="W984">
        <v>0.80334128878281619</v>
      </c>
      <c r="X984">
        <v>0.52538071065989844</v>
      </c>
      <c r="Y984">
        <v>0.43111720356408501</v>
      </c>
      <c r="Z984">
        <v>0.48336594911937381</v>
      </c>
      <c r="AA984">
        <v>0.40410958904109584</v>
      </c>
    </row>
    <row r="985" spans="1:27" x14ac:dyDescent="0.35">
      <c r="A985" s="1">
        <v>44163</v>
      </c>
      <c r="B985" t="s">
        <v>46</v>
      </c>
      <c r="C985">
        <v>0.41213164121316415</v>
      </c>
      <c r="D985">
        <v>0.66136576239476141</v>
      </c>
      <c r="E985">
        <v>0.57873485868102292</v>
      </c>
      <c r="F985">
        <v>0.40039361469494866</v>
      </c>
      <c r="G985">
        <v>0.2986742916558357</v>
      </c>
      <c r="H985">
        <v>0.58227848101265822</v>
      </c>
      <c r="I985">
        <v>0.36445623342175071</v>
      </c>
      <c r="J985">
        <v>0.65942350332594235</v>
      </c>
      <c r="K985">
        <v>0.41502379333786538</v>
      </c>
      <c r="L985">
        <v>0.63722772277227724</v>
      </c>
      <c r="M985">
        <v>0.59966499162479059</v>
      </c>
      <c r="N985">
        <v>0.22625698324022347</v>
      </c>
      <c r="O985">
        <v>0.61527967257844474</v>
      </c>
      <c r="P985">
        <v>0.46435452793834303</v>
      </c>
      <c r="Q985">
        <v>0.40710382513661203</v>
      </c>
      <c r="R985">
        <v>0.62458691341705219</v>
      </c>
      <c r="S985">
        <v>0.3730027548209367</v>
      </c>
      <c r="T985">
        <v>0.53748411689961884</v>
      </c>
      <c r="U985">
        <v>0.62040393578456754</v>
      </c>
      <c r="V985">
        <v>0.44368166793796088</v>
      </c>
      <c r="W985">
        <v>0.53974121996303137</v>
      </c>
      <c r="X985">
        <v>0.70029424127784778</v>
      </c>
      <c r="Y985">
        <v>0.43654485049833885</v>
      </c>
      <c r="Z985">
        <v>0.5622961513372472</v>
      </c>
      <c r="AA985">
        <v>0.43704775687409553</v>
      </c>
    </row>
    <row r="986" spans="1:27" x14ac:dyDescent="0.35">
      <c r="A986" s="1">
        <v>44163</v>
      </c>
      <c r="B986" t="s">
        <v>47</v>
      </c>
      <c r="C986">
        <v>0.64405010438413357</v>
      </c>
      <c r="D986">
        <v>0.35148514851485146</v>
      </c>
      <c r="E986">
        <v>0.35465116279069769</v>
      </c>
      <c r="F986">
        <v>0.46750409612233751</v>
      </c>
      <c r="G986">
        <v>0.64229765013054829</v>
      </c>
      <c r="H986">
        <v>0.25895140664961636</v>
      </c>
      <c r="I986">
        <v>0.54439592430858808</v>
      </c>
      <c r="J986">
        <v>0.50302622730329527</v>
      </c>
      <c r="K986">
        <v>0.53890253890253892</v>
      </c>
      <c r="L986">
        <v>0.58918582970789313</v>
      </c>
      <c r="M986">
        <v>0.62569832402234637</v>
      </c>
      <c r="N986">
        <v>0.28703703703703703</v>
      </c>
      <c r="O986">
        <v>0.66518847006651882</v>
      </c>
      <c r="P986">
        <v>0.59059474412171509</v>
      </c>
      <c r="Q986">
        <v>0.53489932885906044</v>
      </c>
      <c r="R986">
        <v>0.23915343915343915</v>
      </c>
      <c r="S986">
        <v>0.60856720827178734</v>
      </c>
      <c r="T986">
        <v>0.63238770685579193</v>
      </c>
      <c r="U986">
        <v>0.40233722871452421</v>
      </c>
      <c r="V986">
        <v>0.5083094555873926</v>
      </c>
      <c r="W986">
        <v>0.15667808219178081</v>
      </c>
      <c r="X986">
        <v>0.36014405762304924</v>
      </c>
      <c r="Y986">
        <v>0.81582952815829524</v>
      </c>
      <c r="Z986">
        <v>0.42343387470997679</v>
      </c>
      <c r="AA986">
        <v>0.59105960264900659</v>
      </c>
    </row>
    <row r="987" spans="1:27" x14ac:dyDescent="0.35">
      <c r="A987" s="1">
        <v>44163</v>
      </c>
      <c r="B987" t="s">
        <v>48</v>
      </c>
      <c r="C987">
        <v>0.35594989561586637</v>
      </c>
      <c r="D987">
        <v>0.64851485148514854</v>
      </c>
      <c r="E987">
        <v>0.64534883720930236</v>
      </c>
      <c r="F987">
        <v>0.53249590387766244</v>
      </c>
      <c r="G987">
        <v>0.35770234986945171</v>
      </c>
      <c r="H987">
        <v>0.74104859335038364</v>
      </c>
      <c r="I987">
        <v>0.45560407569141192</v>
      </c>
      <c r="J987">
        <v>0.49697377269670479</v>
      </c>
      <c r="K987">
        <v>0.46109746109746108</v>
      </c>
      <c r="L987">
        <v>0.41081417029210687</v>
      </c>
      <c r="M987">
        <v>0.37430167597765363</v>
      </c>
      <c r="N987">
        <v>0.71296296296296291</v>
      </c>
      <c r="O987">
        <v>0.33481152993348118</v>
      </c>
      <c r="P987">
        <v>0.40940525587828491</v>
      </c>
      <c r="Q987">
        <v>0.46510067114093961</v>
      </c>
      <c r="R987">
        <v>0.76084656084656088</v>
      </c>
      <c r="S987">
        <v>0.39143279172821271</v>
      </c>
      <c r="T987">
        <v>0.36761229314420801</v>
      </c>
      <c r="U987">
        <v>0.59766277128547585</v>
      </c>
      <c r="V987">
        <v>0.49169054441260746</v>
      </c>
      <c r="W987">
        <v>0.84332191780821919</v>
      </c>
      <c r="X987">
        <v>0.63985594237695076</v>
      </c>
      <c r="Y987">
        <v>0.18417047184170471</v>
      </c>
      <c r="Z987">
        <v>0.57656612529002316</v>
      </c>
      <c r="AA987">
        <v>0.40894039735099336</v>
      </c>
    </row>
    <row r="988" spans="1:27" x14ac:dyDescent="0.35">
      <c r="A988" s="1">
        <v>44163</v>
      </c>
      <c r="B988" t="s">
        <v>49</v>
      </c>
      <c r="C988">
        <v>0.59036144578313254</v>
      </c>
      <c r="D988">
        <v>0.41142857142857142</v>
      </c>
      <c r="E988">
        <v>0.40909090909090912</v>
      </c>
      <c r="F988">
        <v>0.44711538461538464</v>
      </c>
      <c r="G988">
        <v>0.95454545454545459</v>
      </c>
      <c r="H988">
        <v>0.31363636363636366</v>
      </c>
      <c r="I988">
        <v>0.5234375</v>
      </c>
      <c r="J988">
        <v>0.68181818181818177</v>
      </c>
      <c r="K988">
        <v>0.734375</v>
      </c>
      <c r="L988">
        <v>0.55897435897435899</v>
      </c>
      <c r="M988">
        <v>0.46875</v>
      </c>
      <c r="N988">
        <v>0.37777777777777777</v>
      </c>
      <c r="O988">
        <v>0.61864406779661019</v>
      </c>
      <c r="P988">
        <v>0.5467625899280576</v>
      </c>
      <c r="Q988">
        <v>0.25077399380804954</v>
      </c>
      <c r="R988">
        <v>0.42499999999999999</v>
      </c>
      <c r="S988">
        <v>0.43636363636363634</v>
      </c>
      <c r="T988">
        <v>0.51282051282051277</v>
      </c>
      <c r="U988">
        <v>0.42241379310344829</v>
      </c>
      <c r="V988">
        <v>0.51948051948051943</v>
      </c>
      <c r="W988">
        <v>0.41666666666666669</v>
      </c>
      <c r="X988">
        <v>0.40939597315436244</v>
      </c>
      <c r="Y988">
        <v>0.73076923076923073</v>
      </c>
      <c r="Z988">
        <v>0.60483870967741937</v>
      </c>
      <c r="AA988">
        <v>0.45714285714285713</v>
      </c>
    </row>
    <row r="989" spans="1:27" x14ac:dyDescent="0.35">
      <c r="A989" s="1">
        <v>44163</v>
      </c>
      <c r="B989" t="s">
        <v>50</v>
      </c>
      <c r="C989">
        <v>0.40963855421686746</v>
      </c>
      <c r="D989">
        <v>0.58857142857142852</v>
      </c>
      <c r="E989">
        <v>0.59090909090909094</v>
      </c>
      <c r="F989">
        <v>0.55288461538461542</v>
      </c>
      <c r="G989">
        <v>4.5454545454545456E-2</v>
      </c>
      <c r="H989">
        <v>0.6863636363636364</v>
      </c>
      <c r="I989">
        <v>0.4765625</v>
      </c>
      <c r="J989">
        <v>0.31818181818181818</v>
      </c>
      <c r="K989">
        <v>0.265625</v>
      </c>
      <c r="L989">
        <v>0.44102564102564101</v>
      </c>
      <c r="M989">
        <v>0.53125</v>
      </c>
      <c r="N989">
        <v>0.62222222222222223</v>
      </c>
      <c r="O989">
        <v>0.38135593220338981</v>
      </c>
      <c r="P989">
        <v>0.45323741007194246</v>
      </c>
      <c r="Q989">
        <v>0.74922600619195046</v>
      </c>
      <c r="R989">
        <v>0.57499999999999996</v>
      </c>
      <c r="S989">
        <v>0.5636363636363636</v>
      </c>
      <c r="T989">
        <v>0.48717948717948717</v>
      </c>
      <c r="U989">
        <v>0.57758620689655171</v>
      </c>
      <c r="V989">
        <v>0.48051948051948051</v>
      </c>
      <c r="W989">
        <v>0.58333333333333337</v>
      </c>
      <c r="X989">
        <v>0.59060402684563762</v>
      </c>
      <c r="Y989">
        <v>0.26923076923076922</v>
      </c>
      <c r="Z989">
        <v>0.39516129032258063</v>
      </c>
      <c r="AA989">
        <v>0.54285714285714282</v>
      </c>
    </row>
    <row r="990" spans="1:27" x14ac:dyDescent="0.35">
      <c r="A990" s="1">
        <v>44163</v>
      </c>
      <c r="B990" t="s">
        <v>51</v>
      </c>
      <c r="C990">
        <v>0.13775510204081631</v>
      </c>
      <c r="D990">
        <v>0.4972067039106145</v>
      </c>
      <c r="E990">
        <v>4.9689440993788817E-2</v>
      </c>
      <c r="F990">
        <v>1.5217391304347827E-2</v>
      </c>
      <c r="G990">
        <v>6.0185185185185182E-2</v>
      </c>
      <c r="H990">
        <v>9.5238095238095233E-2</v>
      </c>
      <c r="I990">
        <v>9.285714285714286E-2</v>
      </c>
      <c r="J990">
        <v>0.14529914529914531</v>
      </c>
      <c r="K990">
        <v>0.29943502824858759</v>
      </c>
      <c r="L990">
        <v>0.14705882352941177</v>
      </c>
      <c r="M990">
        <v>0.28333333333333333</v>
      </c>
      <c r="N990">
        <v>8.4967320261437912E-2</v>
      </c>
      <c r="O990">
        <v>0.19642857142857142</v>
      </c>
      <c r="P990">
        <v>7.6923076923076927E-2</v>
      </c>
      <c r="Q990">
        <v>8.0459770114942528E-2</v>
      </c>
      <c r="R990">
        <v>0.10333333333333333</v>
      </c>
      <c r="S990">
        <v>6.9620253164556958E-2</v>
      </c>
      <c r="T990">
        <v>6.8181818181818177E-2</v>
      </c>
      <c r="U990">
        <v>0.10471204188481675</v>
      </c>
      <c r="V990">
        <v>0.28834355828220859</v>
      </c>
      <c r="W990">
        <v>9.2307692307692313E-2</v>
      </c>
      <c r="X990">
        <v>0.13750000000000001</v>
      </c>
      <c r="Y990">
        <v>0.24409448818897639</v>
      </c>
      <c r="Z990">
        <v>2.5157232704402517E-2</v>
      </c>
      <c r="AA990">
        <v>0.125</v>
      </c>
    </row>
    <row r="991" spans="1:27" x14ac:dyDescent="0.35">
      <c r="A991" s="1">
        <v>44163</v>
      </c>
      <c r="B991" t="s">
        <v>52</v>
      </c>
      <c r="C991">
        <v>0.86224489795918369</v>
      </c>
      <c r="D991">
        <v>0.5027932960893855</v>
      </c>
      <c r="E991">
        <v>0.9503105590062112</v>
      </c>
      <c r="F991">
        <v>0.98478260869565215</v>
      </c>
      <c r="G991">
        <v>0.93981481481481477</v>
      </c>
      <c r="H991">
        <v>0.90476190476190477</v>
      </c>
      <c r="I991">
        <v>0.90714285714285714</v>
      </c>
      <c r="J991">
        <v>0.85470085470085466</v>
      </c>
      <c r="K991">
        <v>0.70056497175141241</v>
      </c>
      <c r="L991">
        <v>0.8529411764705882</v>
      </c>
      <c r="M991">
        <v>0.71666666666666667</v>
      </c>
      <c r="N991">
        <v>0.91503267973856206</v>
      </c>
      <c r="O991">
        <v>0.8035714285714286</v>
      </c>
      <c r="P991">
        <v>0.92307692307692313</v>
      </c>
      <c r="Q991">
        <v>0.91954022988505746</v>
      </c>
      <c r="R991">
        <v>0.89666666666666661</v>
      </c>
      <c r="S991">
        <v>0.930379746835443</v>
      </c>
      <c r="T991">
        <v>0.93181818181818177</v>
      </c>
      <c r="U991">
        <v>0.89528795811518325</v>
      </c>
      <c r="V991">
        <v>0.71165644171779141</v>
      </c>
      <c r="W991">
        <v>0.90769230769230769</v>
      </c>
      <c r="X991">
        <v>0.86250000000000004</v>
      </c>
      <c r="Y991">
        <v>0.75590551181102361</v>
      </c>
      <c r="Z991">
        <v>0.97484276729559749</v>
      </c>
      <c r="AA991">
        <v>0.875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261"/>
  <sheetViews>
    <sheetView topLeftCell="A1205" workbookViewId="0">
      <selection activeCell="A1248" sqref="A1248:C1261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  <row r="1192" spans="1:3" x14ac:dyDescent="0.35">
      <c r="A1192" s="1">
        <v>44159</v>
      </c>
      <c r="B1192" t="s">
        <v>35</v>
      </c>
      <c r="C1192">
        <v>57036</v>
      </c>
    </row>
    <row r="1193" spans="1:3" x14ac:dyDescent="0.35">
      <c r="A1193" s="1">
        <v>44159</v>
      </c>
      <c r="B1193" t="s">
        <v>36</v>
      </c>
      <c r="C1193">
        <v>19356</v>
      </c>
    </row>
    <row r="1194" spans="1:3" x14ac:dyDescent="0.35">
      <c r="A1194" s="1">
        <v>44159</v>
      </c>
      <c r="B1194" t="s">
        <v>37</v>
      </c>
      <c r="C1194">
        <v>8678</v>
      </c>
    </row>
    <row r="1195" spans="1:3" x14ac:dyDescent="0.35">
      <c r="A1195" s="1">
        <v>44159</v>
      </c>
      <c r="B1195" t="s">
        <v>38</v>
      </c>
      <c r="C1195">
        <v>28034</v>
      </c>
    </row>
    <row r="1196" spans="1:3" x14ac:dyDescent="0.35">
      <c r="A1196" s="1">
        <v>44159</v>
      </c>
      <c r="B1196" t="s">
        <v>39</v>
      </c>
      <c r="C1196">
        <v>29002</v>
      </c>
    </row>
    <row r="1197" spans="1:3" x14ac:dyDescent="0.35">
      <c r="A1197" s="1">
        <v>44159</v>
      </c>
      <c r="B1197" t="s">
        <v>2</v>
      </c>
      <c r="C1197">
        <v>26583</v>
      </c>
    </row>
    <row r="1198" spans="1:3" x14ac:dyDescent="0.35">
      <c r="A1198" s="1">
        <v>44159</v>
      </c>
      <c r="B1198" t="s">
        <v>1</v>
      </c>
      <c r="C1198">
        <v>13482</v>
      </c>
    </row>
    <row r="1199" spans="1:3" x14ac:dyDescent="0.35">
      <c r="A1199" s="1">
        <v>44159</v>
      </c>
      <c r="B1199" t="s">
        <v>0</v>
      </c>
      <c r="C1199">
        <v>13101</v>
      </c>
    </row>
    <row r="1200" spans="1:3" x14ac:dyDescent="0.35">
      <c r="A1200" s="1">
        <v>44159</v>
      </c>
      <c r="B1200" t="s">
        <v>40</v>
      </c>
      <c r="C1200">
        <v>4163</v>
      </c>
    </row>
    <row r="1201" spans="1:3" x14ac:dyDescent="0.35">
      <c r="A1201" s="1">
        <v>44159</v>
      </c>
      <c r="B1201" t="s">
        <v>41</v>
      </c>
      <c r="C1201">
        <v>2075</v>
      </c>
    </row>
    <row r="1202" spans="1:3" x14ac:dyDescent="0.35">
      <c r="A1202" s="1">
        <v>44159</v>
      </c>
      <c r="B1202" t="s">
        <v>42</v>
      </c>
      <c r="C1202">
        <v>2088</v>
      </c>
    </row>
    <row r="1203" spans="1:3" x14ac:dyDescent="0.35">
      <c r="A1203" s="1">
        <v>44159</v>
      </c>
      <c r="B1203" t="s">
        <v>43</v>
      </c>
      <c r="C1203">
        <v>4826</v>
      </c>
    </row>
    <row r="1204" spans="1:3" x14ac:dyDescent="0.35">
      <c r="A1204" s="1">
        <v>44159</v>
      </c>
      <c r="B1204" t="s">
        <v>44</v>
      </c>
      <c r="C1204">
        <v>608</v>
      </c>
    </row>
    <row r="1205" spans="1:3" x14ac:dyDescent="0.35">
      <c r="A1205" s="1">
        <v>44159</v>
      </c>
      <c r="B1205" t="s">
        <v>45</v>
      </c>
      <c r="C1205">
        <v>4218</v>
      </c>
    </row>
    <row r="1206" spans="1:3" x14ac:dyDescent="0.35">
      <c r="A1206" s="1">
        <v>44160</v>
      </c>
      <c r="B1206" t="s">
        <v>35</v>
      </c>
      <c r="C1206">
        <v>57446</v>
      </c>
    </row>
    <row r="1207" spans="1:3" x14ac:dyDescent="0.35">
      <c r="A1207" s="1">
        <v>44160</v>
      </c>
      <c r="B1207" t="s">
        <v>36</v>
      </c>
      <c r="C1207">
        <v>19131</v>
      </c>
    </row>
    <row r="1208" spans="1:3" x14ac:dyDescent="0.35">
      <c r="A1208" s="1">
        <v>44160</v>
      </c>
      <c r="B1208" t="s">
        <v>37</v>
      </c>
      <c r="C1208">
        <v>8409</v>
      </c>
    </row>
    <row r="1209" spans="1:3" x14ac:dyDescent="0.35">
      <c r="A1209" s="1">
        <v>44160</v>
      </c>
      <c r="B1209" t="s">
        <v>38</v>
      </c>
      <c r="C1209">
        <v>27540</v>
      </c>
    </row>
    <row r="1210" spans="1:3" x14ac:dyDescent="0.35">
      <c r="A1210" s="1">
        <v>44160</v>
      </c>
      <c r="B1210" t="s">
        <v>39</v>
      </c>
      <c r="C1210">
        <v>29906</v>
      </c>
    </row>
    <row r="1211" spans="1:3" x14ac:dyDescent="0.35">
      <c r="A1211" s="1">
        <v>44160</v>
      </c>
      <c r="B1211" t="s">
        <v>2</v>
      </c>
      <c r="C1211">
        <v>27482</v>
      </c>
    </row>
    <row r="1212" spans="1:3" x14ac:dyDescent="0.35">
      <c r="A1212" s="1">
        <v>44160</v>
      </c>
      <c r="B1212" t="s">
        <v>1</v>
      </c>
      <c r="C1212">
        <v>13829</v>
      </c>
    </row>
    <row r="1213" spans="1:3" x14ac:dyDescent="0.35">
      <c r="A1213" s="1">
        <v>44160</v>
      </c>
      <c r="B1213" t="s">
        <v>0</v>
      </c>
      <c r="C1213">
        <v>13653</v>
      </c>
    </row>
    <row r="1214" spans="1:3" x14ac:dyDescent="0.35">
      <c r="A1214" s="1">
        <v>44160</v>
      </c>
      <c r="B1214" t="s">
        <v>40</v>
      </c>
      <c r="C1214">
        <v>4159</v>
      </c>
    </row>
    <row r="1215" spans="1:3" x14ac:dyDescent="0.35">
      <c r="A1215" s="1">
        <v>44160</v>
      </c>
      <c r="B1215" t="s">
        <v>41</v>
      </c>
      <c r="C1215">
        <v>2073</v>
      </c>
    </row>
    <row r="1216" spans="1:3" x14ac:dyDescent="0.35">
      <c r="A1216" s="1">
        <v>44160</v>
      </c>
      <c r="B1216" t="s">
        <v>42</v>
      </c>
      <c r="C1216">
        <v>2086</v>
      </c>
    </row>
    <row r="1217" spans="1:3" x14ac:dyDescent="0.35">
      <c r="A1217" s="1">
        <v>44160</v>
      </c>
      <c r="B1217" t="s">
        <v>43</v>
      </c>
      <c r="C1217">
        <v>4924</v>
      </c>
    </row>
    <row r="1218" spans="1:3" x14ac:dyDescent="0.35">
      <c r="A1218" s="1">
        <v>44160</v>
      </c>
      <c r="B1218" t="s">
        <v>44</v>
      </c>
      <c r="C1218">
        <v>610</v>
      </c>
    </row>
    <row r="1219" spans="1:3" x14ac:dyDescent="0.35">
      <c r="A1219" s="1">
        <v>44160</v>
      </c>
      <c r="B1219" t="s">
        <v>45</v>
      </c>
      <c r="C1219">
        <v>4314</v>
      </c>
    </row>
    <row r="1220" spans="1:3" x14ac:dyDescent="0.35">
      <c r="A1220" s="1">
        <v>44161</v>
      </c>
      <c r="B1220" t="s">
        <v>35</v>
      </c>
      <c r="C1220">
        <v>58985</v>
      </c>
    </row>
    <row r="1221" spans="1:3" x14ac:dyDescent="0.35">
      <c r="A1221" s="1">
        <v>44161</v>
      </c>
      <c r="B1221" t="s">
        <v>36</v>
      </c>
      <c r="C1221">
        <v>19542</v>
      </c>
    </row>
    <row r="1222" spans="1:3" x14ac:dyDescent="0.35">
      <c r="A1222" s="1">
        <v>44161</v>
      </c>
      <c r="B1222" t="s">
        <v>37</v>
      </c>
      <c r="C1222">
        <v>8336</v>
      </c>
    </row>
    <row r="1223" spans="1:3" x14ac:dyDescent="0.35">
      <c r="A1223" s="1">
        <v>44161</v>
      </c>
      <c r="B1223" t="s">
        <v>38</v>
      </c>
      <c r="C1223">
        <v>27878</v>
      </c>
    </row>
    <row r="1224" spans="1:3" x14ac:dyDescent="0.35">
      <c r="A1224" s="1">
        <v>44161</v>
      </c>
      <c r="B1224" t="s">
        <v>39</v>
      </c>
      <c r="C1224">
        <v>31107</v>
      </c>
    </row>
    <row r="1225" spans="1:3" x14ac:dyDescent="0.35">
      <c r="A1225" s="1">
        <v>44161</v>
      </c>
      <c r="B1225" t="s">
        <v>2</v>
      </c>
      <c r="C1225">
        <v>28033</v>
      </c>
    </row>
    <row r="1226" spans="1:3" x14ac:dyDescent="0.35">
      <c r="A1226" s="1">
        <v>44161</v>
      </c>
      <c r="B1226" t="s">
        <v>1</v>
      </c>
      <c r="C1226">
        <v>14085</v>
      </c>
    </row>
    <row r="1227" spans="1:3" x14ac:dyDescent="0.35">
      <c r="A1227" s="1">
        <v>44161</v>
      </c>
      <c r="B1227" t="s">
        <v>0</v>
      </c>
      <c r="C1227">
        <v>13948</v>
      </c>
    </row>
    <row r="1228" spans="1:3" x14ac:dyDescent="0.35">
      <c r="A1228" s="1">
        <v>44161</v>
      </c>
      <c r="B1228" t="s">
        <v>40</v>
      </c>
      <c r="C1228">
        <v>4178</v>
      </c>
    </row>
    <row r="1229" spans="1:3" x14ac:dyDescent="0.35">
      <c r="A1229" s="1">
        <v>44161</v>
      </c>
      <c r="B1229" t="s">
        <v>41</v>
      </c>
      <c r="C1229">
        <v>2104</v>
      </c>
    </row>
    <row r="1230" spans="1:3" x14ac:dyDescent="0.35">
      <c r="A1230" s="1">
        <v>44161</v>
      </c>
      <c r="B1230" t="s">
        <v>42</v>
      </c>
      <c r="C1230">
        <v>2074</v>
      </c>
    </row>
    <row r="1231" spans="1:3" x14ac:dyDescent="0.35">
      <c r="A1231" s="1">
        <v>44161</v>
      </c>
      <c r="B1231" t="s">
        <v>43</v>
      </c>
      <c r="C1231">
        <v>4938</v>
      </c>
    </row>
    <row r="1232" spans="1:3" x14ac:dyDescent="0.35">
      <c r="A1232" s="1">
        <v>44161</v>
      </c>
      <c r="B1232" t="s">
        <v>44</v>
      </c>
      <c r="C1232">
        <v>681</v>
      </c>
    </row>
    <row r="1233" spans="1:3" x14ac:dyDescent="0.35">
      <c r="A1233" s="1">
        <v>44161</v>
      </c>
      <c r="B1233" t="s">
        <v>45</v>
      </c>
      <c r="C1233">
        <v>4257</v>
      </c>
    </row>
    <row r="1234" spans="1:3" x14ac:dyDescent="0.35">
      <c r="A1234" s="1">
        <v>44162</v>
      </c>
      <c r="B1234" t="s">
        <v>35</v>
      </c>
      <c r="C1234">
        <v>59616</v>
      </c>
    </row>
    <row r="1235" spans="1:3" x14ac:dyDescent="0.35">
      <c r="A1235" s="1">
        <v>44162</v>
      </c>
      <c r="B1235" t="s">
        <v>36</v>
      </c>
      <c r="C1235">
        <v>19753</v>
      </c>
    </row>
    <row r="1236" spans="1:3" x14ac:dyDescent="0.35">
      <c r="A1236" s="1">
        <v>44162</v>
      </c>
      <c r="B1236" t="s">
        <v>37</v>
      </c>
      <c r="C1236">
        <v>7931</v>
      </c>
    </row>
    <row r="1237" spans="1:3" x14ac:dyDescent="0.35">
      <c r="A1237" s="1">
        <v>44162</v>
      </c>
      <c r="B1237" t="s">
        <v>38</v>
      </c>
      <c r="C1237">
        <v>27684</v>
      </c>
    </row>
    <row r="1238" spans="1:3" x14ac:dyDescent="0.35">
      <c r="A1238" s="1">
        <v>44162</v>
      </c>
      <c r="B1238" t="s">
        <v>39</v>
      </c>
      <c r="C1238">
        <v>31932</v>
      </c>
    </row>
    <row r="1239" spans="1:3" x14ac:dyDescent="0.35">
      <c r="A1239" s="1">
        <v>44162</v>
      </c>
      <c r="B1239" t="s">
        <v>2</v>
      </c>
      <c r="C1239">
        <v>28733</v>
      </c>
    </row>
    <row r="1240" spans="1:3" x14ac:dyDescent="0.35">
      <c r="A1240" s="1">
        <v>44162</v>
      </c>
      <c r="B1240" t="s">
        <v>1</v>
      </c>
      <c r="C1240">
        <v>14314</v>
      </c>
    </row>
    <row r="1241" spans="1:3" x14ac:dyDescent="0.35">
      <c r="A1241" s="1">
        <v>44162</v>
      </c>
      <c r="B1241" t="s">
        <v>0</v>
      </c>
      <c r="C1241">
        <v>14419</v>
      </c>
    </row>
    <row r="1242" spans="1:3" x14ac:dyDescent="0.35">
      <c r="A1242" s="1">
        <v>44162</v>
      </c>
      <c r="B1242" t="s">
        <v>40</v>
      </c>
      <c r="C1242">
        <v>4188</v>
      </c>
    </row>
    <row r="1243" spans="1:3" x14ac:dyDescent="0.35">
      <c r="A1243" s="1">
        <v>44162</v>
      </c>
      <c r="B1243" t="s">
        <v>41</v>
      </c>
      <c r="C1243">
        <v>2129</v>
      </c>
    </row>
    <row r="1244" spans="1:3" x14ac:dyDescent="0.35">
      <c r="A1244" s="1">
        <v>44162</v>
      </c>
      <c r="B1244" t="s">
        <v>42</v>
      </c>
      <c r="C1244">
        <v>2059</v>
      </c>
    </row>
    <row r="1245" spans="1:3" x14ac:dyDescent="0.35">
      <c r="A1245" s="1">
        <v>44162</v>
      </c>
      <c r="B1245" t="s">
        <v>43</v>
      </c>
      <c r="C1245">
        <v>4939</v>
      </c>
    </row>
    <row r="1246" spans="1:3" x14ac:dyDescent="0.35">
      <c r="A1246" s="1">
        <v>44162</v>
      </c>
      <c r="B1246" t="s">
        <v>44</v>
      </c>
      <c r="C1246">
        <v>695</v>
      </c>
    </row>
    <row r="1247" spans="1:3" x14ac:dyDescent="0.35">
      <c r="A1247" s="1">
        <v>44162</v>
      </c>
      <c r="B1247" t="s">
        <v>45</v>
      </c>
      <c r="C1247">
        <v>4244</v>
      </c>
    </row>
    <row r="1248" spans="1:3" x14ac:dyDescent="0.35">
      <c r="A1248" s="1">
        <v>44163</v>
      </c>
      <c r="B1248" t="s">
        <v>35</v>
      </c>
      <c r="C1248">
        <v>59626</v>
      </c>
    </row>
    <row r="1249" spans="1:3" x14ac:dyDescent="0.35">
      <c r="A1249" s="1">
        <v>44163</v>
      </c>
      <c r="B1249" t="s">
        <v>36</v>
      </c>
      <c r="C1249">
        <v>19139</v>
      </c>
    </row>
    <row r="1250" spans="1:3" x14ac:dyDescent="0.35">
      <c r="A1250" s="1">
        <v>44163</v>
      </c>
      <c r="B1250" t="s">
        <v>37</v>
      </c>
      <c r="C1250">
        <v>7696</v>
      </c>
    </row>
    <row r="1251" spans="1:3" x14ac:dyDescent="0.35">
      <c r="A1251" s="1">
        <v>44163</v>
      </c>
      <c r="B1251" t="s">
        <v>38</v>
      </c>
      <c r="C1251">
        <v>26835</v>
      </c>
    </row>
    <row r="1252" spans="1:3" x14ac:dyDescent="0.35">
      <c r="A1252" s="1">
        <v>44163</v>
      </c>
      <c r="B1252" t="s">
        <v>39</v>
      </c>
      <c r="C1252">
        <v>32791</v>
      </c>
    </row>
    <row r="1253" spans="1:3" x14ac:dyDescent="0.35">
      <c r="A1253" s="1">
        <v>44163</v>
      </c>
      <c r="B1253" t="s">
        <v>2</v>
      </c>
      <c r="C1253">
        <v>29256</v>
      </c>
    </row>
    <row r="1254" spans="1:3" x14ac:dyDescent="0.35">
      <c r="A1254" s="1">
        <v>44163</v>
      </c>
      <c r="B1254" t="s">
        <v>1</v>
      </c>
      <c r="C1254">
        <v>14387</v>
      </c>
    </row>
    <row r="1255" spans="1:3" x14ac:dyDescent="0.35">
      <c r="A1255" s="1">
        <v>44163</v>
      </c>
      <c r="B1255" t="s">
        <v>0</v>
      </c>
      <c r="C1255">
        <v>14869</v>
      </c>
    </row>
    <row r="1256" spans="1:3" x14ac:dyDescent="0.35">
      <c r="A1256" s="1">
        <v>44163</v>
      </c>
      <c r="B1256" t="s">
        <v>40</v>
      </c>
      <c r="C1256">
        <v>4191</v>
      </c>
    </row>
    <row r="1257" spans="1:3" x14ac:dyDescent="0.35">
      <c r="A1257" s="1">
        <v>44163</v>
      </c>
      <c r="B1257" t="s">
        <v>41</v>
      </c>
      <c r="C1257">
        <v>2148</v>
      </c>
    </row>
    <row r="1258" spans="1:3" x14ac:dyDescent="0.35">
      <c r="A1258" s="1">
        <v>44163</v>
      </c>
      <c r="B1258" t="s">
        <v>42</v>
      </c>
      <c r="C1258">
        <v>2043</v>
      </c>
    </row>
    <row r="1259" spans="1:3" x14ac:dyDescent="0.35">
      <c r="A1259" s="1">
        <v>44163</v>
      </c>
      <c r="B1259" t="s">
        <v>43</v>
      </c>
      <c r="C1259">
        <v>4931</v>
      </c>
    </row>
    <row r="1260" spans="1:3" x14ac:dyDescent="0.35">
      <c r="A1260" s="1">
        <v>44163</v>
      </c>
      <c r="B1260" t="s">
        <v>44</v>
      </c>
      <c r="C1260">
        <v>660</v>
      </c>
    </row>
    <row r="1261" spans="1:3" x14ac:dyDescent="0.35">
      <c r="A1261" s="1">
        <v>44163</v>
      </c>
      <c r="B1261" t="s">
        <v>45</v>
      </c>
      <c r="C1261">
        <v>4271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991"/>
  <sheetViews>
    <sheetView topLeftCell="A943" workbookViewId="0">
      <selection activeCell="A981" sqref="A981:C991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  <row r="937" spans="1:3" x14ac:dyDescent="0.35">
      <c r="A937" s="1">
        <v>44159</v>
      </c>
      <c r="B937" t="s">
        <v>30</v>
      </c>
      <c r="C937">
        <v>0.35865033630417464</v>
      </c>
    </row>
    <row r="938" spans="1:3" x14ac:dyDescent="0.35">
      <c r="A938" s="1">
        <v>44159</v>
      </c>
      <c r="B938" t="s">
        <v>31</v>
      </c>
      <c r="C938">
        <v>0.16079601252570919</v>
      </c>
    </row>
    <row r="939" spans="1:3" x14ac:dyDescent="0.35">
      <c r="A939" s="1">
        <v>44159</v>
      </c>
      <c r="B939" t="s">
        <v>32</v>
      </c>
      <c r="C939">
        <v>0.51944634882988383</v>
      </c>
    </row>
    <row r="940" spans="1:3" x14ac:dyDescent="0.35">
      <c r="A940" s="1">
        <v>44159</v>
      </c>
      <c r="B940" t="s">
        <v>33</v>
      </c>
      <c r="C940">
        <v>0.48055365117011617</v>
      </c>
    </row>
    <row r="941" spans="1:3" x14ac:dyDescent="0.35">
      <c r="A941" s="1">
        <v>44159</v>
      </c>
      <c r="B941" t="s">
        <v>46</v>
      </c>
      <c r="C941">
        <v>0.46607405848937511</v>
      </c>
    </row>
    <row r="942" spans="1:3" x14ac:dyDescent="0.35">
      <c r="A942" s="1">
        <v>44159</v>
      </c>
      <c r="B942" t="s">
        <v>47</v>
      </c>
      <c r="C942">
        <v>0.50716623405936123</v>
      </c>
    </row>
    <row r="943" spans="1:3" x14ac:dyDescent="0.35">
      <c r="A943" s="1">
        <v>44159</v>
      </c>
      <c r="B943" t="s">
        <v>48</v>
      </c>
      <c r="C943">
        <v>0.49283376594063877</v>
      </c>
    </row>
    <row r="944" spans="1:3" x14ac:dyDescent="0.35">
      <c r="A944" s="1">
        <v>44159</v>
      </c>
      <c r="B944" t="s">
        <v>49</v>
      </c>
      <c r="C944">
        <v>0.49843862599087196</v>
      </c>
    </row>
    <row r="945" spans="1:3" x14ac:dyDescent="0.35">
      <c r="A945" s="1">
        <v>44159</v>
      </c>
      <c r="B945" t="s">
        <v>50</v>
      </c>
      <c r="C945">
        <v>0.50156137400912804</v>
      </c>
    </row>
    <row r="946" spans="1:3" x14ac:dyDescent="0.35">
      <c r="A946" s="1">
        <v>44159</v>
      </c>
      <c r="B946" t="s">
        <v>51</v>
      </c>
      <c r="C946">
        <v>0.12598425196850394</v>
      </c>
    </row>
    <row r="947" spans="1:3" x14ac:dyDescent="0.35">
      <c r="A947" s="1">
        <v>44159</v>
      </c>
      <c r="B947" t="s">
        <v>52</v>
      </c>
      <c r="C947">
        <v>0.87401574803149606</v>
      </c>
    </row>
    <row r="948" spans="1:3" x14ac:dyDescent="0.35">
      <c r="A948" s="1">
        <v>44160</v>
      </c>
      <c r="B948" t="s">
        <v>30</v>
      </c>
      <c r="C948">
        <v>0.35201575063940971</v>
      </c>
    </row>
    <row r="949" spans="1:3" x14ac:dyDescent="0.35">
      <c r="A949" s="1">
        <v>44160</v>
      </c>
      <c r="B949" t="s">
        <v>31</v>
      </c>
      <c r="C949">
        <v>0.15472795186486832</v>
      </c>
    </row>
    <row r="950" spans="1:3" x14ac:dyDescent="0.35">
      <c r="A950" s="1">
        <v>44160</v>
      </c>
      <c r="B950" t="s">
        <v>32</v>
      </c>
      <c r="C950">
        <v>0.50674370250427803</v>
      </c>
    </row>
    <row r="951" spans="1:3" x14ac:dyDescent="0.35">
      <c r="A951" s="1">
        <v>44160</v>
      </c>
      <c r="B951" t="s">
        <v>33</v>
      </c>
      <c r="C951">
        <v>0.49325629749572197</v>
      </c>
    </row>
    <row r="952" spans="1:3" x14ac:dyDescent="0.35">
      <c r="A952" s="1">
        <v>44160</v>
      </c>
      <c r="B952" t="s">
        <v>46</v>
      </c>
      <c r="C952">
        <v>0.47839710336663999</v>
      </c>
    </row>
    <row r="953" spans="1:3" x14ac:dyDescent="0.35">
      <c r="A953" s="1">
        <v>44160</v>
      </c>
      <c r="B953" t="s">
        <v>47</v>
      </c>
      <c r="C953">
        <v>0.50320209591732767</v>
      </c>
    </row>
    <row r="954" spans="1:3" x14ac:dyDescent="0.35">
      <c r="A954" s="1">
        <v>44160</v>
      </c>
      <c r="B954" t="s">
        <v>48</v>
      </c>
      <c r="C954">
        <v>0.49679790408267227</v>
      </c>
    </row>
    <row r="955" spans="1:3" x14ac:dyDescent="0.35">
      <c r="A955" s="1">
        <v>44160</v>
      </c>
      <c r="B955" t="s">
        <v>49</v>
      </c>
      <c r="C955">
        <v>0.49843712430872805</v>
      </c>
    </row>
    <row r="956" spans="1:3" x14ac:dyDescent="0.35">
      <c r="A956" s="1">
        <v>44160</v>
      </c>
      <c r="B956" t="s">
        <v>50</v>
      </c>
      <c r="C956">
        <v>0.50156287569127189</v>
      </c>
    </row>
    <row r="957" spans="1:3" x14ac:dyDescent="0.35">
      <c r="A957" s="1">
        <v>44160</v>
      </c>
      <c r="B957" t="s">
        <v>51</v>
      </c>
      <c r="C957">
        <v>0.12388302193338749</v>
      </c>
    </row>
    <row r="958" spans="1:3" x14ac:dyDescent="0.35">
      <c r="A958" s="1">
        <v>44160</v>
      </c>
      <c r="B958" t="s">
        <v>52</v>
      </c>
      <c r="C958">
        <v>0.87611697806661248</v>
      </c>
    </row>
    <row r="959" spans="1:3" x14ac:dyDescent="0.35">
      <c r="A959" s="1">
        <v>44161</v>
      </c>
      <c r="B959" t="s">
        <v>30</v>
      </c>
      <c r="C959">
        <v>0.34967612640017182</v>
      </c>
    </row>
    <row r="960" spans="1:3" x14ac:dyDescent="0.35">
      <c r="A960" s="1">
        <v>44161</v>
      </c>
      <c r="B960" t="s">
        <v>31</v>
      </c>
      <c r="C960">
        <v>0.14916079161149481</v>
      </c>
    </row>
    <row r="961" spans="1:3" x14ac:dyDescent="0.35">
      <c r="A961" s="1">
        <v>44161</v>
      </c>
      <c r="B961" t="s">
        <v>32</v>
      </c>
      <c r="C961">
        <v>0.49883691801166663</v>
      </c>
    </row>
    <row r="962" spans="1:3" x14ac:dyDescent="0.35">
      <c r="A962" s="1">
        <v>44161</v>
      </c>
      <c r="B962" t="s">
        <v>33</v>
      </c>
      <c r="C962">
        <v>0.50116308198833337</v>
      </c>
    </row>
    <row r="963" spans="1:3" x14ac:dyDescent="0.35">
      <c r="A963" s="1">
        <v>44161</v>
      </c>
      <c r="B963" t="s">
        <v>46</v>
      </c>
      <c r="C963">
        <v>0.47525642112401456</v>
      </c>
    </row>
    <row r="964" spans="1:3" x14ac:dyDescent="0.35">
      <c r="A964" s="1">
        <v>44161</v>
      </c>
      <c r="B964" t="s">
        <v>47</v>
      </c>
      <c r="C964">
        <v>0.50244354867477614</v>
      </c>
    </row>
    <row r="965" spans="1:3" x14ac:dyDescent="0.35">
      <c r="A965" s="1">
        <v>44161</v>
      </c>
      <c r="B965" t="s">
        <v>48</v>
      </c>
      <c r="C965">
        <v>0.49755645132522386</v>
      </c>
    </row>
    <row r="966" spans="1:3" x14ac:dyDescent="0.35">
      <c r="A966" s="1">
        <v>44161</v>
      </c>
      <c r="B966" t="s">
        <v>49</v>
      </c>
      <c r="C966">
        <v>0.50359023456199137</v>
      </c>
    </row>
    <row r="967" spans="1:3" x14ac:dyDescent="0.35">
      <c r="A967" s="1">
        <v>44161</v>
      </c>
      <c r="B967" t="s">
        <v>50</v>
      </c>
      <c r="C967">
        <v>0.49640976543800863</v>
      </c>
    </row>
    <row r="968" spans="1:3" x14ac:dyDescent="0.35">
      <c r="A968" s="1">
        <v>44161</v>
      </c>
      <c r="B968" t="s">
        <v>51</v>
      </c>
      <c r="C968">
        <v>0.137910085054678</v>
      </c>
    </row>
    <row r="969" spans="1:3" x14ac:dyDescent="0.35">
      <c r="A969" s="1">
        <v>44161</v>
      </c>
      <c r="B969" t="s">
        <v>52</v>
      </c>
      <c r="C969">
        <v>0.86208991494532194</v>
      </c>
    </row>
    <row r="970" spans="1:3" x14ac:dyDescent="0.35">
      <c r="A970" s="1">
        <v>44162</v>
      </c>
      <c r="B970" t="s">
        <v>30</v>
      </c>
      <c r="C970">
        <v>0.34950545853460019</v>
      </c>
    </row>
    <row r="971" spans="1:3" x14ac:dyDescent="0.35">
      <c r="A971" s="1">
        <v>44162</v>
      </c>
      <c r="B971" t="s">
        <v>31</v>
      </c>
      <c r="C971">
        <v>0.14032945839304989</v>
      </c>
    </row>
    <row r="972" spans="1:3" x14ac:dyDescent="0.35">
      <c r="A972" s="1">
        <v>44162</v>
      </c>
      <c r="B972" t="s">
        <v>32</v>
      </c>
      <c r="C972">
        <v>0.48983491692765008</v>
      </c>
    </row>
    <row r="973" spans="1:3" x14ac:dyDescent="0.35">
      <c r="A973" s="1">
        <v>44162</v>
      </c>
      <c r="B973" t="s">
        <v>33</v>
      </c>
      <c r="C973">
        <v>0.51016508307234987</v>
      </c>
    </row>
    <row r="974" spans="1:3" x14ac:dyDescent="0.35">
      <c r="A974" s="1">
        <v>44162</v>
      </c>
      <c r="B974" t="s">
        <v>46</v>
      </c>
      <c r="C974">
        <v>0.48196792807300054</v>
      </c>
    </row>
    <row r="975" spans="1:3" x14ac:dyDescent="0.35">
      <c r="A975" s="1">
        <v>44162</v>
      </c>
      <c r="B975" t="s">
        <v>47</v>
      </c>
      <c r="C975">
        <v>0.49817283263146905</v>
      </c>
    </row>
    <row r="976" spans="1:3" x14ac:dyDescent="0.35">
      <c r="A976" s="1">
        <v>44162</v>
      </c>
      <c r="B976" t="s">
        <v>48</v>
      </c>
      <c r="C976">
        <v>0.50182716736853095</v>
      </c>
    </row>
    <row r="977" spans="1:3" x14ac:dyDescent="0.35">
      <c r="A977" s="1">
        <v>44162</v>
      </c>
      <c r="B977" t="s">
        <v>49</v>
      </c>
      <c r="C977">
        <v>0.50835721107927412</v>
      </c>
    </row>
    <row r="978" spans="1:3" x14ac:dyDescent="0.35">
      <c r="A978" s="1">
        <v>44162</v>
      </c>
      <c r="B978" t="s">
        <v>50</v>
      </c>
      <c r="C978">
        <v>0.49164278892072588</v>
      </c>
    </row>
    <row r="979" spans="1:3" x14ac:dyDescent="0.35">
      <c r="A979" s="1">
        <v>44162</v>
      </c>
      <c r="B979" t="s">
        <v>51</v>
      </c>
      <c r="C979">
        <v>0.14071674428021866</v>
      </c>
    </row>
    <row r="980" spans="1:3" x14ac:dyDescent="0.35">
      <c r="A980" s="1">
        <v>44162</v>
      </c>
      <c r="B980" t="s">
        <v>52</v>
      </c>
      <c r="C980">
        <v>0.85928325571978137</v>
      </c>
    </row>
    <row r="981" spans="1:3" x14ac:dyDescent="0.35">
      <c r="A981" s="1">
        <v>44163</v>
      </c>
      <c r="B981" t="s">
        <v>30</v>
      </c>
      <c r="C981">
        <v>0.33858156279300156</v>
      </c>
    </row>
    <row r="982" spans="1:3" x14ac:dyDescent="0.35">
      <c r="A982" s="1">
        <v>44163</v>
      </c>
      <c r="B982" t="s">
        <v>31</v>
      </c>
      <c r="C982">
        <v>0.13614732782564087</v>
      </c>
    </row>
    <row r="983" spans="1:3" x14ac:dyDescent="0.35">
      <c r="A983" s="1">
        <v>44163</v>
      </c>
      <c r="B983" t="s">
        <v>32</v>
      </c>
      <c r="C983">
        <v>0.47472889061864243</v>
      </c>
    </row>
    <row r="984" spans="1:3" x14ac:dyDescent="0.35">
      <c r="A984" s="1">
        <v>44163</v>
      </c>
      <c r="B984" t="s">
        <v>33</v>
      </c>
      <c r="C984">
        <v>0.52527110938135757</v>
      </c>
    </row>
    <row r="985" spans="1:3" x14ac:dyDescent="0.35">
      <c r="A985" s="1">
        <v>44163</v>
      </c>
      <c r="B985" t="s">
        <v>46</v>
      </c>
      <c r="C985">
        <v>0.49065843759433803</v>
      </c>
    </row>
    <row r="986" spans="1:3" x14ac:dyDescent="0.35">
      <c r="A986" s="1">
        <v>44163</v>
      </c>
      <c r="B986" t="s">
        <v>47</v>
      </c>
      <c r="C986">
        <v>0.49176237353021601</v>
      </c>
    </row>
    <row r="987" spans="1:3" x14ac:dyDescent="0.35">
      <c r="A987" s="1">
        <v>44163</v>
      </c>
      <c r="B987" t="s">
        <v>48</v>
      </c>
      <c r="C987">
        <v>0.50823762646978399</v>
      </c>
    </row>
    <row r="988" spans="1:3" x14ac:dyDescent="0.35">
      <c r="A988" s="1">
        <v>44163</v>
      </c>
      <c r="B988" t="s">
        <v>49</v>
      </c>
      <c r="C988">
        <v>0.51252684323550468</v>
      </c>
    </row>
    <row r="989" spans="1:3" x14ac:dyDescent="0.35">
      <c r="A989" s="1">
        <v>44163</v>
      </c>
      <c r="B989" t="s">
        <v>50</v>
      </c>
      <c r="C989">
        <v>0.48747315676449537</v>
      </c>
    </row>
    <row r="990" spans="1:3" x14ac:dyDescent="0.35">
      <c r="A990" s="1">
        <v>44163</v>
      </c>
      <c r="B990" t="s">
        <v>51</v>
      </c>
      <c r="C990">
        <v>0.1338470898397891</v>
      </c>
    </row>
    <row r="991" spans="1:3" x14ac:dyDescent="0.35">
      <c r="A991" s="1">
        <v>44163</v>
      </c>
      <c r="B991" t="s">
        <v>52</v>
      </c>
      <c r="C991">
        <v>0.8661529101602109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991"/>
  <sheetViews>
    <sheetView topLeftCell="A961" workbookViewId="0">
      <selection activeCell="A992" sqref="A992:XFD992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  <row r="937" spans="1:3" x14ac:dyDescent="0.35">
      <c r="A937" s="1">
        <f>Table4[[#This Row],[Дата]]</f>
        <v>44159</v>
      </c>
      <c r="B937" t="str">
        <f>Table4[[#This Row],[Показник]]</f>
        <v>% ліжок, зайнятих підтвердженими випадками</v>
      </c>
      <c r="C937" s="2">
        <f>Table4[[#This Row],[Україна]]*100</f>
        <v>35.865033630417464</v>
      </c>
    </row>
    <row r="938" spans="1:3" x14ac:dyDescent="0.35">
      <c r="A938" s="1">
        <f>Table4[[#This Row],[Дата]]</f>
        <v>44159</v>
      </c>
      <c r="B938" t="str">
        <f>Table4[[#This Row],[Показник]]</f>
        <v>% ліжок, зайнятих підозрюваними випадками</v>
      </c>
      <c r="C938" s="2">
        <f>Table4[[#This Row],[Україна]]*100</f>
        <v>16.079601252570917</v>
      </c>
    </row>
    <row r="939" spans="1:3" x14ac:dyDescent="0.35">
      <c r="A939" s="1">
        <f>Table4[[#This Row],[Дата]]</f>
        <v>44159</v>
      </c>
      <c r="B939" t="str">
        <f>Table4[[#This Row],[Показник]]</f>
        <v>% зайнятих підтвердженими та підозрюваними випадками</v>
      </c>
      <c r="C939" s="2">
        <f>Table4[[#This Row],[Україна]]*100</f>
        <v>51.944634882988382</v>
      </c>
    </row>
    <row r="940" spans="1:3" x14ac:dyDescent="0.35">
      <c r="A940" s="1">
        <f>Table4[[#This Row],[Дата]]</f>
        <v>44159</v>
      </c>
      <c r="B940" t="str">
        <f>Table4[[#This Row],[Показник]]</f>
        <v>% вільних ліжок</v>
      </c>
      <c r="C940" s="2">
        <f>Table4[[#This Row],[Україна]]*100</f>
        <v>48.055365117011618</v>
      </c>
    </row>
    <row r="941" spans="1:3" x14ac:dyDescent="0.35">
      <c r="A941" s="1">
        <f>Table4[[#This Row],[Дата]]</f>
        <v>44159</v>
      </c>
      <c r="B941" t="str">
        <f>Table4[[#This Row],[Показник]]</f>
        <v>% ліжок, забезпечених подачею кисню</v>
      </c>
      <c r="C941" s="2">
        <f>Table4[[#This Row],[Україна]]*100</f>
        <v>46.60740584893751</v>
      </c>
    </row>
    <row r="942" spans="1:3" x14ac:dyDescent="0.35">
      <c r="A942" s="1">
        <f>Table4[[#This Row],[Дата]]</f>
        <v>44159</v>
      </c>
      <c r="B942" t="str">
        <f>Table4[[#This Row],[Показник]]</f>
        <v>% зайнятих ліжок, забезпечених подачею кисню</v>
      </c>
      <c r="C942" s="2">
        <f>Table4[[#This Row],[Україна]]*100</f>
        <v>50.716623405936126</v>
      </c>
    </row>
    <row r="943" spans="1:3" x14ac:dyDescent="0.35">
      <c r="A943" s="1">
        <f>Table4[[#This Row],[Дата]]</f>
        <v>44159</v>
      </c>
      <c r="B943" t="str">
        <f>Table4[[#This Row],[Показник]]</f>
        <v>% вільних ліжок, забезпечених подачею кисню</v>
      </c>
      <c r="C943" s="2">
        <f>Table4[[#This Row],[Україна]]*100</f>
        <v>49.283376594063874</v>
      </c>
    </row>
    <row r="944" spans="1:3" x14ac:dyDescent="0.35">
      <c r="A944" s="1">
        <f>Table4[[#This Row],[Дата]]</f>
        <v>44159</v>
      </c>
      <c r="B944" t="str">
        <f>Table4[[#This Row],[Показник]]</f>
        <v>% зайнятих ліжок у ВРІТ</v>
      </c>
      <c r="C944" s="2">
        <f>Table4[[#This Row],[Україна]]*100</f>
        <v>49.843862599087196</v>
      </c>
    </row>
    <row r="945" spans="1:3" x14ac:dyDescent="0.35">
      <c r="A945" s="1">
        <f>Table4[[#This Row],[Дата]]</f>
        <v>44159</v>
      </c>
      <c r="B945" t="str">
        <f>Table4[[#This Row],[Показник]]</f>
        <v>% вільних ліжок у ВРІТ</v>
      </c>
      <c r="C945" s="2">
        <f>Table4[[#This Row],[Україна]]*100</f>
        <v>50.156137400912804</v>
      </c>
    </row>
    <row r="946" spans="1:3" x14ac:dyDescent="0.35">
      <c r="A946" s="1">
        <f>Table4[[#This Row],[Дата]]</f>
        <v>44159</v>
      </c>
      <c r="B946" t="str">
        <f>Table4[[#This Row],[Показник]]</f>
        <v>% зайнятих апаратів ШВЛ</v>
      </c>
      <c r="C946" s="2">
        <f>Table4[[#This Row],[Україна]]*100</f>
        <v>12.598425196850393</v>
      </c>
    </row>
    <row r="947" spans="1:3" x14ac:dyDescent="0.35">
      <c r="A947" s="1">
        <f>Table4[[#This Row],[Дата]]</f>
        <v>44159</v>
      </c>
      <c r="B947" t="str">
        <f>Table4[[#This Row],[Показник]]</f>
        <v>% вільних апаратів ШВЛ</v>
      </c>
      <c r="C947" s="2">
        <f>Table4[[#This Row],[Україна]]*100</f>
        <v>87.4015748031496</v>
      </c>
    </row>
    <row r="948" spans="1:3" x14ac:dyDescent="0.35">
      <c r="A948" s="1">
        <f>Table4[[#This Row],[Дата]]</f>
        <v>44160</v>
      </c>
      <c r="B948" t="str">
        <f>Table4[[#This Row],[Показник]]</f>
        <v>% ліжок, зайнятих підтвердженими випадками</v>
      </c>
      <c r="C948" s="2">
        <f>Table4[[#This Row],[Україна]]*100</f>
        <v>35.201575063940972</v>
      </c>
    </row>
    <row r="949" spans="1:3" x14ac:dyDescent="0.35">
      <c r="A949" s="1">
        <f>Table4[[#This Row],[Дата]]</f>
        <v>44160</v>
      </c>
      <c r="B949" t="str">
        <f>Table4[[#This Row],[Показник]]</f>
        <v>% ліжок, зайнятих підозрюваними випадками</v>
      </c>
      <c r="C949" s="2">
        <f>Table4[[#This Row],[Україна]]*100</f>
        <v>15.472795186486831</v>
      </c>
    </row>
    <row r="950" spans="1:3" x14ac:dyDescent="0.35">
      <c r="A950" s="1">
        <f>Table4[[#This Row],[Дата]]</f>
        <v>44160</v>
      </c>
      <c r="B950" t="str">
        <f>Table4[[#This Row],[Показник]]</f>
        <v>% зайнятих підтвердженими та підозрюваними випадками</v>
      </c>
      <c r="C950" s="2">
        <f>Table4[[#This Row],[Україна]]*100</f>
        <v>50.674370250427799</v>
      </c>
    </row>
    <row r="951" spans="1:3" x14ac:dyDescent="0.35">
      <c r="A951" s="1">
        <f>Table4[[#This Row],[Дата]]</f>
        <v>44160</v>
      </c>
      <c r="B951" t="str">
        <f>Table4[[#This Row],[Показник]]</f>
        <v>% вільних ліжок</v>
      </c>
      <c r="C951" s="2">
        <f>Table4[[#This Row],[Україна]]*100</f>
        <v>49.325629749572201</v>
      </c>
    </row>
    <row r="952" spans="1:3" x14ac:dyDescent="0.35">
      <c r="A952" s="1">
        <f>Table4[[#This Row],[Дата]]</f>
        <v>44160</v>
      </c>
      <c r="B952" t="str">
        <f>Table4[[#This Row],[Показник]]</f>
        <v>% ліжок, забезпечених подачею кисню</v>
      </c>
      <c r="C952" s="2">
        <f>Table4[[#This Row],[Україна]]*100</f>
        <v>47.839710336663998</v>
      </c>
    </row>
    <row r="953" spans="1:3" x14ac:dyDescent="0.35">
      <c r="A953" s="1">
        <f>Table4[[#This Row],[Дата]]</f>
        <v>44160</v>
      </c>
      <c r="B953" t="str">
        <f>Table4[[#This Row],[Показник]]</f>
        <v>% зайнятих ліжок, забезпечених подачею кисню</v>
      </c>
      <c r="C953" s="2">
        <f>Table4[[#This Row],[Україна]]*100</f>
        <v>50.32020959173277</v>
      </c>
    </row>
    <row r="954" spans="1:3" x14ac:dyDescent="0.35">
      <c r="A954" s="1">
        <f>Table4[[#This Row],[Дата]]</f>
        <v>44160</v>
      </c>
      <c r="B954" t="str">
        <f>Table4[[#This Row],[Показник]]</f>
        <v>% вільних ліжок, забезпечених подачею кисню</v>
      </c>
      <c r="C954" s="2">
        <f>Table4[[#This Row],[Україна]]*100</f>
        <v>49.67979040826723</v>
      </c>
    </row>
    <row r="955" spans="1:3" x14ac:dyDescent="0.35">
      <c r="A955" s="1">
        <f>Table4[[#This Row],[Дата]]</f>
        <v>44160</v>
      </c>
      <c r="B955" t="str">
        <f>Table4[[#This Row],[Показник]]</f>
        <v>% зайнятих ліжок у ВРІТ</v>
      </c>
      <c r="C955" s="2">
        <f>Table4[[#This Row],[Україна]]*100</f>
        <v>49.843712430872806</v>
      </c>
    </row>
    <row r="956" spans="1:3" x14ac:dyDescent="0.35">
      <c r="A956" s="1">
        <f>Table4[[#This Row],[Дата]]</f>
        <v>44160</v>
      </c>
      <c r="B956" t="str">
        <f>Table4[[#This Row],[Показник]]</f>
        <v>% вільних ліжок у ВРІТ</v>
      </c>
      <c r="C956" s="2">
        <f>Table4[[#This Row],[Україна]]*100</f>
        <v>50.156287569127187</v>
      </c>
    </row>
    <row r="957" spans="1:3" x14ac:dyDescent="0.35">
      <c r="A957" s="1">
        <f>Table4[[#This Row],[Дата]]</f>
        <v>44160</v>
      </c>
      <c r="B957" t="str">
        <f>Table4[[#This Row],[Показник]]</f>
        <v>% зайнятих апаратів ШВЛ</v>
      </c>
      <c r="C957" s="2">
        <f>Table4[[#This Row],[Україна]]*100</f>
        <v>12.388302193338749</v>
      </c>
    </row>
    <row r="958" spans="1:3" x14ac:dyDescent="0.35">
      <c r="A958" s="1">
        <f>Table4[[#This Row],[Дата]]</f>
        <v>44160</v>
      </c>
      <c r="B958" t="str">
        <f>Table4[[#This Row],[Показник]]</f>
        <v>% вільних апаратів ШВЛ</v>
      </c>
      <c r="C958" s="2">
        <f>Table4[[#This Row],[Україна]]*100</f>
        <v>87.611697806661255</v>
      </c>
    </row>
    <row r="959" spans="1:3" x14ac:dyDescent="0.35">
      <c r="A959" s="1">
        <f>Table4[[#This Row],[Дата]]</f>
        <v>44161</v>
      </c>
      <c r="B959" t="str">
        <f>Table4[[#This Row],[Показник]]</f>
        <v>% ліжок, зайнятих підтвердженими випадками</v>
      </c>
      <c r="C959" s="2">
        <f>Table4[[#This Row],[Україна]]*100</f>
        <v>34.96761264001718</v>
      </c>
    </row>
    <row r="960" spans="1:3" x14ac:dyDescent="0.35">
      <c r="A960" s="1">
        <f>Table4[[#This Row],[Дата]]</f>
        <v>44161</v>
      </c>
      <c r="B960" t="str">
        <f>Table4[[#This Row],[Показник]]</f>
        <v>% ліжок, зайнятих підозрюваними випадками</v>
      </c>
      <c r="C960" s="2">
        <f>Table4[[#This Row],[Україна]]*100</f>
        <v>14.916079161149481</v>
      </c>
    </row>
    <row r="961" spans="1:3" x14ac:dyDescent="0.35">
      <c r="A961" s="1">
        <f>Table4[[#This Row],[Дата]]</f>
        <v>44161</v>
      </c>
      <c r="B961" t="str">
        <f>Table4[[#This Row],[Показник]]</f>
        <v>% зайнятих підтвердженими та підозрюваними випадками</v>
      </c>
      <c r="C961" s="2">
        <f>Table4[[#This Row],[Україна]]*100</f>
        <v>49.883691801166663</v>
      </c>
    </row>
    <row r="962" spans="1:3" x14ac:dyDescent="0.35">
      <c r="A962" s="1">
        <f>Table4[[#This Row],[Дата]]</f>
        <v>44161</v>
      </c>
      <c r="B962" t="str">
        <f>Table4[[#This Row],[Показник]]</f>
        <v>% вільних ліжок</v>
      </c>
      <c r="C962" s="2">
        <f>Table4[[#This Row],[Україна]]*100</f>
        <v>50.116308198833337</v>
      </c>
    </row>
    <row r="963" spans="1:3" x14ac:dyDescent="0.35">
      <c r="A963" s="1">
        <f>Table4[[#This Row],[Дата]]</f>
        <v>44161</v>
      </c>
      <c r="B963" t="str">
        <f>Table4[[#This Row],[Показник]]</f>
        <v>% ліжок, забезпечених подачею кисню</v>
      </c>
      <c r="C963" s="2">
        <f>Table4[[#This Row],[Україна]]*100</f>
        <v>47.525642112401457</v>
      </c>
    </row>
    <row r="964" spans="1:3" x14ac:dyDescent="0.35">
      <c r="A964" s="1">
        <f>Table4[[#This Row],[Дата]]</f>
        <v>44161</v>
      </c>
      <c r="B964" t="str">
        <f>Table4[[#This Row],[Показник]]</f>
        <v>% зайнятих ліжок, забезпечених подачею кисню</v>
      </c>
      <c r="C964" s="2">
        <f>Table4[[#This Row],[Україна]]*100</f>
        <v>50.244354867477611</v>
      </c>
    </row>
    <row r="965" spans="1:3" x14ac:dyDescent="0.35">
      <c r="A965" s="1">
        <f>Table4[[#This Row],[Дата]]</f>
        <v>44161</v>
      </c>
      <c r="B965" t="str">
        <f>Table4[[#This Row],[Показник]]</f>
        <v>% вільних ліжок, забезпечених подачею кисню</v>
      </c>
      <c r="C965" s="2">
        <f>Table4[[#This Row],[Україна]]*100</f>
        <v>49.755645132522389</v>
      </c>
    </row>
    <row r="966" spans="1:3" x14ac:dyDescent="0.35">
      <c r="A966" s="1">
        <f>Table4[[#This Row],[Дата]]</f>
        <v>44161</v>
      </c>
      <c r="B966" t="str">
        <f>Table4[[#This Row],[Показник]]</f>
        <v>% зайнятих ліжок у ВРІТ</v>
      </c>
      <c r="C966" s="2">
        <f>Table4[[#This Row],[Україна]]*100</f>
        <v>50.359023456199139</v>
      </c>
    </row>
    <row r="967" spans="1:3" x14ac:dyDescent="0.35">
      <c r="A967" s="1">
        <f>Table4[[#This Row],[Дата]]</f>
        <v>44161</v>
      </c>
      <c r="B967" t="str">
        <f>Table4[[#This Row],[Показник]]</f>
        <v>% вільних ліжок у ВРІТ</v>
      </c>
      <c r="C967" s="2">
        <f>Table4[[#This Row],[Україна]]*100</f>
        <v>49.640976543800861</v>
      </c>
    </row>
    <row r="968" spans="1:3" x14ac:dyDescent="0.35">
      <c r="A968" s="1">
        <f>Table4[[#This Row],[Дата]]</f>
        <v>44161</v>
      </c>
      <c r="B968" t="str">
        <f>Table4[[#This Row],[Показник]]</f>
        <v>% зайнятих апаратів ШВЛ</v>
      </c>
      <c r="C968" s="2">
        <f>Table4[[#This Row],[Україна]]*100</f>
        <v>13.791008505467801</v>
      </c>
    </row>
    <row r="969" spans="1:3" x14ac:dyDescent="0.35">
      <c r="A969" s="1">
        <f>Table4[[#This Row],[Дата]]</f>
        <v>44161</v>
      </c>
      <c r="B969" t="str">
        <f>Table4[[#This Row],[Показник]]</f>
        <v>% вільних апаратів ШВЛ</v>
      </c>
      <c r="C969" s="2">
        <f>Table4[[#This Row],[Україна]]*100</f>
        <v>86.208991494532199</v>
      </c>
    </row>
    <row r="970" spans="1:3" x14ac:dyDescent="0.35">
      <c r="A970" s="1">
        <f>Table4[[#This Row],[Дата]]</f>
        <v>44162</v>
      </c>
      <c r="B970" t="str">
        <f>Table4[[#This Row],[Показник]]</f>
        <v>% ліжок, зайнятих підтвердженими випадками</v>
      </c>
      <c r="C970" s="2">
        <f>Table4[[#This Row],[Україна]]*100</f>
        <v>34.950545853460021</v>
      </c>
    </row>
    <row r="971" spans="1:3" x14ac:dyDescent="0.35">
      <c r="A971" s="1">
        <f>Table4[[#This Row],[Дата]]</f>
        <v>44162</v>
      </c>
      <c r="B971" t="str">
        <f>Table4[[#This Row],[Показник]]</f>
        <v>% ліжок, зайнятих підозрюваними випадками</v>
      </c>
      <c r="C971" s="2">
        <f>Table4[[#This Row],[Україна]]*100</f>
        <v>14.03294583930499</v>
      </c>
    </row>
    <row r="972" spans="1:3" x14ac:dyDescent="0.35">
      <c r="A972" s="1">
        <f>Table4[[#This Row],[Дата]]</f>
        <v>44162</v>
      </c>
      <c r="B972" t="str">
        <f>Table4[[#This Row],[Показник]]</f>
        <v>% зайнятих підтвердженими та підозрюваними випадками</v>
      </c>
      <c r="C972" s="2">
        <f>Table4[[#This Row],[Україна]]*100</f>
        <v>48.983491692765007</v>
      </c>
    </row>
    <row r="973" spans="1:3" x14ac:dyDescent="0.35">
      <c r="A973" s="1">
        <f>Table4[[#This Row],[Дата]]</f>
        <v>44162</v>
      </c>
      <c r="B973" t="str">
        <f>Table4[[#This Row],[Показник]]</f>
        <v>% вільних ліжок</v>
      </c>
      <c r="C973" s="2">
        <f>Table4[[#This Row],[Україна]]*100</f>
        <v>51.016508307234986</v>
      </c>
    </row>
    <row r="974" spans="1:3" x14ac:dyDescent="0.35">
      <c r="A974" s="1">
        <f>Table4[[#This Row],[Дата]]</f>
        <v>44162</v>
      </c>
      <c r="B974" t="str">
        <f>Table4[[#This Row],[Показник]]</f>
        <v>% ліжок, забезпечених подачею кисню</v>
      </c>
      <c r="C974" s="2">
        <f>Table4[[#This Row],[Україна]]*100</f>
        <v>48.196792807300056</v>
      </c>
    </row>
    <row r="975" spans="1:3" x14ac:dyDescent="0.35">
      <c r="A975" s="1">
        <f>Table4[[#This Row],[Дата]]</f>
        <v>44162</v>
      </c>
      <c r="B975" t="str">
        <f>Table4[[#This Row],[Показник]]</f>
        <v>% зайнятих ліжок, забезпечених подачею кисню</v>
      </c>
      <c r="C975" s="2">
        <f>Table4[[#This Row],[Україна]]*100</f>
        <v>49.817283263146905</v>
      </c>
    </row>
    <row r="976" spans="1:3" x14ac:dyDescent="0.35">
      <c r="A976" s="1">
        <f>Table4[[#This Row],[Дата]]</f>
        <v>44162</v>
      </c>
      <c r="B976" t="str">
        <f>Table4[[#This Row],[Показник]]</f>
        <v>% вільних ліжок, забезпечених подачею кисню</v>
      </c>
      <c r="C976" s="2">
        <f>Table4[[#This Row],[Україна]]*100</f>
        <v>50.182716736853095</v>
      </c>
    </row>
    <row r="977" spans="1:3" x14ac:dyDescent="0.35">
      <c r="A977" s="1">
        <f>Table4[[#This Row],[Дата]]</f>
        <v>44162</v>
      </c>
      <c r="B977" t="str">
        <f>Table4[[#This Row],[Показник]]</f>
        <v>% зайнятих ліжок у ВРІТ</v>
      </c>
      <c r="C977" s="2">
        <f>Table4[[#This Row],[Україна]]*100</f>
        <v>50.835721107927412</v>
      </c>
    </row>
    <row r="978" spans="1:3" x14ac:dyDescent="0.35">
      <c r="A978" s="1">
        <f>Table4[[#This Row],[Дата]]</f>
        <v>44162</v>
      </c>
      <c r="B978" t="str">
        <f>Table4[[#This Row],[Показник]]</f>
        <v>% вільних ліжок у ВРІТ</v>
      </c>
      <c r="C978" s="2">
        <f>Table4[[#This Row],[Україна]]*100</f>
        <v>49.164278892072588</v>
      </c>
    </row>
    <row r="979" spans="1:3" x14ac:dyDescent="0.35">
      <c r="A979" s="1">
        <f>Table4[[#This Row],[Дата]]</f>
        <v>44162</v>
      </c>
      <c r="B979" t="str">
        <f>Table4[[#This Row],[Показник]]</f>
        <v>% зайнятих апаратів ШВЛ</v>
      </c>
      <c r="C979" s="2">
        <f>Table4[[#This Row],[Україна]]*100</f>
        <v>14.071674428021867</v>
      </c>
    </row>
    <row r="980" spans="1:3" x14ac:dyDescent="0.35">
      <c r="A980" s="1">
        <f>Table4[[#This Row],[Дата]]</f>
        <v>44162</v>
      </c>
      <c r="B980" t="str">
        <f>Table4[[#This Row],[Показник]]</f>
        <v>% вільних апаратів ШВЛ</v>
      </c>
      <c r="C980" s="2">
        <f>Table4[[#This Row],[Україна]]*100</f>
        <v>85.928325571978135</v>
      </c>
    </row>
    <row r="981" spans="1:3" x14ac:dyDescent="0.35">
      <c r="A981" s="1">
        <f>Table4[[#This Row],[Дата]]</f>
        <v>44163</v>
      </c>
      <c r="B981" t="str">
        <f>Table4[[#This Row],[Показник]]</f>
        <v>% ліжок, зайнятих підтвердженими випадками</v>
      </c>
      <c r="C981" s="2">
        <f>Table4[[#This Row],[Україна]]*100</f>
        <v>33.858156279300154</v>
      </c>
    </row>
    <row r="982" spans="1:3" x14ac:dyDescent="0.35">
      <c r="A982" s="1">
        <f>Table4[[#This Row],[Дата]]</f>
        <v>44163</v>
      </c>
      <c r="B982" t="str">
        <f>Table4[[#This Row],[Показник]]</f>
        <v>% ліжок, зайнятих підозрюваними випадками</v>
      </c>
      <c r="C982" s="2">
        <f>Table4[[#This Row],[Україна]]*100</f>
        <v>13.614732782564086</v>
      </c>
    </row>
    <row r="983" spans="1:3" x14ac:dyDescent="0.35">
      <c r="A983" s="1">
        <f>Table4[[#This Row],[Дата]]</f>
        <v>44163</v>
      </c>
      <c r="B983" t="str">
        <f>Table4[[#This Row],[Показник]]</f>
        <v>% зайнятих підтвердженими та підозрюваними випадками</v>
      </c>
      <c r="C983" s="2">
        <f>Table4[[#This Row],[Україна]]*100</f>
        <v>47.472889061864244</v>
      </c>
    </row>
    <row r="984" spans="1:3" x14ac:dyDescent="0.35">
      <c r="A984" s="1">
        <f>Table4[[#This Row],[Дата]]</f>
        <v>44163</v>
      </c>
      <c r="B984" t="str">
        <f>Table4[[#This Row],[Показник]]</f>
        <v>% вільних ліжок</v>
      </c>
      <c r="C984" s="2">
        <f>Table4[[#This Row],[Україна]]*100</f>
        <v>52.527110938135756</v>
      </c>
    </row>
    <row r="985" spans="1:3" x14ac:dyDescent="0.35">
      <c r="A985" s="1">
        <f>Table4[[#This Row],[Дата]]</f>
        <v>44163</v>
      </c>
      <c r="B985" t="str">
        <f>Table4[[#This Row],[Показник]]</f>
        <v>% ліжок, забезпечених подачею кисню</v>
      </c>
      <c r="C985" s="2">
        <f>Table4[[#This Row],[Україна]]*100</f>
        <v>49.065843759433804</v>
      </c>
    </row>
    <row r="986" spans="1:3" x14ac:dyDescent="0.35">
      <c r="A986" s="1">
        <f>Table4[[#This Row],[Дата]]</f>
        <v>44163</v>
      </c>
      <c r="B986" t="str">
        <f>Table4[[#This Row],[Показник]]</f>
        <v>% зайнятих ліжок, забезпечених подачею кисню</v>
      </c>
      <c r="C986" s="2">
        <f>Table4[[#This Row],[Україна]]*100</f>
        <v>49.176237353021598</v>
      </c>
    </row>
    <row r="987" spans="1:3" x14ac:dyDescent="0.35">
      <c r="A987" s="1">
        <f>Table4[[#This Row],[Дата]]</f>
        <v>44163</v>
      </c>
      <c r="B987" t="str">
        <f>Table4[[#This Row],[Показник]]</f>
        <v>% вільних ліжок, забезпечених подачею кисню</v>
      </c>
      <c r="C987" s="2">
        <f>Table4[[#This Row],[Україна]]*100</f>
        <v>50.823762646978402</v>
      </c>
    </row>
    <row r="988" spans="1:3" x14ac:dyDescent="0.35">
      <c r="A988" s="1">
        <f>Table4[[#This Row],[Дата]]</f>
        <v>44163</v>
      </c>
      <c r="B988" t="str">
        <f>Table4[[#This Row],[Показник]]</f>
        <v>% зайнятих ліжок у ВРІТ</v>
      </c>
      <c r="C988" s="2">
        <f>Table4[[#This Row],[Україна]]*100</f>
        <v>51.252684323550469</v>
      </c>
    </row>
    <row r="989" spans="1:3" x14ac:dyDescent="0.35">
      <c r="A989" s="1">
        <f>Table4[[#This Row],[Дата]]</f>
        <v>44163</v>
      </c>
      <c r="B989" t="str">
        <f>Table4[[#This Row],[Показник]]</f>
        <v>% вільних ліжок у ВРІТ</v>
      </c>
      <c r="C989" s="2">
        <f>Table4[[#This Row],[Україна]]*100</f>
        <v>48.747315676449539</v>
      </c>
    </row>
    <row r="990" spans="1:3" x14ac:dyDescent="0.35">
      <c r="A990" s="1">
        <f>Table4[[#This Row],[Дата]]</f>
        <v>44163</v>
      </c>
      <c r="B990" t="str">
        <f>Table4[[#This Row],[Показник]]</f>
        <v>% зайнятих апаратів ШВЛ</v>
      </c>
      <c r="C990" s="2">
        <f>Table4[[#This Row],[Україна]]*100</f>
        <v>13.384708983978911</v>
      </c>
    </row>
    <row r="991" spans="1:3" x14ac:dyDescent="0.35">
      <c r="A991" s="1">
        <f>Table4[[#This Row],[Дата]]</f>
        <v>44163</v>
      </c>
      <c r="B991" t="str">
        <f>Table4[[#This Row],[Показник]]</f>
        <v>% вільних апаратів ШВЛ</v>
      </c>
      <c r="C991" s="2">
        <f>Table4[[#This Row],[Україна]]*100</f>
        <v>86.615291016021089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991"/>
  <sheetViews>
    <sheetView tabSelected="1" topLeftCell="A955" workbookViewId="0">
      <selection activeCell="A992" sqref="A992:XFD998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  <row r="937" spans="1:27" x14ac:dyDescent="0.35">
      <c r="A937" s="1">
        <f>Table2[[#This Row],[Дата]]</f>
        <v>44159</v>
      </c>
      <c r="B937" t="str">
        <f>Table2[[#This Row],[Показник]]</f>
        <v>% ліжок, зайнятих підтвердженими випадками</v>
      </c>
      <c r="C937" s="2">
        <f>Table2[[#This Row],[м.Київ]]*100</f>
        <v>46.269325565762941</v>
      </c>
      <c r="D937" s="2">
        <f>Table2[[#This Row],[Вінницька область]]*100</f>
        <v>24.246987951807228</v>
      </c>
      <c r="E937" s="2">
        <f>Table2[[#This Row],[Волинська область]]*100</f>
        <v>36.58712942877802</v>
      </c>
      <c r="F937" s="2">
        <f>Table2[[#This Row],[Дніпропетровська область]]*100</f>
        <v>33.520994604738448</v>
      </c>
      <c r="G937" s="2">
        <f>Table2[[#This Row],[Донецька область]]*100</f>
        <v>25.536774783005939</v>
      </c>
      <c r="H937" s="2">
        <f>Table2[[#This Row],[Житомирська область]]*100</f>
        <v>31.597633136094679</v>
      </c>
      <c r="I937" s="2">
        <f>Table2[[#This Row],[Закарпатська область]]*100</f>
        <v>41.680216802168026</v>
      </c>
      <c r="J937" s="2">
        <f>Table2[[#This Row],[Запорізька область]]*100</f>
        <v>38.378631677600751</v>
      </c>
      <c r="K937" s="2">
        <f>Table2[[#This Row],[Івано-Франківська область]]*100</f>
        <v>42.200557103064071</v>
      </c>
      <c r="L937" s="2">
        <f>Table2[[#This Row],[Київська область]]*100</f>
        <v>43.822843822843822</v>
      </c>
      <c r="M937" s="2">
        <f>Table2[[#This Row],[Кіровоградська область]]*100</f>
        <v>53.274336283185839</v>
      </c>
      <c r="N937" s="2">
        <f>Table2[[#This Row],[Луганська область]]*100</f>
        <v>17.295373665480426</v>
      </c>
      <c r="O937" s="2">
        <f>Table2[[#This Row],[Львівська область]]*100</f>
        <v>34.480796586059739</v>
      </c>
      <c r="P937" s="2">
        <f>Table2[[#This Row],[Миколаївська область]]*100</f>
        <v>42.459239130434781</v>
      </c>
      <c r="Q937" s="2">
        <f>Table2[[#This Row],[Одеська область]]*100</f>
        <v>29.637165140725667</v>
      </c>
      <c r="R937" s="2">
        <f>Table2[[#This Row],[Полтавська область]]*100</f>
        <v>34.154090548054015</v>
      </c>
      <c r="S937" s="2">
        <f>Table2[[#This Row],[Рівненська область]]*100</f>
        <v>38.313953488372093</v>
      </c>
      <c r="T937" s="2">
        <f>Table2[[#This Row],[Сумська область]]*100</f>
        <v>31.13273106323836</v>
      </c>
      <c r="U937" s="2">
        <f>Table2[[#This Row],[Тернопільська область]]*100</f>
        <v>34.130072262367982</v>
      </c>
      <c r="V937" s="2">
        <f>Table2[[#This Row],[Харківська область]]*100</f>
        <v>39.306184012066367</v>
      </c>
      <c r="W937" s="2">
        <f>Table2[[#This Row],[Херсонська область]]*100</f>
        <v>18.47255369928401</v>
      </c>
      <c r="X937" s="2">
        <f>Table2[[#This Row],[Хмельницька область]]*100</f>
        <v>39.847715736040605</v>
      </c>
      <c r="Y937" s="2">
        <f>Table2[[#This Row],[Черкаська область]]*100</f>
        <v>35.093815149409316</v>
      </c>
      <c r="Z937" s="2">
        <f>Table2[[#This Row],[Чернівецька область]]*100</f>
        <v>43.190921228304404</v>
      </c>
      <c r="AA937" s="2">
        <f>Table2[[#This Row],[Чернігівська область]]*100</f>
        <v>44.368340943683407</v>
      </c>
    </row>
    <row r="938" spans="1:27" x14ac:dyDescent="0.35">
      <c r="A938" s="1">
        <f>Table2[[#This Row],[Дата]]</f>
        <v>44159</v>
      </c>
      <c r="B938" t="str">
        <f>Table2[[#This Row],[Показник]]</f>
        <v>% ліжок, зайнятих підозрюваними випадками</v>
      </c>
      <c r="C938" s="2">
        <f>Table2[[#This Row],[м.Київ]]*100</f>
        <v>12.054671745462686</v>
      </c>
      <c r="D938" s="2">
        <f>Table2[[#This Row],[Вінницька область]]*100</f>
        <v>30.120481927710841</v>
      </c>
      <c r="E938" s="2">
        <f>Table2[[#This Row],[Волинська область]]*100</f>
        <v>10.556760665220533</v>
      </c>
      <c r="F938" s="2">
        <f>Table2[[#This Row],[Дніпропетровська область]]*100</f>
        <v>15.81046211588083</v>
      </c>
      <c r="G938" s="2">
        <f>Table2[[#This Row],[Донецька область]]*100</f>
        <v>32.754682503426217</v>
      </c>
      <c r="H938" s="2">
        <f>Table2[[#This Row],[Житомирська область]]*100</f>
        <v>14.240631163708084</v>
      </c>
      <c r="I938" s="2">
        <f>Table2[[#This Row],[Закарпатська область]]*100</f>
        <v>13.170731707317074</v>
      </c>
      <c r="J938" s="2">
        <f>Table2[[#This Row],[Запорізька область]]*100</f>
        <v>28.256794751640115</v>
      </c>
      <c r="K938" s="2">
        <f>Table2[[#This Row],[Івано-Франківська область]]*100</f>
        <v>9.8537604456824468</v>
      </c>
      <c r="L938" s="2">
        <f>Table2[[#This Row],[Київська область]]*100</f>
        <v>13.146853146853148</v>
      </c>
      <c r="M938" s="2">
        <f>Table2[[#This Row],[Кіровоградська область]]*100</f>
        <v>6.9026548672566417</v>
      </c>
      <c r="N938" s="2">
        <f>Table2[[#This Row],[Луганська область]]*100</f>
        <v>8.6832740213523127</v>
      </c>
      <c r="O938" s="2">
        <f>Table2[[#This Row],[Львівська область]]*100</f>
        <v>18.29302987197725</v>
      </c>
      <c r="P938" s="2">
        <f>Table2[[#This Row],[Миколаївська область]]*100</f>
        <v>25.407608695652169</v>
      </c>
      <c r="Q938" s="2">
        <f>Table2[[#This Row],[Одеська область]]*100</f>
        <v>23.940318752119367</v>
      </c>
      <c r="R938" s="2">
        <f>Table2[[#This Row],[Полтавська область]]*100</f>
        <v>35.822081016679896</v>
      </c>
      <c r="S938" s="2">
        <f>Table2[[#This Row],[Рівненська область]]*100</f>
        <v>14.127906976744182</v>
      </c>
      <c r="T938" s="2">
        <f>Table2[[#This Row],[Сумська область]]*100</f>
        <v>11.813759555246705</v>
      </c>
      <c r="U938" s="2">
        <f>Table2[[#This Row],[Тернопільська область]]*100</f>
        <v>5.5586436909394132</v>
      </c>
      <c r="V938" s="2">
        <f>Table2[[#This Row],[Харківська область]]*100</f>
        <v>11.583710407239812</v>
      </c>
      <c r="W938" s="2">
        <f>Table2[[#This Row],[Херсонська область]]*100</f>
        <v>0</v>
      </c>
      <c r="X938" s="2">
        <f>Table2[[#This Row],[Хмельницька область]]*100</f>
        <v>12.267343485617605</v>
      </c>
      <c r="Y938" s="2">
        <f>Table2[[#This Row],[Черкаська область]]*100</f>
        <v>14.940931202223757</v>
      </c>
      <c r="Z938" s="2">
        <f>Table2[[#This Row],[Чернівецька область]]*100</f>
        <v>16.955941255006678</v>
      </c>
      <c r="AA938" s="2">
        <f>Table2[[#This Row],[Чернігівська область]]*100</f>
        <v>18.264840182648413</v>
      </c>
    </row>
    <row r="939" spans="1:27" x14ac:dyDescent="0.35">
      <c r="A939" s="1">
        <f>Table2[[#This Row],[Дата]]</f>
        <v>44159</v>
      </c>
      <c r="B939" t="str">
        <f>Table2[[#This Row],[Показник]]</f>
        <v>% зайнятих підтвердженими та підозрюваними випадками</v>
      </c>
      <c r="C939" s="2">
        <f>Table2[[#This Row],[м.Київ]]*100</f>
        <v>58.323997311225625</v>
      </c>
      <c r="D939" s="2">
        <f>Table2[[#This Row],[Вінницька область]]*100</f>
        <v>54.367469879518069</v>
      </c>
      <c r="E939" s="2">
        <f>Table2[[#This Row],[Волинська область]]*100</f>
        <v>47.14389009399855</v>
      </c>
      <c r="F939" s="2">
        <f>Table2[[#This Row],[Дніпропетровська область]]*100</f>
        <v>49.331456720619279</v>
      </c>
      <c r="G939" s="2">
        <f>Table2[[#This Row],[Донецька область]]*100</f>
        <v>58.291457286432156</v>
      </c>
      <c r="H939" s="2">
        <f>Table2[[#This Row],[Житомирська область]]*100</f>
        <v>45.838264299802759</v>
      </c>
      <c r="I939" s="2">
        <f>Table2[[#This Row],[Закарпатська область]]*100</f>
        <v>54.8509485094851</v>
      </c>
      <c r="J939" s="2">
        <f>Table2[[#This Row],[Запорізька область]]*100</f>
        <v>66.635426429240866</v>
      </c>
      <c r="K939" s="2">
        <f>Table2[[#This Row],[Івано-Франківська область]]*100</f>
        <v>52.054317548746518</v>
      </c>
      <c r="L939" s="2">
        <f>Table2[[#This Row],[Київська область]]*100</f>
        <v>56.969696969696969</v>
      </c>
      <c r="M939" s="2">
        <f>Table2[[#This Row],[Кіровоградська область]]*100</f>
        <v>60.176991150442483</v>
      </c>
      <c r="N939" s="2">
        <f>Table2[[#This Row],[Луганська область]]*100</f>
        <v>25.978647686832741</v>
      </c>
      <c r="O939" s="2">
        <f>Table2[[#This Row],[Львівська область]]*100</f>
        <v>52.773826458036986</v>
      </c>
      <c r="P939" s="2">
        <f>Table2[[#This Row],[Миколаївська область]]*100</f>
        <v>67.866847826086953</v>
      </c>
      <c r="Q939" s="2">
        <f>Table2[[#This Row],[Одеська область]]*100</f>
        <v>53.577483892845038</v>
      </c>
      <c r="R939" s="2">
        <f>Table2[[#This Row],[Полтавська область]]*100</f>
        <v>69.976171564733917</v>
      </c>
      <c r="S939" s="2">
        <f>Table2[[#This Row],[Рівненська область]]*100</f>
        <v>52.441860465116278</v>
      </c>
      <c r="T939" s="2">
        <f>Table2[[#This Row],[Сумська область]]*100</f>
        <v>42.946490618485065</v>
      </c>
      <c r="U939" s="2">
        <f>Table2[[#This Row],[Тернопільська область]]*100</f>
        <v>39.688715953307394</v>
      </c>
      <c r="V939" s="2">
        <f>Table2[[#This Row],[Харківська область]]*100</f>
        <v>50.889894419306181</v>
      </c>
      <c r="W939" s="2">
        <f>Table2[[#This Row],[Херсонська область]]*100</f>
        <v>18.47255369928401</v>
      </c>
      <c r="X939" s="2">
        <f>Table2[[#This Row],[Хмельницька область]]*100</f>
        <v>52.115059221658214</v>
      </c>
      <c r="Y939" s="2">
        <f>Table2[[#This Row],[Черкаська область]]*100</f>
        <v>50.034746351633075</v>
      </c>
      <c r="Z939" s="2">
        <f>Table2[[#This Row],[Чернівецька область]]*100</f>
        <v>60.146862483311082</v>
      </c>
      <c r="AA939" s="2">
        <f>Table2[[#This Row],[Чернігівська область]]*100</f>
        <v>62.633181126331813</v>
      </c>
    </row>
    <row r="940" spans="1:27" x14ac:dyDescent="0.35">
      <c r="A940" s="1">
        <f>Table2[[#This Row],[Дата]]</f>
        <v>44159</v>
      </c>
      <c r="B940" t="str">
        <f>Table2[[#This Row],[Показник]]</f>
        <v>% вільних ліжок</v>
      </c>
      <c r="C940" s="2">
        <f>Table2[[#This Row],[м.Київ]]*100</f>
        <v>41.676002688774375</v>
      </c>
      <c r="D940" s="2">
        <f>Table2[[#This Row],[Вінницька область]]*100</f>
        <v>45.632530120481931</v>
      </c>
      <c r="E940" s="2">
        <f>Table2[[#This Row],[Волинська область]]*100</f>
        <v>52.85610990600145</v>
      </c>
      <c r="F940" s="2">
        <f>Table2[[#This Row],[Дніпропетровська область]]*100</f>
        <v>50.668543279380728</v>
      </c>
      <c r="G940" s="2">
        <f>Table2[[#This Row],[Донецька область]]*100</f>
        <v>41.708542713567844</v>
      </c>
      <c r="H940" s="2">
        <f>Table2[[#This Row],[Житомирська область]]*100</f>
        <v>54.161735700197241</v>
      </c>
      <c r="I940" s="2">
        <f>Table2[[#This Row],[Закарпатська область]]*100</f>
        <v>45.1490514905149</v>
      </c>
      <c r="J940" s="2">
        <f>Table2[[#This Row],[Запорізька область]]*100</f>
        <v>33.364573570759134</v>
      </c>
      <c r="K940" s="2">
        <f>Table2[[#This Row],[Івано-Франківська область]]*100</f>
        <v>47.945682451253482</v>
      </c>
      <c r="L940" s="2">
        <f>Table2[[#This Row],[Київська область]]*100</f>
        <v>43.030303030303031</v>
      </c>
      <c r="M940" s="2">
        <f>Table2[[#This Row],[Кіровоградська область]]*100</f>
        <v>39.823008849557517</v>
      </c>
      <c r="N940" s="2">
        <f>Table2[[#This Row],[Луганська область]]*100</f>
        <v>74.02135231316727</v>
      </c>
      <c r="O940" s="2">
        <f>Table2[[#This Row],[Львівська область]]*100</f>
        <v>47.226173541963014</v>
      </c>
      <c r="P940" s="2">
        <f>Table2[[#This Row],[Миколаївська область]]*100</f>
        <v>32.133152173913047</v>
      </c>
      <c r="Q940" s="2">
        <f>Table2[[#This Row],[Одеська область]]*100</f>
        <v>46.422516107154962</v>
      </c>
      <c r="R940" s="2">
        <f>Table2[[#This Row],[Полтавська область]]*100</f>
        <v>30.023828435266086</v>
      </c>
      <c r="S940" s="2">
        <f>Table2[[#This Row],[Рівненська область]]*100</f>
        <v>47.558139534883722</v>
      </c>
      <c r="T940" s="2">
        <f>Table2[[#This Row],[Сумська область]]*100</f>
        <v>57.053509381514935</v>
      </c>
      <c r="U940" s="2">
        <f>Table2[[#This Row],[Тернопільська область]]*100</f>
        <v>60.311284046692606</v>
      </c>
      <c r="V940" s="2">
        <f>Table2[[#This Row],[Харківська область]]*100</f>
        <v>49.110105580693819</v>
      </c>
      <c r="W940" s="2">
        <f>Table2[[#This Row],[Херсонська область]]*100</f>
        <v>81.527446300715994</v>
      </c>
      <c r="X940" s="2">
        <f>Table2[[#This Row],[Хмельницька область]]*100</f>
        <v>47.884940778341786</v>
      </c>
      <c r="Y940" s="2">
        <f>Table2[[#This Row],[Черкаська область]]*100</f>
        <v>49.965253648366925</v>
      </c>
      <c r="Z940" s="2">
        <f>Table2[[#This Row],[Чернівецька область]]*100</f>
        <v>39.853137516688918</v>
      </c>
      <c r="AA940" s="2">
        <f>Table2[[#This Row],[Чернігівська область]]*100</f>
        <v>37.366818873668187</v>
      </c>
    </row>
    <row r="941" spans="1:27" x14ac:dyDescent="0.35">
      <c r="A941" s="1">
        <f>Table2[[#This Row],[Дата]]</f>
        <v>44159</v>
      </c>
      <c r="B941" t="str">
        <f>Table2[[#This Row],[Показник]]</f>
        <v>% ліжок, забезпечених подачею кисню</v>
      </c>
      <c r="C941" s="2">
        <f>Table2[[#This Row],[м.Київ]]*100</f>
        <v>27.413379821311835</v>
      </c>
      <c r="D941" s="2">
        <f>Table2[[#This Row],[Вінницька область]]*100</f>
        <v>57.115009746588697</v>
      </c>
      <c r="E941" s="2">
        <f>Table2[[#This Row],[Волинська область]]*100</f>
        <v>38.14866760168303</v>
      </c>
      <c r="F941" s="2">
        <f>Table2[[#This Row],[Дніпропетровська область]]*100</f>
        <v>39.038504340084572</v>
      </c>
      <c r="G941" s="2">
        <f>Table2[[#This Row],[Донецька область]]*100</f>
        <v>45.504950495049506</v>
      </c>
      <c r="H941" s="2">
        <f>Table2[[#This Row],[Житомирська область]]*100</f>
        <v>56.901725431357839</v>
      </c>
      <c r="I941" s="2">
        <f>Table2[[#This Row],[Закарпатська область]]*100</f>
        <v>35.968169761273209</v>
      </c>
      <c r="J941" s="2">
        <f>Table2[[#This Row],[Запорізька область]]*100</f>
        <v>60.643678160919542</v>
      </c>
      <c r="K941" s="2">
        <f>Table2[[#This Row],[Івано-Франківська область]]*100</f>
        <v>38.477226376614546</v>
      </c>
      <c r="L941" s="2">
        <f>Table2[[#This Row],[Київська область]]*100</f>
        <v>66.727688787185357</v>
      </c>
      <c r="M941" s="2">
        <f>Table2[[#This Row],[Кіровоградська область]]*100</f>
        <v>56.78391959798995</v>
      </c>
      <c r="N941" s="2">
        <f>Table2[[#This Row],[Луганська область]]*100</f>
        <v>19.203910614525142</v>
      </c>
      <c r="O941" s="2">
        <f>Table2[[#This Row],[Львівська область]]*100</f>
        <v>61.85133239831697</v>
      </c>
      <c r="P941" s="2">
        <f>Table2[[#This Row],[Миколаївська область]]*100</f>
        <v>45.921644187540139</v>
      </c>
      <c r="Q941" s="2">
        <f>Table2[[#This Row],[Одеська область]]*100</f>
        <v>41.059408838162135</v>
      </c>
      <c r="R941" s="2">
        <f>Table2[[#This Row],[Полтавська область]]*100</f>
        <v>67.503586800573885</v>
      </c>
      <c r="S941" s="2">
        <f>Table2[[#This Row],[Рівненська область]]*100</f>
        <v>35.702479338842977</v>
      </c>
      <c r="T941" s="2">
        <f>Table2[[#This Row],[Сумська область]]*100</f>
        <v>53.153153153153156</v>
      </c>
      <c r="U941" s="2">
        <f>Table2[[#This Row],[Тернопільська область]]*100</f>
        <v>60.693940963231483</v>
      </c>
      <c r="V941" s="2">
        <f>Table2[[#This Row],[Харківська область]]*100</f>
        <v>32.942973523421585</v>
      </c>
      <c r="W941" s="2">
        <f>Table2[[#This Row],[Херсонська область]]*100</f>
        <v>52.310536044362287</v>
      </c>
      <c r="X941" s="2">
        <f>Table2[[#This Row],[Хмельницька область]]*100</f>
        <v>71.668768390079862</v>
      </c>
      <c r="Y941" s="2">
        <f>Table2[[#This Row],[Черкаська область]]*100</f>
        <v>37.373737373737377</v>
      </c>
      <c r="Z941" s="2">
        <f>Table2[[#This Row],[Чернівецька область]]*100</f>
        <v>56.141522029372496</v>
      </c>
      <c r="AA941" s="2">
        <f>Table2[[#This Row],[Чернігівська область]]*100</f>
        <v>39.869753979739507</v>
      </c>
    </row>
    <row r="942" spans="1:27" x14ac:dyDescent="0.35">
      <c r="A942" s="1">
        <f>Table2[[#This Row],[Дата]]</f>
        <v>44159</v>
      </c>
      <c r="B942" t="str">
        <f>Table2[[#This Row],[Показник]]</f>
        <v>% зайнятих ліжок, забезпечених подачею кисню</v>
      </c>
      <c r="C942" s="2">
        <f>Table2[[#This Row],[м.Київ]]*100</f>
        <v>84.022257551669327</v>
      </c>
      <c r="D942" s="2">
        <f>Table2[[#This Row],[Вінницька область]]*100</f>
        <v>38.481228668941981</v>
      </c>
      <c r="E942" s="2">
        <f>Table2[[#This Row],[Волинська область]]*100</f>
        <v>51.654411764705884</v>
      </c>
      <c r="F942" s="2">
        <f>Table2[[#This Row],[Дніпропетровська область]]*100</f>
        <v>43.386545039908782</v>
      </c>
      <c r="G942" s="2">
        <f>Table2[[#This Row],[Донецька область]]*100</f>
        <v>56.222802436901652</v>
      </c>
      <c r="H942" s="2">
        <f>Table2[[#This Row],[Житомирська область]]*100</f>
        <v>28.213579433091628</v>
      </c>
      <c r="I942" s="2">
        <f>Table2[[#This Row],[Закарпатська область]]*100</f>
        <v>55.309734513274336</v>
      </c>
      <c r="J942" s="2">
        <f>Table2[[#This Row],[Запорізька область]]*100</f>
        <v>44.275966641395001</v>
      </c>
      <c r="K942" s="2">
        <f>Table2[[#This Row],[Івано-Франківська область]]*100</f>
        <v>44.964664310954063</v>
      </c>
      <c r="L942" s="2">
        <f>Table2[[#This Row],[Київська область]]*100</f>
        <v>63.786008230452673</v>
      </c>
      <c r="M942" s="2">
        <f>Table2[[#This Row],[Кіровоградська область]]*100</f>
        <v>59.292035398230091</v>
      </c>
      <c r="N942" s="2">
        <f>Table2[[#This Row],[Луганська область]]*100</f>
        <v>31.636363636363633</v>
      </c>
      <c r="O942" s="2">
        <f>Table2[[#This Row],[Львівська область]]*100</f>
        <v>64.126984126984127</v>
      </c>
      <c r="P942" s="2">
        <f>Table2[[#This Row],[Миколаївська область]]*100</f>
        <v>57.902097902097907</v>
      </c>
      <c r="Q942" s="2">
        <f>Table2[[#This Row],[Одеська область]]*100</f>
        <v>55.595153243050611</v>
      </c>
      <c r="R942" s="2">
        <f>Table2[[#This Row],[Полтавська область]]*100</f>
        <v>23.273113708820404</v>
      </c>
      <c r="S942" s="2">
        <f>Table2[[#This Row],[Рівненська область]]*100</f>
        <v>48.76543209876543</v>
      </c>
      <c r="T942" s="2">
        <f>Table2[[#This Row],[Сумська область]]*100</f>
        <v>65.012106537530272</v>
      </c>
      <c r="U942" s="2">
        <f>Table2[[#This Row],[Тернопільська область]]*100</f>
        <v>39.078498293515359</v>
      </c>
      <c r="V942" s="2">
        <f>Table2[[#This Row],[Харківська область]]*100</f>
        <v>75.425038639876348</v>
      </c>
      <c r="W942" s="2">
        <f>Table2[[#This Row],[Херсонська область]]*100</f>
        <v>15.282685512367491</v>
      </c>
      <c r="X942" s="2">
        <f>Table2[[#This Row],[Хмельницька область]]*100</f>
        <v>47.272727272727273</v>
      </c>
      <c r="Y942" s="2">
        <f>Table2[[#This Row],[Черкаська область]]*100</f>
        <v>81.621621621621614</v>
      </c>
      <c r="Z942" s="2">
        <f>Table2[[#This Row],[Чернівецька область]]*100</f>
        <v>40.903686087990486</v>
      </c>
      <c r="AA942" s="2">
        <f>Table2[[#This Row],[Чернігівська область]]*100</f>
        <v>51.179673321234119</v>
      </c>
    </row>
    <row r="943" spans="1:27" x14ac:dyDescent="0.35">
      <c r="A943" s="1">
        <f>Table2[[#This Row],[Дата]]</f>
        <v>44159</v>
      </c>
      <c r="B943" t="str">
        <f>Table2[[#This Row],[Показник]]</f>
        <v>% вільних ліжок, забезпечених подачею кисню</v>
      </c>
      <c r="C943" s="2">
        <f>Table2[[#This Row],[м.Київ]]*100</f>
        <v>15.977742448330684</v>
      </c>
      <c r="D943" s="2">
        <f>Table2[[#This Row],[Вінницька область]]*100</f>
        <v>61.518771331058019</v>
      </c>
      <c r="E943" s="2">
        <f>Table2[[#This Row],[Волинська область]]*100</f>
        <v>48.345588235294116</v>
      </c>
      <c r="F943" s="2">
        <f>Table2[[#This Row],[Дніпропетровська область]]*100</f>
        <v>56.613454960091225</v>
      </c>
      <c r="G943" s="2">
        <f>Table2[[#This Row],[Донецька область]]*100</f>
        <v>43.777197563098348</v>
      </c>
      <c r="H943" s="2">
        <f>Table2[[#This Row],[Житомирська область]]*100</f>
        <v>71.786420566908376</v>
      </c>
      <c r="I943" s="2">
        <f>Table2[[#This Row],[Закарпатська область]]*100</f>
        <v>44.690265486725664</v>
      </c>
      <c r="J943" s="2">
        <f>Table2[[#This Row],[Запорізька область]]*100</f>
        <v>55.724033358605006</v>
      </c>
      <c r="K943" s="2">
        <f>Table2[[#This Row],[Івано-Франківська область]]*100</f>
        <v>55.035335689045937</v>
      </c>
      <c r="L943" s="2">
        <f>Table2[[#This Row],[Київська область]]*100</f>
        <v>36.213991769547327</v>
      </c>
      <c r="M943" s="2">
        <f>Table2[[#This Row],[Кіровоградська область]]*100</f>
        <v>40.707964601769916</v>
      </c>
      <c r="N943" s="2">
        <f>Table2[[#This Row],[Луганська область]]*100</f>
        <v>68.36363636363636</v>
      </c>
      <c r="O943" s="2">
        <f>Table2[[#This Row],[Львівська область]]*100</f>
        <v>35.873015873015873</v>
      </c>
      <c r="P943" s="2">
        <f>Table2[[#This Row],[Миколаївська область]]*100</f>
        <v>42.097902097902093</v>
      </c>
      <c r="Q943" s="2">
        <f>Table2[[#This Row],[Одеська область]]*100</f>
        <v>44.404846756949397</v>
      </c>
      <c r="R943" s="2">
        <f>Table2[[#This Row],[Полтавська область]]*100</f>
        <v>76.726886291179596</v>
      </c>
      <c r="S943" s="2">
        <f>Table2[[#This Row],[Рівненська область]]*100</f>
        <v>51.23456790123457</v>
      </c>
      <c r="T943" s="2">
        <f>Table2[[#This Row],[Сумська область]]*100</f>
        <v>34.987893462469735</v>
      </c>
      <c r="U943" s="2">
        <f>Table2[[#This Row],[Тернопільська область]]*100</f>
        <v>60.921501706484641</v>
      </c>
      <c r="V943" s="2">
        <f>Table2[[#This Row],[Харківська область]]*100</f>
        <v>24.574961360123648</v>
      </c>
      <c r="W943" s="2">
        <f>Table2[[#This Row],[Херсонська область]]*100</f>
        <v>84.717314487632507</v>
      </c>
      <c r="X943" s="2">
        <f>Table2[[#This Row],[Хмельницька область]]*100</f>
        <v>52.72727272727272</v>
      </c>
      <c r="Y943" s="2">
        <f>Table2[[#This Row],[Черкаська область]]*100</f>
        <v>18.378378378378379</v>
      </c>
      <c r="Z943" s="2">
        <f>Table2[[#This Row],[Чернівецька область]]*100</f>
        <v>59.096313912009514</v>
      </c>
      <c r="AA943" s="2">
        <f>Table2[[#This Row],[Чернігівська область]]*100</f>
        <v>48.820326678765881</v>
      </c>
    </row>
    <row r="944" spans="1:27" x14ac:dyDescent="0.35">
      <c r="A944" s="1">
        <f>Table2[[#This Row],[Дата]]</f>
        <v>44159</v>
      </c>
      <c r="B944" t="str">
        <f>Table2[[#This Row],[Показник]]</f>
        <v>% зайнятих ліжок у ВРІТ</v>
      </c>
      <c r="C944" s="2">
        <f>Table2[[#This Row],[м.Київ]]*100</f>
        <v>63.063063063063062</v>
      </c>
      <c r="D944" s="2">
        <f>Table2[[#This Row],[Вінницька область]]*100</f>
        <v>28.07017543859649</v>
      </c>
      <c r="E944" s="2">
        <f>Table2[[#This Row],[Волинська область]]*100</f>
        <v>48.695652173913047</v>
      </c>
      <c r="F944" s="2">
        <f>Table2[[#This Row],[Дніпропетровська область]]*100</f>
        <v>38.942307692307693</v>
      </c>
      <c r="G944" s="2">
        <f>Table2[[#This Row],[Донецька область]]*100</f>
        <v>88.068181818181827</v>
      </c>
      <c r="H944" s="2">
        <f>Table2[[#This Row],[Житомирська область]]*100</f>
        <v>27.751196172248804</v>
      </c>
      <c r="I944" s="2">
        <f>Table2[[#This Row],[Закарпатська область]]*100</f>
        <v>46.875</v>
      </c>
      <c r="J944" s="2">
        <f>Table2[[#This Row],[Запорізька область]]*100</f>
        <v>73.988439306358373</v>
      </c>
      <c r="K944" s="2">
        <f>Table2[[#This Row],[Івано-Франківська область]]*100</f>
        <v>66.666666666666657</v>
      </c>
      <c r="L944" s="2">
        <f>Table2[[#This Row],[Київська область]]*100</f>
        <v>56.796116504854368</v>
      </c>
      <c r="M944" s="2">
        <f>Table2[[#This Row],[Кіровоградська область]]*100</f>
        <v>46.153846153846153</v>
      </c>
      <c r="N944" s="2">
        <f>Table2[[#This Row],[Луганська область]]*100</f>
        <v>51.111111111111107</v>
      </c>
      <c r="O944" s="2">
        <f>Table2[[#This Row],[Львівська область]]*100</f>
        <v>65.044247787610615</v>
      </c>
      <c r="P944" s="2">
        <f>Table2[[#This Row],[Миколаївська область]]*100</f>
        <v>49.640287769784173</v>
      </c>
      <c r="Q944" s="2">
        <f>Table2[[#This Row],[Одеська область]]*100</f>
        <v>23.52941176470588</v>
      </c>
      <c r="R944" s="2">
        <f>Table2[[#This Row],[Полтавська область]]*100</f>
        <v>35</v>
      </c>
      <c r="S944" s="2">
        <f>Table2[[#This Row],[Рівненська область]]*100</f>
        <v>47.272727272727273</v>
      </c>
      <c r="T944" s="2">
        <f>Table2[[#This Row],[Сумська область]]*100</f>
        <v>55.128205128205131</v>
      </c>
      <c r="U944" s="2">
        <f>Table2[[#This Row],[Тернопільська область]]*100</f>
        <v>40.086206896551722</v>
      </c>
      <c r="V944" s="2">
        <f>Table2[[#This Row],[Харківська область]]*100</f>
        <v>51.94805194805194</v>
      </c>
      <c r="W944" s="2">
        <f>Table2[[#This Row],[Херсонська область]]*100</f>
        <v>37.5</v>
      </c>
      <c r="X944" s="2">
        <f>Table2[[#This Row],[Хмельницька область]]*100</f>
        <v>40.939597315436245</v>
      </c>
      <c r="Y944" s="2">
        <f>Table2[[#This Row],[Черкаська область]]*100</f>
        <v>68.461538461538467</v>
      </c>
      <c r="Z944" s="2">
        <f>Table2[[#This Row],[Чернівецька область]]*100</f>
        <v>59.83606557377049</v>
      </c>
      <c r="AA944" s="2">
        <f>Table2[[#This Row],[Чернігівська область]]*100</f>
        <v>44.285714285714285</v>
      </c>
    </row>
    <row r="945" spans="1:27" x14ac:dyDescent="0.35">
      <c r="A945" s="1">
        <f>Table2[[#This Row],[Дата]]</f>
        <v>44159</v>
      </c>
      <c r="B945" t="str">
        <f>Table2[[#This Row],[Показник]]</f>
        <v>% вільних ліжок у ВРІТ</v>
      </c>
      <c r="C945" s="2">
        <f>Table2[[#This Row],[м.Київ]]*100</f>
        <v>36.936936936936938</v>
      </c>
      <c r="D945" s="2">
        <f>Table2[[#This Row],[Вінницька область]]*100</f>
        <v>71.929824561403507</v>
      </c>
      <c r="E945" s="2">
        <f>Table2[[#This Row],[Волинська область]]*100</f>
        <v>51.304347826086961</v>
      </c>
      <c r="F945" s="2">
        <f>Table2[[#This Row],[Дніпропетровська область]]*100</f>
        <v>61.057692307692314</v>
      </c>
      <c r="G945" s="2">
        <f>Table2[[#This Row],[Донецька область]]*100</f>
        <v>11.931818181818182</v>
      </c>
      <c r="H945" s="2">
        <f>Table2[[#This Row],[Житомирська область]]*100</f>
        <v>72.248803827751189</v>
      </c>
      <c r="I945" s="2">
        <f>Table2[[#This Row],[Закарпатська область]]*100</f>
        <v>53.125</v>
      </c>
      <c r="J945" s="2">
        <f>Table2[[#This Row],[Запорізька область]]*100</f>
        <v>26.011560693641616</v>
      </c>
      <c r="K945" s="2">
        <f>Table2[[#This Row],[Івано-Франківська область]]*100</f>
        <v>33.333333333333329</v>
      </c>
      <c r="L945" s="2">
        <f>Table2[[#This Row],[Київська область]]*100</f>
        <v>43.203883495145625</v>
      </c>
      <c r="M945" s="2">
        <f>Table2[[#This Row],[Кіровоградська область]]*100</f>
        <v>53.846153846153847</v>
      </c>
      <c r="N945" s="2">
        <f>Table2[[#This Row],[Луганська область]]*100</f>
        <v>48.888888888888886</v>
      </c>
      <c r="O945" s="2">
        <f>Table2[[#This Row],[Львівська область]]*100</f>
        <v>34.955752212389378</v>
      </c>
      <c r="P945" s="2">
        <f>Table2[[#This Row],[Миколаївська область]]*100</f>
        <v>50.359712230215827</v>
      </c>
      <c r="Q945" s="2">
        <f>Table2[[#This Row],[Одеська область]]*100</f>
        <v>76.470588235294116</v>
      </c>
      <c r="R945" s="2">
        <f>Table2[[#This Row],[Полтавська область]]*100</f>
        <v>65</v>
      </c>
      <c r="S945" s="2">
        <f>Table2[[#This Row],[Рівненська область]]*100</f>
        <v>52.72727272727272</v>
      </c>
      <c r="T945" s="2">
        <f>Table2[[#This Row],[Сумська область]]*100</f>
        <v>44.871794871794876</v>
      </c>
      <c r="U945" s="2">
        <f>Table2[[#This Row],[Тернопільська область]]*100</f>
        <v>59.913793103448278</v>
      </c>
      <c r="V945" s="2">
        <f>Table2[[#This Row],[Харківська область]]*100</f>
        <v>48.051948051948052</v>
      </c>
      <c r="W945" s="2">
        <f>Table2[[#This Row],[Херсонська область]]*100</f>
        <v>62.5</v>
      </c>
      <c r="X945" s="2">
        <f>Table2[[#This Row],[Хмельницька область]]*100</f>
        <v>59.060402684563762</v>
      </c>
      <c r="Y945" s="2">
        <f>Table2[[#This Row],[Черкаська область]]*100</f>
        <v>31.538461538461537</v>
      </c>
      <c r="Z945" s="2">
        <f>Table2[[#This Row],[Чернівецька область]]*100</f>
        <v>40.16393442622951</v>
      </c>
      <c r="AA945" s="2">
        <f>Table2[[#This Row],[Чернігівська область]]*100</f>
        <v>55.714285714285715</v>
      </c>
    </row>
    <row r="946" spans="1:27" x14ac:dyDescent="0.35">
      <c r="A946" s="1">
        <f>Table2[[#This Row],[Дата]]</f>
        <v>44159</v>
      </c>
      <c r="B946" t="str">
        <f>Table2[[#This Row],[Показник]]</f>
        <v>% зайнятих апаратів ШВЛ</v>
      </c>
      <c r="C946" s="2">
        <f>Table2[[#This Row],[м.Київ]]*100</f>
        <v>13.77551020408163</v>
      </c>
      <c r="D946" s="2">
        <f>Table2[[#This Row],[Вінницька область]]*100</f>
        <v>24.858757062146893</v>
      </c>
      <c r="E946" s="2">
        <f>Table2[[#This Row],[Волинська область]]*100</f>
        <v>6.6225165562913908</v>
      </c>
      <c r="F946" s="2">
        <f>Table2[[#This Row],[Дніпропетровська область]]*100</f>
        <v>1.3157894736842104</v>
      </c>
      <c r="G946" s="2">
        <f>Table2[[#This Row],[Донецька область]]*100</f>
        <v>7.1428571428571423</v>
      </c>
      <c r="H946" s="2">
        <f>Table2[[#This Row],[Житомирська область]]*100</f>
        <v>12.23404255319149</v>
      </c>
      <c r="I946" s="2">
        <f>Table2[[#This Row],[Закарпатська область]]*100</f>
        <v>11.428571428571429</v>
      </c>
      <c r="J946" s="2">
        <f>Table2[[#This Row],[Запорізька область]]*100</f>
        <v>19.40928270042194</v>
      </c>
      <c r="K946" s="2">
        <f>Table2[[#This Row],[Івано-Франківська область]]*100</f>
        <v>33.333333333333329</v>
      </c>
      <c r="L946" s="2">
        <f>Table2[[#This Row],[Київська область]]*100</f>
        <v>14.563106796116504</v>
      </c>
      <c r="M946" s="2">
        <f>Table2[[#This Row],[Кіровоградська область]]*100</f>
        <v>26.785714285714285</v>
      </c>
      <c r="N946" s="2">
        <f>Table2[[#This Row],[Луганська область]]*100</f>
        <v>9.2105263157894726</v>
      </c>
      <c r="O946" s="2">
        <f>Table2[[#This Row],[Львівська область]]*100</f>
        <v>17.727272727272727</v>
      </c>
      <c r="P946" s="2">
        <f>Table2[[#This Row],[Миколаївська область]]*100</f>
        <v>4.7337278106508878</v>
      </c>
      <c r="Q946" s="2">
        <f>Table2[[#This Row],[Одеська область]]*100</f>
        <v>11.728395061728394</v>
      </c>
      <c r="R946" s="2">
        <f>Table2[[#This Row],[Полтавська область]]*100</f>
        <v>8</v>
      </c>
      <c r="S946" s="2">
        <f>Table2[[#This Row],[Рівненська область]]*100</f>
        <v>5.6962025316455698</v>
      </c>
      <c r="T946" s="2">
        <f>Table2[[#This Row],[Сумська область]]*100</f>
        <v>6.8181818181818175</v>
      </c>
      <c r="U946" s="2">
        <f>Table2[[#This Row],[Тернопільська область]]*100</f>
        <v>10.99476439790576</v>
      </c>
      <c r="V946" s="2">
        <f>Table2[[#This Row],[Харківська область]]*100</f>
        <v>24.30939226519337</v>
      </c>
      <c r="W946" s="2">
        <f>Table2[[#This Row],[Херсонська область]]*100</f>
        <v>7.6923076923076925</v>
      </c>
      <c r="X946" s="2">
        <f>Table2[[#This Row],[Хмельницька область]]*100</f>
        <v>15</v>
      </c>
      <c r="Y946" s="2">
        <f>Table2[[#This Row],[Черкаська область]]*100</f>
        <v>17.322834645669293</v>
      </c>
      <c r="Z946" s="2">
        <f>Table2[[#This Row],[Чернівецька область]]*100</f>
        <v>1.8867924528301887</v>
      </c>
      <c r="AA946" s="2">
        <f>Table2[[#This Row],[Чернігівська область]]*100</f>
        <v>14.465408805031446</v>
      </c>
    </row>
    <row r="947" spans="1:27" x14ac:dyDescent="0.35">
      <c r="A947" s="1">
        <f>Table2[[#This Row],[Дата]]</f>
        <v>44159</v>
      </c>
      <c r="B947" t="str">
        <f>Table2[[#This Row],[Показник]]</f>
        <v>% вільних апаратів ШВЛ</v>
      </c>
      <c r="C947" s="2">
        <f>Table2[[#This Row],[м.Київ]]*100</f>
        <v>86.224489795918373</v>
      </c>
      <c r="D947" s="2">
        <f>Table2[[#This Row],[Вінницька область]]*100</f>
        <v>75.141242937853107</v>
      </c>
      <c r="E947" s="2">
        <f>Table2[[#This Row],[Волинська область]]*100</f>
        <v>93.377483443708613</v>
      </c>
      <c r="F947" s="2">
        <f>Table2[[#This Row],[Дніпропетровська область]]*100</f>
        <v>98.68421052631578</v>
      </c>
      <c r="G947" s="2">
        <f>Table2[[#This Row],[Донецька область]]*100</f>
        <v>92.857142857142861</v>
      </c>
      <c r="H947" s="2">
        <f>Table2[[#This Row],[Житомирська область]]*100</f>
        <v>87.7659574468085</v>
      </c>
      <c r="I947" s="2">
        <f>Table2[[#This Row],[Закарпатська область]]*100</f>
        <v>88.571428571428569</v>
      </c>
      <c r="J947" s="2">
        <f>Table2[[#This Row],[Запорізька область]]*100</f>
        <v>80.59071729957806</v>
      </c>
      <c r="K947" s="2">
        <f>Table2[[#This Row],[Івано-Франківська область]]*100</f>
        <v>66.666666666666657</v>
      </c>
      <c r="L947" s="2">
        <f>Table2[[#This Row],[Київська область]]*100</f>
        <v>85.436893203883486</v>
      </c>
      <c r="M947" s="2">
        <f>Table2[[#This Row],[Кіровоградська область]]*100</f>
        <v>73.214285714285708</v>
      </c>
      <c r="N947" s="2">
        <f>Table2[[#This Row],[Луганська область]]*100</f>
        <v>90.789473684210535</v>
      </c>
      <c r="O947" s="2">
        <f>Table2[[#This Row],[Львівська область]]*100</f>
        <v>82.27272727272728</v>
      </c>
      <c r="P947" s="2">
        <f>Table2[[#This Row],[Миколаївська область]]*100</f>
        <v>95.26627218934911</v>
      </c>
      <c r="Q947" s="2">
        <f>Table2[[#This Row],[Одеська область]]*100</f>
        <v>88.271604938271608</v>
      </c>
      <c r="R947" s="2">
        <f>Table2[[#This Row],[Полтавська область]]*100</f>
        <v>92</v>
      </c>
      <c r="S947" s="2">
        <f>Table2[[#This Row],[Рівненська область]]*100</f>
        <v>94.303797468354432</v>
      </c>
      <c r="T947" s="2">
        <f>Table2[[#This Row],[Сумська область]]*100</f>
        <v>93.181818181818173</v>
      </c>
      <c r="U947" s="2">
        <f>Table2[[#This Row],[Тернопільська область]]*100</f>
        <v>89.005235602094245</v>
      </c>
      <c r="V947" s="2">
        <f>Table2[[#This Row],[Харківська область]]*100</f>
        <v>75.690607734806619</v>
      </c>
      <c r="W947" s="2">
        <f>Table2[[#This Row],[Херсонська область]]*100</f>
        <v>92.307692307692307</v>
      </c>
      <c r="X947" s="2">
        <f>Table2[[#This Row],[Хмельницька область]]*100</f>
        <v>85</v>
      </c>
      <c r="Y947" s="2">
        <f>Table2[[#This Row],[Черкаська область]]*100</f>
        <v>82.677165354330711</v>
      </c>
      <c r="Z947" s="2">
        <f>Table2[[#This Row],[Чернівецька область]]*100</f>
        <v>98.113207547169807</v>
      </c>
      <c r="AA947" s="2">
        <f>Table2[[#This Row],[Чернігівська область]]*100</f>
        <v>85.534591194968556</v>
      </c>
    </row>
    <row r="948" spans="1:27" x14ac:dyDescent="0.35">
      <c r="A948" s="1">
        <f>Table2[[#This Row],[Дата]]</f>
        <v>44160</v>
      </c>
      <c r="B948" t="str">
        <f>Table2[[#This Row],[Показник]]</f>
        <v>% ліжок, зайнятих підтвердженими випадками</v>
      </c>
      <c r="C948" s="2">
        <f>Table2[[#This Row],[м.Київ]]*100</f>
        <v>47.344835312570019</v>
      </c>
      <c r="D948" s="2">
        <f>Table2[[#This Row],[Вінницька область]]*100</f>
        <v>23.35907335907336</v>
      </c>
      <c r="E948" s="2">
        <f>Table2[[#This Row],[Волинська область]]*100</f>
        <v>32.971800433839483</v>
      </c>
      <c r="F948" s="2">
        <f>Table2[[#This Row],[Дніпропетровська область]]*100</f>
        <v>31.761670185315506</v>
      </c>
      <c r="G948" s="2">
        <f>Table2[[#This Row],[Донецька область]]*100</f>
        <v>26.87043795620438</v>
      </c>
      <c r="H948" s="2">
        <f>Table2[[#This Row],[Житомирська область]]*100</f>
        <v>30.802348336594914</v>
      </c>
      <c r="I948" s="2">
        <f>Table2[[#This Row],[Закарпатська область]]*100</f>
        <v>39.837398373983739</v>
      </c>
      <c r="J948" s="2">
        <f>Table2[[#This Row],[Запорізька область]]*100</f>
        <v>34.656206737425009</v>
      </c>
      <c r="K948" s="2">
        <f>Table2[[#This Row],[Івано-Франківська область]]*100</f>
        <v>41.477073853692687</v>
      </c>
      <c r="L948" s="2">
        <f>Table2[[#This Row],[Київська область]]*100</f>
        <v>43.263403263403269</v>
      </c>
      <c r="M948" s="2">
        <f>Table2[[#This Row],[Кіровоградська область]]*100</f>
        <v>52.566371681415923</v>
      </c>
      <c r="N948" s="2">
        <f>Table2[[#This Row],[Луганська область]]*100</f>
        <v>17.153024911032027</v>
      </c>
      <c r="O948" s="2">
        <f>Table2[[#This Row],[Львівська область]]*100</f>
        <v>35.277382645803698</v>
      </c>
      <c r="P948" s="2">
        <f>Table2[[#This Row],[Миколаївська область]]*100</f>
        <v>40.557065217391305</v>
      </c>
      <c r="Q948" s="2">
        <f>Table2[[#This Row],[Одеська область]]*100</f>
        <v>29.20181700194679</v>
      </c>
      <c r="R948" s="2">
        <f>Table2[[#This Row],[Полтавська область]]*100</f>
        <v>33.454281567489112</v>
      </c>
      <c r="S948" s="2">
        <f>Table2[[#This Row],[Рівненська область]]*100</f>
        <v>38.953488372093027</v>
      </c>
      <c r="T948" s="2">
        <f>Table2[[#This Row],[Сумська область]]*100</f>
        <v>30.92425295343989</v>
      </c>
      <c r="U948" s="2">
        <f>Table2[[#This Row],[Тернопільська область]]*100</f>
        <v>34.018899388549194</v>
      </c>
      <c r="V948" s="2">
        <f>Table2[[#This Row],[Харківська область]]*100</f>
        <v>38.280542986425338</v>
      </c>
      <c r="W948" s="2">
        <f>Table2[[#This Row],[Херсонська область]]*100</f>
        <v>17.804295942720763</v>
      </c>
      <c r="X948" s="2">
        <f>Table2[[#This Row],[Хмельницька область]]*100</f>
        <v>39.255499153976309</v>
      </c>
      <c r="Y948" s="2">
        <f>Table2[[#This Row],[Черкаська область]]*100</f>
        <v>35.11080332409972</v>
      </c>
      <c r="Z948" s="2">
        <f>Table2[[#This Row],[Чернівецька область]]*100</f>
        <v>42.723631508678238</v>
      </c>
      <c r="AA948" s="2">
        <f>Table2[[#This Row],[Чернігівська область]]*100</f>
        <v>43.302891933028917</v>
      </c>
    </row>
    <row r="949" spans="1:27" x14ac:dyDescent="0.35">
      <c r="A949" s="1">
        <f>Table2[[#This Row],[Дата]]</f>
        <v>44160</v>
      </c>
      <c r="B949" t="str">
        <f>Table2[[#This Row],[Показник]]</f>
        <v>% ліжок, зайнятих підозрюваними випадками</v>
      </c>
      <c r="C949" s="2">
        <f>Table2[[#This Row],[м.Київ]]*100</f>
        <v>8.4696392561057543</v>
      </c>
      <c r="D949" s="2">
        <f>Table2[[#This Row],[Вінницька область]]*100</f>
        <v>27.413127413127413</v>
      </c>
      <c r="E949" s="2">
        <f>Table2[[#This Row],[Волинська область]]*100</f>
        <v>11.858279103398406</v>
      </c>
      <c r="F949" s="2">
        <f>Table2[[#This Row],[Дніпропетровська область]]*100</f>
        <v>17.6401595120807</v>
      </c>
      <c r="G949" s="2">
        <f>Table2[[#This Row],[Донецька область]]*100</f>
        <v>31.113138686131386</v>
      </c>
      <c r="H949" s="2">
        <f>Table2[[#This Row],[Житомирська область]]*100</f>
        <v>13.855185909980433</v>
      </c>
      <c r="I949" s="2">
        <f>Table2[[#This Row],[Закарпатська область]]*100</f>
        <v>11.815718157181571</v>
      </c>
      <c r="J949" s="2">
        <f>Table2[[#This Row],[Запорізька область]]*100</f>
        <v>27.041993539455468</v>
      </c>
      <c r="K949" s="2">
        <f>Table2[[#This Row],[Івано-Франківська область]]*100</f>
        <v>10.255512775638781</v>
      </c>
      <c r="L949" s="2">
        <f>Table2[[#This Row],[Київська область]]*100</f>
        <v>12.913752913752901</v>
      </c>
      <c r="M949" s="2">
        <f>Table2[[#This Row],[Кіровоградська область]]*100</f>
        <v>12.035398230088489</v>
      </c>
      <c r="N949" s="2">
        <f>Table2[[#This Row],[Луганська область]]*100</f>
        <v>8.9679715302491143</v>
      </c>
      <c r="O949" s="2">
        <f>Table2[[#This Row],[Львівська область]]*100</f>
        <v>17.297297297297305</v>
      </c>
      <c r="P949" s="2">
        <f>Table2[[#This Row],[Миколаївська область]]*100</f>
        <v>25.407608695652179</v>
      </c>
      <c r="Q949" s="2">
        <f>Table2[[#This Row],[Одеська область]]*100</f>
        <v>21.901362751460091</v>
      </c>
      <c r="R949" s="2">
        <f>Table2[[#This Row],[Полтавська область]]*100</f>
        <v>36.865021770682141</v>
      </c>
      <c r="S949" s="2">
        <f>Table2[[#This Row],[Рівненська область]]*100</f>
        <v>11.395348837209296</v>
      </c>
      <c r="T949" s="2">
        <f>Table2[[#This Row],[Сумська область]]*100</f>
        <v>11.466296038915914</v>
      </c>
      <c r="U949" s="2">
        <f>Table2[[#This Row],[Тернопільська область]]*100</f>
        <v>4.3913285158421411</v>
      </c>
      <c r="V949" s="2">
        <f>Table2[[#This Row],[Харківська область]]*100</f>
        <v>11.825037707390651</v>
      </c>
      <c r="W949" s="2">
        <f>Table2[[#This Row],[Херсонська область]]*100</f>
        <v>0</v>
      </c>
      <c r="X949" s="2">
        <f>Table2[[#This Row],[Хмельницька область]]*100</f>
        <v>10.448392554991543</v>
      </c>
      <c r="Y949" s="2">
        <f>Table2[[#This Row],[Черкаська область]]*100</f>
        <v>17.174515235457061</v>
      </c>
      <c r="Z949" s="2">
        <f>Table2[[#This Row],[Чернівецька область]]*100</f>
        <v>14.21895861148198</v>
      </c>
      <c r="AA949" s="2">
        <f>Table2[[#This Row],[Чернігівська область]]*100</f>
        <v>18.112633181126338</v>
      </c>
    </row>
    <row r="950" spans="1:27" x14ac:dyDescent="0.35">
      <c r="A950" s="1">
        <f>Table2[[#This Row],[Дата]]</f>
        <v>44160</v>
      </c>
      <c r="B950" t="str">
        <f>Table2[[#This Row],[Показник]]</f>
        <v>% зайнятих підтвердженими та підозрюваними випадками</v>
      </c>
      <c r="C950" s="2">
        <f>Table2[[#This Row],[м.Київ]]*100</f>
        <v>55.814474568675777</v>
      </c>
      <c r="D950" s="2">
        <f>Table2[[#This Row],[Вінницька область]]*100</f>
        <v>50.772200772200769</v>
      </c>
      <c r="E950" s="2">
        <f>Table2[[#This Row],[Волинська область]]*100</f>
        <v>44.830079537237886</v>
      </c>
      <c r="F950" s="2">
        <f>Table2[[#This Row],[Дніпропетровська область]]*100</f>
        <v>49.401829697396202</v>
      </c>
      <c r="G950" s="2">
        <f>Table2[[#This Row],[Донецька область]]*100</f>
        <v>57.983576642335763</v>
      </c>
      <c r="H950" s="2">
        <f>Table2[[#This Row],[Житомирська область]]*100</f>
        <v>44.657534246575345</v>
      </c>
      <c r="I950" s="2">
        <f>Table2[[#This Row],[Закарпатська область]]*100</f>
        <v>51.65311653116531</v>
      </c>
      <c r="J950" s="2">
        <f>Table2[[#This Row],[Запорізька область]]*100</f>
        <v>61.698200276880478</v>
      </c>
      <c r="K950" s="2">
        <f>Table2[[#This Row],[Івано-Франківська область]]*100</f>
        <v>51.732586629331465</v>
      </c>
      <c r="L950" s="2">
        <f>Table2[[#This Row],[Київська область]]*100</f>
        <v>56.177156177156171</v>
      </c>
      <c r="M950" s="2">
        <f>Table2[[#This Row],[Кіровоградська область]]*100</f>
        <v>64.601769911504419</v>
      </c>
      <c r="N950" s="2">
        <f>Table2[[#This Row],[Луганська область]]*100</f>
        <v>26.120996441281143</v>
      </c>
      <c r="O950" s="2">
        <f>Table2[[#This Row],[Львівська область]]*100</f>
        <v>52.574679943100996</v>
      </c>
      <c r="P950" s="2">
        <f>Table2[[#This Row],[Миколаївська область]]*100</f>
        <v>65.964673913043484</v>
      </c>
      <c r="Q950" s="2">
        <f>Table2[[#This Row],[Одеська область]]*100</f>
        <v>51.103179753406877</v>
      </c>
      <c r="R950" s="2">
        <f>Table2[[#This Row],[Полтавська область]]*100</f>
        <v>70.319303338171252</v>
      </c>
      <c r="S950" s="2">
        <f>Table2[[#This Row],[Рівненська область]]*100</f>
        <v>50.348837209302324</v>
      </c>
      <c r="T950" s="2">
        <f>Table2[[#This Row],[Сумська область]]*100</f>
        <v>42.390548992355804</v>
      </c>
      <c r="U950" s="2">
        <f>Table2[[#This Row],[Тернопільська область]]*100</f>
        <v>38.410227904391334</v>
      </c>
      <c r="V950" s="2">
        <f>Table2[[#This Row],[Харківська область]]*100</f>
        <v>50.105580693815988</v>
      </c>
      <c r="W950" s="2">
        <f>Table2[[#This Row],[Херсонська область]]*100</f>
        <v>17.804295942720763</v>
      </c>
      <c r="X950" s="2">
        <f>Table2[[#This Row],[Хмельницька область]]*100</f>
        <v>49.703891708967852</v>
      </c>
      <c r="Y950" s="2">
        <f>Table2[[#This Row],[Черкаська область]]*100</f>
        <v>52.285318559556785</v>
      </c>
      <c r="Z950" s="2">
        <f>Table2[[#This Row],[Чернівецька область]]*100</f>
        <v>56.942590120160219</v>
      </c>
      <c r="AA950" s="2">
        <f>Table2[[#This Row],[Чернігівська область]]*100</f>
        <v>61.415525114155258</v>
      </c>
    </row>
    <row r="951" spans="1:27" x14ac:dyDescent="0.35">
      <c r="A951" s="1">
        <f>Table2[[#This Row],[Дата]]</f>
        <v>44160</v>
      </c>
      <c r="B951" t="str">
        <f>Table2[[#This Row],[Показник]]</f>
        <v>% вільних ліжок</v>
      </c>
      <c r="C951" s="2">
        <f>Table2[[#This Row],[м.Київ]]*100</f>
        <v>44.185525431324223</v>
      </c>
      <c r="D951" s="2">
        <f>Table2[[#This Row],[Вінницька область]]*100</f>
        <v>49.227799227799231</v>
      </c>
      <c r="E951" s="2">
        <f>Table2[[#This Row],[Волинська область]]*100</f>
        <v>55.169920462762114</v>
      </c>
      <c r="F951" s="2">
        <f>Table2[[#This Row],[Дніпропетровська область]]*100</f>
        <v>50.598170302603798</v>
      </c>
      <c r="G951" s="2">
        <f>Table2[[#This Row],[Донецька область]]*100</f>
        <v>42.016423357664237</v>
      </c>
      <c r="H951" s="2">
        <f>Table2[[#This Row],[Житомирська область]]*100</f>
        <v>55.342465753424655</v>
      </c>
      <c r="I951" s="2">
        <f>Table2[[#This Row],[Закарпатська область]]*100</f>
        <v>48.34688346883469</v>
      </c>
      <c r="J951" s="2">
        <f>Table2[[#This Row],[Запорізька область]]*100</f>
        <v>38.301799723119522</v>
      </c>
      <c r="K951" s="2">
        <f>Table2[[#This Row],[Івано-Франківська область]]*100</f>
        <v>48.267413370668535</v>
      </c>
      <c r="L951" s="2">
        <f>Table2[[#This Row],[Київська область]]*100</f>
        <v>43.822843822843829</v>
      </c>
      <c r="M951" s="2">
        <f>Table2[[#This Row],[Кіровоградська область]]*100</f>
        <v>35.398230088495588</v>
      </c>
      <c r="N951" s="2">
        <f>Table2[[#This Row],[Луганська область]]*100</f>
        <v>73.879003558718864</v>
      </c>
      <c r="O951" s="2">
        <f>Table2[[#This Row],[Львівська область]]*100</f>
        <v>47.425320056899004</v>
      </c>
      <c r="P951" s="2">
        <f>Table2[[#This Row],[Миколаївська область]]*100</f>
        <v>34.035326086956516</v>
      </c>
      <c r="Q951" s="2">
        <f>Table2[[#This Row],[Одеська область]]*100</f>
        <v>48.896820246593123</v>
      </c>
      <c r="R951" s="2">
        <f>Table2[[#This Row],[Полтавська область]]*100</f>
        <v>29.680696661828744</v>
      </c>
      <c r="S951" s="2">
        <f>Table2[[#This Row],[Рівненська область]]*100</f>
        <v>49.651162790697676</v>
      </c>
      <c r="T951" s="2">
        <f>Table2[[#This Row],[Сумська область]]*100</f>
        <v>57.609451007644196</v>
      </c>
      <c r="U951" s="2">
        <f>Table2[[#This Row],[Тернопільська область]]*100</f>
        <v>61.589772095608666</v>
      </c>
      <c r="V951" s="2">
        <f>Table2[[#This Row],[Харківська область]]*100</f>
        <v>49.894419306184012</v>
      </c>
      <c r="W951" s="2">
        <f>Table2[[#This Row],[Херсонська область]]*100</f>
        <v>82.195704057279244</v>
      </c>
      <c r="X951" s="2">
        <f>Table2[[#This Row],[Хмельницька область]]*100</f>
        <v>50.296108291032148</v>
      </c>
      <c r="Y951" s="2">
        <f>Table2[[#This Row],[Черкаська область]]*100</f>
        <v>47.714681440443215</v>
      </c>
      <c r="Z951" s="2">
        <f>Table2[[#This Row],[Чернівецька область]]*100</f>
        <v>43.057409879839781</v>
      </c>
      <c r="AA951" s="2">
        <f>Table2[[#This Row],[Чернігівська область]]*100</f>
        <v>38.584474885844742</v>
      </c>
    </row>
    <row r="952" spans="1:27" x14ac:dyDescent="0.35">
      <c r="A952" s="1">
        <f>Table2[[#This Row],[Дата]]</f>
        <v>44160</v>
      </c>
      <c r="B952" t="str">
        <f>Table2[[#This Row],[Показник]]</f>
        <v>% ліжок, забезпечених подачею кисню</v>
      </c>
      <c r="C952" s="2">
        <f>Table2[[#This Row],[м.Київ]]*100</f>
        <v>36.587491828285032</v>
      </c>
      <c r="D952" s="2">
        <f>Table2[[#This Row],[Вінницька область]]*100</f>
        <v>56.144465290806757</v>
      </c>
      <c r="E952" s="2">
        <f>Table2[[#This Row],[Волинська область]]*100</f>
        <v>38.990182328190741</v>
      </c>
      <c r="F952" s="2">
        <f>Table2[[#This Row],[Дніпропетровська область]]*100</f>
        <v>40.040062319163141</v>
      </c>
      <c r="G952" s="2">
        <f>Table2[[#This Row],[Донецька область]]*100</f>
        <v>45.450949367088604</v>
      </c>
      <c r="H952" s="2">
        <f>Table2[[#This Row],[Житомирська область]]*100</f>
        <v>56.85033507073716</v>
      </c>
      <c r="I952" s="2">
        <f>Table2[[#This Row],[Закарпатська область]]*100</f>
        <v>36.445623342175068</v>
      </c>
      <c r="J952" s="2">
        <f>Table2[[#This Row],[Запорізька область]]*100</f>
        <v>61.303370786516851</v>
      </c>
      <c r="K952" s="2">
        <f>Table2[[#This Row],[Івано-Франківська область]]*100</f>
        <v>39.225016995241333</v>
      </c>
      <c r="L952" s="2">
        <f>Table2[[#This Row],[Київська область]]*100</f>
        <v>67.688787185354698</v>
      </c>
      <c r="M952" s="2">
        <f>Table2[[#This Row],[Кіровоградська область]]*100</f>
        <v>57.621440536013402</v>
      </c>
      <c r="N952" s="2">
        <f>Table2[[#This Row],[Луганська область]]*100</f>
        <v>19.203910614525142</v>
      </c>
      <c r="O952" s="2">
        <f>Table2[[#This Row],[Львівська область]]*100</f>
        <v>61.85133239831697</v>
      </c>
      <c r="P952" s="2">
        <f>Table2[[#This Row],[Миколаївська область]]*100</f>
        <v>46.24277456647399</v>
      </c>
      <c r="Q952" s="2">
        <f>Table2[[#This Row],[Одеська область]]*100</f>
        <v>39.521126760563376</v>
      </c>
      <c r="R952" s="2">
        <f>Table2[[#This Row],[Полтавська область]]*100</f>
        <v>62.326503635161934</v>
      </c>
      <c r="S952" s="2">
        <f>Table2[[#This Row],[Рівненська область]]*100</f>
        <v>36.363636363636367</v>
      </c>
      <c r="T952" s="2">
        <f>Table2[[#This Row],[Сумська область]]*100</f>
        <v>54.440154440154444</v>
      </c>
      <c r="U952" s="2">
        <f>Table2[[#This Row],[Тернопільська область]]*100</f>
        <v>61.833247022268253</v>
      </c>
      <c r="V952" s="2">
        <f>Table2[[#This Row],[Харківська область]]*100</f>
        <v>36.048879837067211</v>
      </c>
      <c r="W952" s="2">
        <f>Table2[[#This Row],[Херсонська область]]*100</f>
        <v>52.310536044362287</v>
      </c>
      <c r="X952" s="2">
        <f>Table2[[#This Row],[Хмельницька область]]*100</f>
        <v>73.097940311055069</v>
      </c>
      <c r="Y952" s="2">
        <f>Table2[[#This Row],[Черкаська область]]*100</f>
        <v>38.926174496644293</v>
      </c>
      <c r="Z952" s="2">
        <f>Table2[[#This Row],[Чернівецька область]]*100</f>
        <v>56.141522029372496</v>
      </c>
      <c r="AA952" s="2">
        <f>Table2[[#This Row],[Чернігівська область]]*100</f>
        <v>42.908827785817657</v>
      </c>
    </row>
    <row r="953" spans="1:27" x14ac:dyDescent="0.35">
      <c r="A953" s="1">
        <f>Table2[[#This Row],[Дата]]</f>
        <v>44160</v>
      </c>
      <c r="B953" t="str">
        <f>Table2[[#This Row],[Показник]]</f>
        <v>% зайнятих ліжок, забезпечених подачею кисню</v>
      </c>
      <c r="C953" s="2">
        <f>Table2[[#This Row],[м.Київ]]*100</f>
        <v>66.885050625372244</v>
      </c>
      <c r="D953" s="2">
        <f>Table2[[#This Row],[Вінницька область]]*100</f>
        <v>40.935672514619881</v>
      </c>
      <c r="E953" s="2">
        <f>Table2[[#This Row],[Волинська область]]*100</f>
        <v>49.280575539568346</v>
      </c>
      <c r="F953" s="2">
        <f>Table2[[#This Row],[Дніпропетровська область]]*100</f>
        <v>43.301834352418012</v>
      </c>
      <c r="G953" s="2">
        <f>Table2[[#This Row],[Донецька область]]*100</f>
        <v>57.876414273281121</v>
      </c>
      <c r="H953" s="2">
        <f>Table2[[#This Row],[Житомирська область]]*100</f>
        <v>27.308447937131632</v>
      </c>
      <c r="I953" s="2">
        <f>Table2[[#This Row],[Закарпатська область]]*100</f>
        <v>54.439592430858809</v>
      </c>
      <c r="J953" s="2">
        <f>Table2[[#This Row],[Запорізька область]]*100</f>
        <v>52.932551319648091</v>
      </c>
      <c r="K953" s="2">
        <f>Table2[[#This Row],[Івано-Франківська область]]*100</f>
        <v>50.779896013864821</v>
      </c>
      <c r="L953" s="2">
        <f>Table2[[#This Row],[Київська область]]*100</f>
        <v>62.474645030425968</v>
      </c>
      <c r="M953" s="2">
        <f>Table2[[#This Row],[Кіровоградська область]]*100</f>
        <v>51.744186046511629</v>
      </c>
      <c r="N953" s="2">
        <f>Table2[[#This Row],[Луганська область]]*100</f>
        <v>32.727272727272727</v>
      </c>
      <c r="O953" s="2">
        <f>Table2[[#This Row],[Львівська область]]*100</f>
        <v>64.036281179138328</v>
      </c>
      <c r="P953" s="2">
        <f>Table2[[#This Row],[Миколаївська область]]*100</f>
        <v>56.944444444444443</v>
      </c>
      <c r="Q953" s="2">
        <f>Table2[[#This Row],[Одеська область]]*100</f>
        <v>57.662152530292232</v>
      </c>
      <c r="R953" s="2">
        <f>Table2[[#This Row],[Полтавська область]]*100</f>
        <v>22.057264050901377</v>
      </c>
      <c r="S953" s="2">
        <f>Table2[[#This Row],[Рівненська область]]*100</f>
        <v>55.454545454545453</v>
      </c>
      <c r="T953" s="2">
        <f>Table2[[#This Row],[Сумська область]]*100</f>
        <v>65.011820330969272</v>
      </c>
      <c r="U953" s="2">
        <f>Table2[[#This Row],[Тернопільська область]]*100</f>
        <v>39.279731993299833</v>
      </c>
      <c r="V953" s="2">
        <f>Table2[[#This Row],[Харківська область]]*100</f>
        <v>70.127118644067792</v>
      </c>
      <c r="W953" s="2">
        <f>Table2[[#This Row],[Херсонська область]]*100</f>
        <v>15.812720848056539</v>
      </c>
      <c r="X953" s="2">
        <f>Table2[[#This Row],[Хмельницька область]]*100</f>
        <v>42.898217366302468</v>
      </c>
      <c r="Y953" s="2">
        <f>Table2[[#This Row],[Черкаська область]]*100</f>
        <v>72.586206896551715</v>
      </c>
      <c r="Z953" s="2">
        <f>Table2[[#This Row],[Чернівецька область]]*100</f>
        <v>42.211652794292512</v>
      </c>
      <c r="AA953" s="2">
        <f>Table2[[#This Row],[Чернігівська область]]*100</f>
        <v>48.735244519392914</v>
      </c>
    </row>
    <row r="954" spans="1:27" x14ac:dyDescent="0.35">
      <c r="A954" s="1">
        <f>Table2[[#This Row],[Дата]]</f>
        <v>44160</v>
      </c>
      <c r="B954" t="str">
        <f>Table2[[#This Row],[Показник]]</f>
        <v>% вільних ліжок, забезпечених подачею кисню</v>
      </c>
      <c r="C954" s="2">
        <f>Table2[[#This Row],[м.Київ]]*100</f>
        <v>33.114949374627756</v>
      </c>
      <c r="D954" s="2">
        <f>Table2[[#This Row],[Вінницька область]]*100</f>
        <v>59.064327485380119</v>
      </c>
      <c r="E954" s="2">
        <f>Table2[[#This Row],[Волинська область]]*100</f>
        <v>50.719424460431654</v>
      </c>
      <c r="F954" s="2">
        <f>Table2[[#This Row],[Дніпропетровська область]]*100</f>
        <v>56.698165647581988</v>
      </c>
      <c r="G954" s="2">
        <f>Table2[[#This Row],[Донецька область]]*100</f>
        <v>42.123585726718886</v>
      </c>
      <c r="H954" s="2">
        <f>Table2[[#This Row],[Житомирська область]]*100</f>
        <v>72.691552062868368</v>
      </c>
      <c r="I954" s="2">
        <f>Table2[[#This Row],[Закарпатська область]]*100</f>
        <v>45.560407569141191</v>
      </c>
      <c r="J954" s="2">
        <f>Table2[[#This Row],[Запорізька область]]*100</f>
        <v>47.067448680351909</v>
      </c>
      <c r="K954" s="2">
        <f>Table2[[#This Row],[Івано-Франківська область]]*100</f>
        <v>49.220103986135186</v>
      </c>
      <c r="L954" s="2">
        <f>Table2[[#This Row],[Київська область]]*100</f>
        <v>37.525354969574039</v>
      </c>
      <c r="M954" s="2">
        <f>Table2[[#This Row],[Кіровоградська область]]*100</f>
        <v>48.255813953488378</v>
      </c>
      <c r="N954" s="2">
        <f>Table2[[#This Row],[Луганська область]]*100</f>
        <v>67.272727272727266</v>
      </c>
      <c r="O954" s="2">
        <f>Table2[[#This Row],[Львівська область]]*100</f>
        <v>35.963718820861679</v>
      </c>
      <c r="P954" s="2">
        <f>Table2[[#This Row],[Миколаївська область]]*100</f>
        <v>43.055555555555557</v>
      </c>
      <c r="Q954" s="2">
        <f>Table2[[#This Row],[Одеська область]]*100</f>
        <v>42.337847469707768</v>
      </c>
      <c r="R954" s="2">
        <f>Table2[[#This Row],[Полтавська область]]*100</f>
        <v>77.942735949098619</v>
      </c>
      <c r="S954" s="2">
        <f>Table2[[#This Row],[Рівненська область]]*100</f>
        <v>44.545454545454547</v>
      </c>
      <c r="T954" s="2">
        <f>Table2[[#This Row],[Сумська область]]*100</f>
        <v>34.988179669030735</v>
      </c>
      <c r="U954" s="2">
        <f>Table2[[#This Row],[Тернопільська область]]*100</f>
        <v>60.720268006700159</v>
      </c>
      <c r="V954" s="2">
        <f>Table2[[#This Row],[Харківська область]]*100</f>
        <v>29.872881355932201</v>
      </c>
      <c r="W954" s="2">
        <f>Table2[[#This Row],[Херсонська область]]*100</f>
        <v>84.187279151943457</v>
      </c>
      <c r="X954" s="2">
        <f>Table2[[#This Row],[Хмельницька область]]*100</f>
        <v>57.101782633697532</v>
      </c>
      <c r="Y954" s="2">
        <f>Table2[[#This Row],[Черкаська область]]*100</f>
        <v>27.413793103448274</v>
      </c>
      <c r="Z954" s="2">
        <f>Table2[[#This Row],[Чернівецька область]]*100</f>
        <v>57.788347205707488</v>
      </c>
      <c r="AA954" s="2">
        <f>Table2[[#This Row],[Чернігівська область]]*100</f>
        <v>51.264755480607086</v>
      </c>
    </row>
    <row r="955" spans="1:27" x14ac:dyDescent="0.35">
      <c r="A955" s="1">
        <f>Table2[[#This Row],[Дата]]</f>
        <v>44160</v>
      </c>
      <c r="B955" t="str">
        <f>Table2[[#This Row],[Показник]]</f>
        <v>% зайнятих ліжок у ВРІТ</v>
      </c>
      <c r="C955" s="2">
        <f>Table2[[#This Row],[м.Київ]]*100</f>
        <v>61.746987951807228</v>
      </c>
      <c r="D955" s="2">
        <f>Table2[[#This Row],[Вінницька область]]*100</f>
        <v>33.333333333333329</v>
      </c>
      <c r="E955" s="2">
        <f>Table2[[#This Row],[Волинська область]]*100</f>
        <v>44.347826086956523</v>
      </c>
      <c r="F955" s="2">
        <f>Table2[[#This Row],[Дніпропетровська область]]*100</f>
        <v>41.346153846153847</v>
      </c>
      <c r="G955" s="2">
        <f>Table2[[#This Row],[Донецька область]]*100</f>
        <v>88.068181818181827</v>
      </c>
      <c r="H955" s="2">
        <f>Table2[[#This Row],[Житомирська область]]*100</f>
        <v>28.708133971291865</v>
      </c>
      <c r="I955" s="2">
        <f>Table2[[#This Row],[Закарпатська область]]*100</f>
        <v>50</v>
      </c>
      <c r="J955" s="2">
        <f>Table2[[#This Row],[Запорізька область]]*100</f>
        <v>58.522727272727273</v>
      </c>
      <c r="K955" s="2">
        <f>Table2[[#This Row],[Івано-Франківська область]]*100</f>
        <v>72.916666666666657</v>
      </c>
      <c r="L955" s="2">
        <f>Table2[[#This Row],[Київська область]]*100</f>
        <v>57.766990291262132</v>
      </c>
      <c r="M955" s="2">
        <f>Table2[[#This Row],[Кіровоградська область]]*100</f>
        <v>40</v>
      </c>
      <c r="N955" s="2">
        <f>Table2[[#This Row],[Луганська область]]*100</f>
        <v>48.888888888888886</v>
      </c>
      <c r="O955" s="2">
        <f>Table2[[#This Row],[Львівська область]]*100</f>
        <v>63.274336283185839</v>
      </c>
      <c r="P955" s="2">
        <f>Table2[[#This Row],[Миколаївська область]]*100</f>
        <v>50.359712230215827</v>
      </c>
      <c r="Q955" s="2">
        <f>Table2[[#This Row],[Одеська область]]*100</f>
        <v>22.910216718266255</v>
      </c>
      <c r="R955" s="2">
        <f>Table2[[#This Row],[Полтавська область]]*100</f>
        <v>39.375</v>
      </c>
      <c r="S955" s="2">
        <f>Table2[[#This Row],[Рівненська область]]*100</f>
        <v>44.545454545454547</v>
      </c>
      <c r="T955" s="2">
        <f>Table2[[#This Row],[Сумська область]]*100</f>
        <v>50</v>
      </c>
      <c r="U955" s="2">
        <f>Table2[[#This Row],[Тернопільська область]]*100</f>
        <v>43.103448275862064</v>
      </c>
      <c r="V955" s="2">
        <f>Table2[[#This Row],[Харківська область]]*100</f>
        <v>52.380952380952387</v>
      </c>
      <c r="W955" s="2">
        <f>Table2[[#This Row],[Херсонська область]]*100</f>
        <v>38.541666666666671</v>
      </c>
      <c r="X955" s="2">
        <f>Table2[[#This Row],[Хмельницька область]]*100</f>
        <v>40.939597315436245</v>
      </c>
      <c r="Y955" s="2">
        <f>Table2[[#This Row],[Черкаська область]]*100</f>
        <v>68.461538461538467</v>
      </c>
      <c r="Z955" s="2">
        <f>Table2[[#This Row],[Чернівецька область]]*100</f>
        <v>63.934426229508205</v>
      </c>
      <c r="AA955" s="2">
        <f>Table2[[#This Row],[Чернігівська область]]*100</f>
        <v>43.571428571428569</v>
      </c>
    </row>
    <row r="956" spans="1:27" x14ac:dyDescent="0.35">
      <c r="A956" s="1">
        <f>Table2[[#This Row],[Дата]]</f>
        <v>44160</v>
      </c>
      <c r="B956" t="str">
        <f>Table2[[#This Row],[Показник]]</f>
        <v>% вільних ліжок у ВРІТ</v>
      </c>
      <c r="C956" s="2">
        <f>Table2[[#This Row],[м.Київ]]*100</f>
        <v>38.253012048192772</v>
      </c>
      <c r="D956" s="2">
        <f>Table2[[#This Row],[Вінницька область]]*100</f>
        <v>66.666666666666657</v>
      </c>
      <c r="E956" s="2">
        <f>Table2[[#This Row],[Волинська область]]*100</f>
        <v>55.652173913043477</v>
      </c>
      <c r="F956" s="2">
        <f>Table2[[#This Row],[Дніпропетровська область]]*100</f>
        <v>58.653846153846153</v>
      </c>
      <c r="G956" s="2">
        <f>Table2[[#This Row],[Донецька область]]*100</f>
        <v>11.931818181818182</v>
      </c>
      <c r="H956" s="2">
        <f>Table2[[#This Row],[Житомирська область]]*100</f>
        <v>71.291866028708128</v>
      </c>
      <c r="I956" s="2">
        <f>Table2[[#This Row],[Закарпатська область]]*100</f>
        <v>50</v>
      </c>
      <c r="J956" s="2">
        <f>Table2[[#This Row],[Запорізька область]]*100</f>
        <v>41.477272727272727</v>
      </c>
      <c r="K956" s="2">
        <f>Table2[[#This Row],[Івано-Франківська область]]*100</f>
        <v>27.083333333333332</v>
      </c>
      <c r="L956" s="2">
        <f>Table2[[#This Row],[Київська область]]*100</f>
        <v>42.23300970873786</v>
      </c>
      <c r="M956" s="2">
        <f>Table2[[#This Row],[Кіровоградська область]]*100</f>
        <v>60</v>
      </c>
      <c r="N956" s="2">
        <f>Table2[[#This Row],[Луганська область]]*100</f>
        <v>51.111111111111107</v>
      </c>
      <c r="O956" s="2">
        <f>Table2[[#This Row],[Львівська область]]*100</f>
        <v>36.725663716814161</v>
      </c>
      <c r="P956" s="2">
        <f>Table2[[#This Row],[Миколаївська область]]*100</f>
        <v>49.640287769784173</v>
      </c>
      <c r="Q956" s="2">
        <f>Table2[[#This Row],[Одеська область]]*100</f>
        <v>77.089783281733745</v>
      </c>
      <c r="R956" s="2">
        <f>Table2[[#This Row],[Полтавська область]]*100</f>
        <v>60.624999999999993</v>
      </c>
      <c r="S956" s="2">
        <f>Table2[[#This Row],[Рівненська область]]*100</f>
        <v>55.454545454545453</v>
      </c>
      <c r="T956" s="2">
        <f>Table2[[#This Row],[Сумська область]]*100</f>
        <v>50</v>
      </c>
      <c r="U956" s="2">
        <f>Table2[[#This Row],[Тернопільська область]]*100</f>
        <v>56.896551724137936</v>
      </c>
      <c r="V956" s="2">
        <f>Table2[[#This Row],[Харківська область]]*100</f>
        <v>47.619047619047613</v>
      </c>
      <c r="W956" s="2">
        <f>Table2[[#This Row],[Херсонська область]]*100</f>
        <v>61.458333333333336</v>
      </c>
      <c r="X956" s="2">
        <f>Table2[[#This Row],[Хмельницька область]]*100</f>
        <v>59.060402684563762</v>
      </c>
      <c r="Y956" s="2">
        <f>Table2[[#This Row],[Черкаська область]]*100</f>
        <v>31.538461538461537</v>
      </c>
      <c r="Z956" s="2">
        <f>Table2[[#This Row],[Чернівецька область]]*100</f>
        <v>36.065573770491802</v>
      </c>
      <c r="AA956" s="2">
        <f>Table2[[#This Row],[Чернігівська область]]*100</f>
        <v>56.428571428571431</v>
      </c>
    </row>
    <row r="957" spans="1:27" x14ac:dyDescent="0.35">
      <c r="A957" s="1">
        <f>Table2[[#This Row],[Дата]]</f>
        <v>44160</v>
      </c>
      <c r="B957" t="str">
        <f>Table2[[#This Row],[Показник]]</f>
        <v>% зайнятих апаратів ШВЛ</v>
      </c>
      <c r="C957" s="2">
        <f>Table2[[#This Row],[м.Київ]]*100</f>
        <v>15.306122448979592</v>
      </c>
      <c r="D957" s="2">
        <f>Table2[[#This Row],[Вінницька область]]*100</f>
        <v>29.378531073446329</v>
      </c>
      <c r="E957" s="2">
        <f>Table2[[#This Row],[Волинська область]]*100</f>
        <v>5.9602649006622519</v>
      </c>
      <c r="F957" s="2">
        <f>Table2[[#This Row],[Дніпропетровська область]]*100</f>
        <v>1.5350877192982455</v>
      </c>
      <c r="G957" s="2">
        <f>Table2[[#This Row],[Донецька область]]*100</f>
        <v>5.2401746724890828</v>
      </c>
      <c r="H957" s="2">
        <f>Table2[[#This Row],[Житомирська область]]*100</f>
        <v>12.23404255319149</v>
      </c>
      <c r="I957" s="2">
        <f>Table2[[#This Row],[Закарпатська область]]*100</f>
        <v>12.142857142857142</v>
      </c>
      <c r="J957" s="2">
        <f>Table2[[#This Row],[Запорізька область]]*100</f>
        <v>15.18987341772152</v>
      </c>
      <c r="K957" s="2">
        <f>Table2[[#This Row],[Івано-Франківська область]]*100</f>
        <v>32.20338983050847</v>
      </c>
      <c r="L957" s="2">
        <f>Table2[[#This Row],[Київська область]]*100</f>
        <v>13.592233009708737</v>
      </c>
      <c r="M957" s="2">
        <f>Table2[[#This Row],[Кіровоградська область]]*100</f>
        <v>31.578947368421051</v>
      </c>
      <c r="N957" s="2">
        <f>Table2[[#This Row],[Луганська область]]*100</f>
        <v>8.4967320261437909</v>
      </c>
      <c r="O957" s="2">
        <f>Table2[[#This Row],[Львівська область]]*100</f>
        <v>17.272727272727273</v>
      </c>
      <c r="P957" s="2">
        <f>Table2[[#This Row],[Миколаївська область]]*100</f>
        <v>6.5088757396449708</v>
      </c>
      <c r="Q957" s="2">
        <f>Table2[[#This Row],[Одеська область]]*100</f>
        <v>7.2519083969465647</v>
      </c>
      <c r="R957" s="2">
        <f>Table2[[#This Row],[Полтавська область]]*100</f>
        <v>9.6666666666666661</v>
      </c>
      <c r="S957" s="2">
        <f>Table2[[#This Row],[Рівненська область]]*100</f>
        <v>5.6962025316455698</v>
      </c>
      <c r="T957" s="2">
        <f>Table2[[#This Row],[Сумська область]]*100</f>
        <v>6.8181818181818175</v>
      </c>
      <c r="U957" s="2">
        <f>Table2[[#This Row],[Тернопільська область]]*100</f>
        <v>10.471204188481675</v>
      </c>
      <c r="V957" s="2">
        <f>Table2[[#This Row],[Харківська область]]*100</f>
        <v>28.04878048780488</v>
      </c>
      <c r="W957" s="2">
        <f>Table2[[#This Row],[Херсонська область]]*100</f>
        <v>6.666666666666667</v>
      </c>
      <c r="X957" s="2">
        <f>Table2[[#This Row],[Хмельницька область]]*100</f>
        <v>12.5</v>
      </c>
      <c r="Y957" s="2">
        <f>Table2[[#This Row],[Черкаська область]]*100</f>
        <v>16.93548387096774</v>
      </c>
      <c r="Z957" s="2">
        <f>Table2[[#This Row],[Чернівецька область]]*100</f>
        <v>3.1446540880503147</v>
      </c>
      <c r="AA957" s="2">
        <f>Table2[[#This Row],[Чернігівська область]]*100</f>
        <v>13.836477987421384</v>
      </c>
    </row>
    <row r="958" spans="1:27" x14ac:dyDescent="0.35">
      <c r="A958" s="1">
        <f>Table2[[#This Row],[Дата]]</f>
        <v>44160</v>
      </c>
      <c r="B958" t="str">
        <f>Table2[[#This Row],[Показник]]</f>
        <v>% вільних апаратів ШВЛ</v>
      </c>
      <c r="C958" s="2">
        <f>Table2[[#This Row],[м.Київ]]*100</f>
        <v>84.693877551020407</v>
      </c>
      <c r="D958" s="2">
        <f>Table2[[#This Row],[Вінницька область]]*100</f>
        <v>70.621468926553675</v>
      </c>
      <c r="E958" s="2">
        <f>Table2[[#This Row],[Волинська область]]*100</f>
        <v>94.039735099337747</v>
      </c>
      <c r="F958" s="2">
        <f>Table2[[#This Row],[Дніпропетровська область]]*100</f>
        <v>98.464912280701753</v>
      </c>
      <c r="G958" s="2">
        <f>Table2[[#This Row],[Донецька область]]*100</f>
        <v>94.75982532751091</v>
      </c>
      <c r="H958" s="2">
        <f>Table2[[#This Row],[Житомирська область]]*100</f>
        <v>87.7659574468085</v>
      </c>
      <c r="I958" s="2">
        <f>Table2[[#This Row],[Закарпатська область]]*100</f>
        <v>87.857142857142861</v>
      </c>
      <c r="J958" s="2">
        <f>Table2[[#This Row],[Запорізька область]]*100</f>
        <v>84.810126582278471</v>
      </c>
      <c r="K958" s="2">
        <f>Table2[[#This Row],[Івано-Франківська область]]*100</f>
        <v>67.796610169491515</v>
      </c>
      <c r="L958" s="2">
        <f>Table2[[#This Row],[Київська область]]*100</f>
        <v>86.40776699029125</v>
      </c>
      <c r="M958" s="2">
        <f>Table2[[#This Row],[Кіровоградська область]]*100</f>
        <v>68.421052631578945</v>
      </c>
      <c r="N958" s="2">
        <f>Table2[[#This Row],[Луганська область]]*100</f>
        <v>91.503267973856211</v>
      </c>
      <c r="O958" s="2">
        <f>Table2[[#This Row],[Львівська область]]*100</f>
        <v>82.727272727272734</v>
      </c>
      <c r="P958" s="2">
        <f>Table2[[#This Row],[Миколаївська область]]*100</f>
        <v>93.491124260355036</v>
      </c>
      <c r="Q958" s="2">
        <f>Table2[[#This Row],[Одеська область]]*100</f>
        <v>92.748091603053439</v>
      </c>
      <c r="R958" s="2">
        <f>Table2[[#This Row],[Полтавська область]]*100</f>
        <v>90.333333333333329</v>
      </c>
      <c r="S958" s="2">
        <f>Table2[[#This Row],[Рівненська область]]*100</f>
        <v>94.303797468354432</v>
      </c>
      <c r="T958" s="2">
        <f>Table2[[#This Row],[Сумська область]]*100</f>
        <v>93.181818181818173</v>
      </c>
      <c r="U958" s="2">
        <f>Table2[[#This Row],[Тернопільська область]]*100</f>
        <v>89.528795811518322</v>
      </c>
      <c r="V958" s="2">
        <f>Table2[[#This Row],[Харківська область]]*100</f>
        <v>71.951219512195124</v>
      </c>
      <c r="W958" s="2">
        <f>Table2[[#This Row],[Херсонська область]]*100</f>
        <v>93.333333333333329</v>
      </c>
      <c r="X958" s="2">
        <f>Table2[[#This Row],[Хмельницька область]]*100</f>
        <v>87.5</v>
      </c>
      <c r="Y958" s="2">
        <f>Table2[[#This Row],[Черкаська область]]*100</f>
        <v>83.064516129032256</v>
      </c>
      <c r="Z958" s="2">
        <f>Table2[[#This Row],[Чернівецька область]]*100</f>
        <v>96.855345911949684</v>
      </c>
      <c r="AA958" s="2">
        <f>Table2[[#This Row],[Чернігівська область]]*100</f>
        <v>86.163522012578625</v>
      </c>
    </row>
    <row r="959" spans="1:27" x14ac:dyDescent="0.35">
      <c r="A959" s="1">
        <f>Table2[[#This Row],[Дата]]</f>
        <v>44161</v>
      </c>
      <c r="B959" t="str">
        <f>Table2[[#This Row],[Показник]]</f>
        <v>% ліжок, зайнятих підтвердженими випадками</v>
      </c>
      <c r="C959" s="2">
        <f>Table2[[#This Row],[м.Київ]]*100</f>
        <v>45.91082231682725</v>
      </c>
      <c r="D959" s="2">
        <f>Table2[[#This Row],[Вінницька область]]*100</f>
        <v>26.640926640926644</v>
      </c>
      <c r="E959" s="2">
        <f>Table2[[#This Row],[Волинська область]]*100</f>
        <v>41.78794178794179</v>
      </c>
      <c r="F959" s="2">
        <f>Table2[[#This Row],[Дніпропетровська область]]*100</f>
        <v>33.098756744076937</v>
      </c>
      <c r="G959" s="2">
        <f>Table2[[#This Row],[Донецька область]]*100</f>
        <v>17.260039874679578</v>
      </c>
      <c r="H959" s="2">
        <f>Table2[[#This Row],[Житомирська область]]*100</f>
        <v>30.097847358121331</v>
      </c>
      <c r="I959" s="2">
        <f>Table2[[#This Row],[Закарпатська область]]*100</f>
        <v>40.542005420054203</v>
      </c>
      <c r="J959" s="2">
        <f>Table2[[#This Row],[Запорізька область]]*100</f>
        <v>37.840332256575913</v>
      </c>
      <c r="K959" s="2">
        <f>Table2[[#This Row],[Івано-Франківська область]]*100</f>
        <v>41.582079103955202</v>
      </c>
      <c r="L959" s="2">
        <f>Table2[[#This Row],[Київська область]]*100</f>
        <v>43.589743589743591</v>
      </c>
      <c r="M959" s="2">
        <f>Table2[[#This Row],[Кіровоградська область]]*100</f>
        <v>51.504424778761063</v>
      </c>
      <c r="N959" s="2">
        <f>Table2[[#This Row],[Луганська область]]*100</f>
        <v>18.647686832740213</v>
      </c>
      <c r="O959" s="2">
        <f>Table2[[#This Row],[Львівська область]]*100</f>
        <v>35.56187766714082</v>
      </c>
      <c r="P959" s="2">
        <f>Table2[[#This Row],[Миколаївська область]]*100</f>
        <v>40.421195652173914</v>
      </c>
      <c r="Q959" s="2">
        <f>Table2[[#This Row],[Одеська область]]*100</f>
        <v>28.320802005012531</v>
      </c>
      <c r="R959" s="2">
        <f>Table2[[#This Row],[Полтавська область]]*100</f>
        <v>33.962264150943398</v>
      </c>
      <c r="S959" s="2">
        <f>Table2[[#This Row],[Рівненська область]]*100</f>
        <v>37.267441860465119</v>
      </c>
      <c r="T959" s="2">
        <f>Table2[[#This Row],[Сумська область]]*100</f>
        <v>32.453092425295345</v>
      </c>
      <c r="U959" s="2">
        <f>Table2[[#This Row],[Тернопільська область]]*100</f>
        <v>33.574207893274036</v>
      </c>
      <c r="V959" s="2">
        <f>Table2[[#This Row],[Харківська область]]*100</f>
        <v>39.96987951807229</v>
      </c>
      <c r="W959" s="2">
        <f>Table2[[#This Row],[Херсонська область]]*100</f>
        <v>18.902147971360382</v>
      </c>
      <c r="X959" s="2">
        <f>Table2[[#This Row],[Хмельницька область]]*100</f>
        <v>38.494077834179357</v>
      </c>
      <c r="Y959" s="2">
        <f>Table2[[#This Row],[Черкаська область]]*100</f>
        <v>36.795048143053641</v>
      </c>
      <c r="Z959" s="2">
        <f>Table2[[#This Row],[Чернівецька область]]*100</f>
        <v>41.617742987606</v>
      </c>
      <c r="AA959" s="2">
        <f>Table2[[#This Row],[Чернігівська область]]*100</f>
        <v>43.607305936073061</v>
      </c>
    </row>
    <row r="960" spans="1:27" x14ac:dyDescent="0.35">
      <c r="A960" s="1">
        <f>Table2[[#This Row],[Дата]]</f>
        <v>44161</v>
      </c>
      <c r="B960" t="str">
        <f>Table2[[#This Row],[Показник]]</f>
        <v>% ліжок, зайнятих підозрюваними випадками</v>
      </c>
      <c r="C960" s="2">
        <f>Table2[[#This Row],[м.Київ]]*100</f>
        <v>8.5144521622227192</v>
      </c>
      <c r="D960" s="2">
        <f>Table2[[#This Row],[Вінницька область]]*100</f>
        <v>26.737451737451735</v>
      </c>
      <c r="E960" s="2">
        <f>Table2[[#This Row],[Волинська область]]*100</f>
        <v>20.651420651420654</v>
      </c>
      <c r="F960" s="2">
        <f>Table2[[#This Row],[Дніпропетровська область]]*100</f>
        <v>17.217921651419193</v>
      </c>
      <c r="G960" s="2">
        <f>Table2[[#This Row],[Донецька область]]*100</f>
        <v>19.908857875249218</v>
      </c>
      <c r="H960" s="2">
        <f>Table2[[#This Row],[Житомирська область]]*100</f>
        <v>13.18982387475538</v>
      </c>
      <c r="I960" s="2">
        <f>Table2[[#This Row],[Закарпатська область]]*100</f>
        <v>11.707317073170737</v>
      </c>
      <c r="J960" s="2">
        <f>Table2[[#This Row],[Запорізька область]]*100</f>
        <v>24.596215966774338</v>
      </c>
      <c r="K960" s="2">
        <f>Table2[[#This Row],[Івано-Франківська область]]*100</f>
        <v>8.2604130206510309</v>
      </c>
      <c r="L960" s="2">
        <f>Table2[[#This Row],[Київська область]]*100</f>
        <v>13.146853146853143</v>
      </c>
      <c r="M960" s="2">
        <f>Table2[[#This Row],[Кіровоградська область]]*100</f>
        <v>7.4336283185840735</v>
      </c>
      <c r="N960" s="2">
        <f>Table2[[#This Row],[Луганська область]]*100</f>
        <v>8.113879003558722</v>
      </c>
      <c r="O960" s="2">
        <f>Table2[[#This Row],[Львівська область]]*100</f>
        <v>16.728307254623054</v>
      </c>
      <c r="P960" s="2">
        <f>Table2[[#This Row],[Миколаївська область]]*100</f>
        <v>24.184782608695656</v>
      </c>
      <c r="Q960" s="2">
        <f>Table2[[#This Row],[Одеська область]]*100</f>
        <v>22.681704260651632</v>
      </c>
      <c r="R960" s="2">
        <f>Table2[[#This Row],[Полтавська область]]*100</f>
        <v>37.300435413642951</v>
      </c>
      <c r="S960" s="2">
        <f>Table2[[#This Row],[Рівненська область]]*100</f>
        <v>10.872093023255808</v>
      </c>
      <c r="T960" s="2">
        <f>Table2[[#This Row],[Сумська область]]*100</f>
        <v>11.952744961779011</v>
      </c>
      <c r="U960" s="2">
        <f>Table2[[#This Row],[Тернопільська область]]*100</f>
        <v>4.78043357420791</v>
      </c>
      <c r="V960" s="2">
        <f>Table2[[#This Row],[Харківська область]]*100</f>
        <v>8.2530120481927653</v>
      </c>
      <c r="W960" s="2">
        <f>Table2[[#This Row],[Херсонська область]]*100</f>
        <v>0</v>
      </c>
      <c r="X960" s="2">
        <f>Table2[[#This Row],[Хмельницька область]]*100</f>
        <v>10.109983079526225</v>
      </c>
      <c r="Y960" s="2">
        <f>Table2[[#This Row],[Черкаська область]]*100</f>
        <v>19.532324621733153</v>
      </c>
      <c r="Z960" s="2">
        <f>Table2[[#This Row],[Чернівецька область]]*100</f>
        <v>14.677103718199614</v>
      </c>
      <c r="AA960" s="2">
        <f>Table2[[#This Row],[Чернігівська область]]*100</f>
        <v>19.939117199391177</v>
      </c>
    </row>
    <row r="961" spans="1:27" x14ac:dyDescent="0.35">
      <c r="A961" s="1">
        <f>Table2[[#This Row],[Дата]]</f>
        <v>44161</v>
      </c>
      <c r="B961" t="str">
        <f>Table2[[#This Row],[Показник]]</f>
        <v>% зайнятих підтвердженими та підозрюваними випадками</v>
      </c>
      <c r="C961" s="2">
        <f>Table2[[#This Row],[м.Київ]]*100</f>
        <v>54.425274479049968</v>
      </c>
      <c r="D961" s="2">
        <f>Table2[[#This Row],[Вінницька область]]*100</f>
        <v>53.378378378378379</v>
      </c>
      <c r="E961" s="2">
        <f>Table2[[#This Row],[Волинська область]]*100</f>
        <v>62.439362439362448</v>
      </c>
      <c r="F961" s="2">
        <f>Table2[[#This Row],[Дніпропетровська область]]*100</f>
        <v>50.316678395496126</v>
      </c>
      <c r="G961" s="2">
        <f>Table2[[#This Row],[Донецька область]]*100</f>
        <v>37.168897749928796</v>
      </c>
      <c r="H961" s="2">
        <f>Table2[[#This Row],[Житомирська область]]*100</f>
        <v>43.287671232876711</v>
      </c>
      <c r="I961" s="2">
        <f>Table2[[#This Row],[Закарпатська область]]*100</f>
        <v>52.249322493224938</v>
      </c>
      <c r="J961" s="2">
        <f>Table2[[#This Row],[Запорізька область]]*100</f>
        <v>62.43654822335025</v>
      </c>
      <c r="K961" s="2">
        <f>Table2[[#This Row],[Івано-Франківська область]]*100</f>
        <v>49.842492124606231</v>
      </c>
      <c r="L961" s="2">
        <f>Table2[[#This Row],[Київська область]]*100</f>
        <v>56.736596736596731</v>
      </c>
      <c r="M961" s="2">
        <f>Table2[[#This Row],[Кіровоградська область]]*100</f>
        <v>58.938053097345133</v>
      </c>
      <c r="N961" s="2">
        <f>Table2[[#This Row],[Луганська область]]*100</f>
        <v>26.761565836298935</v>
      </c>
      <c r="O961" s="2">
        <f>Table2[[#This Row],[Львівська область]]*100</f>
        <v>52.290184921763874</v>
      </c>
      <c r="P961" s="2">
        <f>Table2[[#This Row],[Миколаївська область]]*100</f>
        <v>64.605978260869563</v>
      </c>
      <c r="Q961" s="2">
        <f>Table2[[#This Row],[Одеська область]]*100</f>
        <v>51.002506265664159</v>
      </c>
      <c r="R961" s="2">
        <f>Table2[[#This Row],[Полтавська область]]*100</f>
        <v>71.262699564586356</v>
      </c>
      <c r="S961" s="2">
        <f>Table2[[#This Row],[Рівненська область]]*100</f>
        <v>48.139534883720927</v>
      </c>
      <c r="T961" s="2">
        <f>Table2[[#This Row],[Сумська область]]*100</f>
        <v>44.405837387074357</v>
      </c>
      <c r="U961" s="2">
        <f>Table2[[#This Row],[Тернопільська область]]*100</f>
        <v>38.35464146748194</v>
      </c>
      <c r="V961" s="2">
        <f>Table2[[#This Row],[Харківська область]]*100</f>
        <v>48.222891566265055</v>
      </c>
      <c r="W961" s="2">
        <f>Table2[[#This Row],[Херсонська область]]*100</f>
        <v>18.902147971360382</v>
      </c>
      <c r="X961" s="2">
        <f>Table2[[#This Row],[Хмельницька область]]*100</f>
        <v>48.604060913705581</v>
      </c>
      <c r="Y961" s="2">
        <f>Table2[[#This Row],[Черкаська область]]*100</f>
        <v>56.327372764786801</v>
      </c>
      <c r="Z961" s="2">
        <f>Table2[[#This Row],[Чернівецька область]]*100</f>
        <v>56.294846705805611</v>
      </c>
      <c r="AA961" s="2">
        <f>Table2[[#This Row],[Чернігівська область]]*100</f>
        <v>63.546423135464238</v>
      </c>
    </row>
    <row r="962" spans="1:27" x14ac:dyDescent="0.35">
      <c r="A962" s="1">
        <f>Table2[[#This Row],[Дата]]</f>
        <v>44161</v>
      </c>
      <c r="B962" t="str">
        <f>Table2[[#This Row],[Показник]]</f>
        <v>% вільних ліжок</v>
      </c>
      <c r="C962" s="2">
        <f>Table2[[#This Row],[м.Київ]]*100</f>
        <v>45.574725520950032</v>
      </c>
      <c r="D962" s="2">
        <f>Table2[[#This Row],[Вінницька область]]*100</f>
        <v>46.621621621621621</v>
      </c>
      <c r="E962" s="2">
        <f>Table2[[#This Row],[Волинська область]]*100</f>
        <v>37.560637560637552</v>
      </c>
      <c r="F962" s="2">
        <f>Table2[[#This Row],[Дніпропетровська область]]*100</f>
        <v>49.683321604503874</v>
      </c>
      <c r="G962" s="2">
        <f>Table2[[#This Row],[Донецька область]]*100</f>
        <v>62.831102250071204</v>
      </c>
      <c r="H962" s="2">
        <f>Table2[[#This Row],[Житомирська область]]*100</f>
        <v>56.712328767123289</v>
      </c>
      <c r="I962" s="2">
        <f>Table2[[#This Row],[Закарпатська область]]*100</f>
        <v>47.750677506775062</v>
      </c>
      <c r="J962" s="2">
        <f>Table2[[#This Row],[Запорізька область]]*100</f>
        <v>37.56345177664975</v>
      </c>
      <c r="K962" s="2">
        <f>Table2[[#This Row],[Івано-Франківська область]]*100</f>
        <v>50.157507875393769</v>
      </c>
      <c r="L962" s="2">
        <f>Table2[[#This Row],[Київська область]]*100</f>
        <v>43.263403263403269</v>
      </c>
      <c r="M962" s="2">
        <f>Table2[[#This Row],[Кіровоградська область]]*100</f>
        <v>41.061946902654867</v>
      </c>
      <c r="N962" s="2">
        <f>Table2[[#This Row],[Луганська область]]*100</f>
        <v>73.238434163701058</v>
      </c>
      <c r="O962" s="2">
        <f>Table2[[#This Row],[Львівська область]]*100</f>
        <v>47.709815078236126</v>
      </c>
      <c r="P962" s="2">
        <f>Table2[[#This Row],[Миколаївська область]]*100</f>
        <v>35.39402173913043</v>
      </c>
      <c r="Q962" s="2">
        <f>Table2[[#This Row],[Одеська область]]*100</f>
        <v>48.997493734335841</v>
      </c>
      <c r="R962" s="2">
        <f>Table2[[#This Row],[Полтавська область]]*100</f>
        <v>28.737300435413648</v>
      </c>
      <c r="S962" s="2">
        <f>Table2[[#This Row],[Рівненська область]]*100</f>
        <v>51.860465116279073</v>
      </c>
      <c r="T962" s="2">
        <f>Table2[[#This Row],[Сумська область]]*100</f>
        <v>55.594162612925643</v>
      </c>
      <c r="U962" s="2">
        <f>Table2[[#This Row],[Тернопільська область]]*100</f>
        <v>61.64535853251806</v>
      </c>
      <c r="V962" s="2">
        <f>Table2[[#This Row],[Харківська область]]*100</f>
        <v>51.777108433734952</v>
      </c>
      <c r="W962" s="2">
        <f>Table2[[#This Row],[Херсонська область]]*100</f>
        <v>81.097852028639622</v>
      </c>
      <c r="X962" s="2">
        <f>Table2[[#This Row],[Хмельницька область]]*100</f>
        <v>51.395939086294419</v>
      </c>
      <c r="Y962" s="2">
        <f>Table2[[#This Row],[Черкаська область]]*100</f>
        <v>43.672627235213199</v>
      </c>
      <c r="Z962" s="2">
        <f>Table2[[#This Row],[Чернівецька область]]*100</f>
        <v>43.705153294194389</v>
      </c>
      <c r="AA962" s="2">
        <f>Table2[[#This Row],[Чернігівська область]]*100</f>
        <v>36.453576864535762</v>
      </c>
    </row>
    <row r="963" spans="1:27" x14ac:dyDescent="0.35">
      <c r="A963" s="1">
        <f>Table2[[#This Row],[Дата]]</f>
        <v>44161</v>
      </c>
      <c r="B963" t="str">
        <f>Table2[[#This Row],[Показник]]</f>
        <v>% ліжок, забезпечених подачею кисню</v>
      </c>
      <c r="C963" s="2">
        <f>Table2[[#This Row],[м.Київ]]*100</f>
        <v>37.197646546088471</v>
      </c>
      <c r="D963" s="2">
        <f>Table2[[#This Row],[Вінницька область]]*100</f>
        <v>58.489681050656664</v>
      </c>
      <c r="E963" s="2">
        <f>Table2[[#This Row],[Волинська область]]*100</f>
        <v>57.873485868102293</v>
      </c>
      <c r="F963" s="2">
        <f>Table2[[#This Row],[Дніпропетровська область]]*100</f>
        <v>40.39617182283552</v>
      </c>
      <c r="G963" s="2">
        <f>Table2[[#This Row],[Донецька область]]*100</f>
        <v>29.86742916558357</v>
      </c>
      <c r="H963" s="2">
        <f>Table2[[#This Row],[Житомирська область]]*100</f>
        <v>57.446016381236042</v>
      </c>
      <c r="I963" s="2">
        <f>Table2[[#This Row],[Закарпатська область]]*100</f>
        <v>36.445623342175068</v>
      </c>
      <c r="J963" s="2">
        <f>Table2[[#This Row],[Запорізька область]]*100</f>
        <v>62.337078651685395</v>
      </c>
      <c r="K963" s="2">
        <f>Table2[[#This Row],[Івано-Франківська область]]*100</f>
        <v>38.851121685927943</v>
      </c>
      <c r="L963" s="2">
        <f>Table2[[#This Row],[Київська область]]*100</f>
        <v>68.649885583524025</v>
      </c>
      <c r="M963" s="2">
        <f>Table2[[#This Row],[Кіровоградська область]]*100</f>
        <v>59.96649916247906</v>
      </c>
      <c r="N963" s="2">
        <f>Table2[[#This Row],[Луганська область]]*100</f>
        <v>19.203910614525142</v>
      </c>
      <c r="O963" s="2">
        <f>Table2[[#This Row],[Львівська область]]*100</f>
        <v>61.85133239831697</v>
      </c>
      <c r="P963" s="2">
        <f>Table2[[#This Row],[Миколаївська область]]*100</f>
        <v>46.24277456647399</v>
      </c>
      <c r="Q963" s="2">
        <f>Table2[[#This Row],[Одеська область]]*100</f>
        <v>38.251366120218577</v>
      </c>
      <c r="R963" s="2">
        <f>Table2[[#This Row],[Полтавська область]]*100</f>
        <v>62.458691341705219</v>
      </c>
      <c r="S963" s="2">
        <f>Table2[[#This Row],[Рівненська область]]*100</f>
        <v>36.63911845730027</v>
      </c>
      <c r="T963" s="2">
        <f>Table2[[#This Row],[Сумська область]]*100</f>
        <v>54.440154440154444</v>
      </c>
      <c r="U963" s="2">
        <f>Table2[[#This Row],[Тернопільська область]]*100</f>
        <v>61.833247022268253</v>
      </c>
      <c r="V963" s="2">
        <f>Table2[[#This Row],[Харківська область]]*100</f>
        <v>39.359267734553775</v>
      </c>
      <c r="W963" s="2">
        <f>Table2[[#This Row],[Херсонська область]]*100</f>
        <v>53.512014787430687</v>
      </c>
      <c r="X963" s="2">
        <f>Table2[[#This Row],[Хмельницька область]]*100</f>
        <v>69.69314838167297</v>
      </c>
      <c r="Y963" s="2">
        <f>Table2[[#This Row],[Черкаська область]]*100</f>
        <v>39.066666666666663</v>
      </c>
      <c r="Z963" s="2">
        <f>Table2[[#This Row],[Чернівецька область]]*100</f>
        <v>54.859752120026094</v>
      </c>
      <c r="AA963" s="2">
        <f>Table2[[#This Row],[Чернігівська область]]*100</f>
        <v>43.125904486251812</v>
      </c>
    </row>
    <row r="964" spans="1:27" x14ac:dyDescent="0.35">
      <c r="A964" s="1">
        <f>Table2[[#This Row],[Дата]]</f>
        <v>44161</v>
      </c>
      <c r="B964" t="str">
        <f>Table2[[#This Row],[Показник]]</f>
        <v>% зайнятих ліжок, забезпечених подачею кисню</v>
      </c>
      <c r="C964" s="2">
        <f>Table2[[#This Row],[м.Київ]]*100</f>
        <v>68.306971294669012</v>
      </c>
      <c r="D964" s="2">
        <f>Table2[[#This Row],[Вінницька область]]*100</f>
        <v>38.091419406575781</v>
      </c>
      <c r="E964" s="2">
        <f>Table2[[#This Row],[Волинська область]]*100</f>
        <v>28.837209302325583</v>
      </c>
      <c r="F964" s="2">
        <f>Table2[[#This Row],[Дніпропетровська область]]*100</f>
        <v>45.123966942148755</v>
      </c>
      <c r="G964" s="2">
        <f>Table2[[#This Row],[Донецька область]]*100</f>
        <v>61.705831157528287</v>
      </c>
      <c r="H964" s="2">
        <f>Table2[[#This Row],[Житомирська область]]*100</f>
        <v>26.053143227478937</v>
      </c>
      <c r="I964" s="2">
        <f>Table2[[#This Row],[Закарпатська область]]*100</f>
        <v>55.167394468704515</v>
      </c>
      <c r="J964" s="2">
        <f>Table2[[#This Row],[Запорізька область]]*100</f>
        <v>55.731795241528481</v>
      </c>
      <c r="K964" s="2">
        <f>Table2[[#This Row],[Івано-Франківська область]]*100</f>
        <v>49.518810148731404</v>
      </c>
      <c r="L964" s="2">
        <f>Table2[[#This Row],[Київська область]]*100</f>
        <v>62.4</v>
      </c>
      <c r="M964" s="2">
        <f>Table2[[#This Row],[Кіровоградська область]]*100</f>
        <v>56.703910614525142</v>
      </c>
      <c r="N964" s="2">
        <f>Table2[[#This Row],[Луганська область]]*100</f>
        <v>36.363636363636367</v>
      </c>
      <c r="O964" s="2">
        <f>Table2[[#This Row],[Львівська область]]*100</f>
        <v>65.986394557823118</v>
      </c>
      <c r="P964" s="2">
        <f>Table2[[#This Row],[Миколаївська область]]*100</f>
        <v>58.75</v>
      </c>
      <c r="Q964" s="2">
        <f>Table2[[#This Row],[Одеська область]]*100</f>
        <v>59.285714285714285</v>
      </c>
      <c r="R964" s="2">
        <f>Table2[[#This Row],[Полтавська область]]*100</f>
        <v>23.49206349206349</v>
      </c>
      <c r="S964" s="2">
        <f>Table2[[#This Row],[Рівненська область]]*100</f>
        <v>60.601503759398497</v>
      </c>
      <c r="T964" s="2">
        <f>Table2[[#This Row],[Сумська область]]*100</f>
        <v>65.011820330969272</v>
      </c>
      <c r="U964" s="2">
        <f>Table2[[#This Row],[Тернопільська область]]*100</f>
        <v>38.944723618090457</v>
      </c>
      <c r="V964" s="2">
        <f>Table2[[#This Row],[Харківська область]]*100</f>
        <v>70.99483204134367</v>
      </c>
      <c r="W964" s="2">
        <f>Table2[[#This Row],[Херсонська область]]*100</f>
        <v>14.507772020725387</v>
      </c>
      <c r="X964" s="2">
        <f>Table2[[#This Row],[Хмельницька область]]*100</f>
        <v>35.826296743063935</v>
      </c>
      <c r="Y964" s="2">
        <f>Table2[[#This Row],[Черкаська область]]*100</f>
        <v>74.914675767918098</v>
      </c>
      <c r="Z964" s="2">
        <f>Table2[[#This Row],[Чернівецька область]]*100</f>
        <v>41.973840665873958</v>
      </c>
      <c r="AA964" s="2">
        <f>Table2[[#This Row],[Чернігівська область]]*100</f>
        <v>51.677852348993291</v>
      </c>
    </row>
    <row r="965" spans="1:27" x14ac:dyDescent="0.35">
      <c r="A965" s="1">
        <f>Table2[[#This Row],[Дата]]</f>
        <v>44161</v>
      </c>
      <c r="B965" t="str">
        <f>Table2[[#This Row],[Показник]]</f>
        <v>% вільних ліжок, забезпечених подачею кисню</v>
      </c>
      <c r="C965" s="2">
        <f>Table2[[#This Row],[м.Київ]]*100</f>
        <v>31.693028705330988</v>
      </c>
      <c r="D965" s="2">
        <f>Table2[[#This Row],[Вінницька область]]*100</f>
        <v>61.908580593424226</v>
      </c>
      <c r="E965" s="2">
        <f>Table2[[#This Row],[Волинська область]]*100</f>
        <v>71.16279069767441</v>
      </c>
      <c r="F965" s="2">
        <f>Table2[[#This Row],[Дніпропетровська область]]*100</f>
        <v>54.876033057851238</v>
      </c>
      <c r="G965" s="2">
        <f>Table2[[#This Row],[Донецька область]]*100</f>
        <v>38.294168842471713</v>
      </c>
      <c r="H965" s="2">
        <f>Table2[[#This Row],[Житомирська область]]*100</f>
        <v>73.946856772521059</v>
      </c>
      <c r="I965" s="2">
        <f>Table2[[#This Row],[Закарпатська область]]*100</f>
        <v>44.832605531295485</v>
      </c>
      <c r="J965" s="2">
        <f>Table2[[#This Row],[Запорізька область]]*100</f>
        <v>44.268204758471519</v>
      </c>
      <c r="K965" s="2">
        <f>Table2[[#This Row],[Івано-Франківська область]]*100</f>
        <v>50.481189851268596</v>
      </c>
      <c r="L965" s="2">
        <f>Table2[[#This Row],[Київська область]]*100</f>
        <v>37.6</v>
      </c>
      <c r="M965" s="2">
        <f>Table2[[#This Row],[Кіровоградська область]]*100</f>
        <v>43.296089385474865</v>
      </c>
      <c r="N965" s="2">
        <f>Table2[[#This Row],[Луганська область]]*100</f>
        <v>63.636363636363633</v>
      </c>
      <c r="O965" s="2">
        <f>Table2[[#This Row],[Львівська область]]*100</f>
        <v>34.013605442176868</v>
      </c>
      <c r="P965" s="2">
        <f>Table2[[#This Row],[Миколаївська область]]*100</f>
        <v>41.25</v>
      </c>
      <c r="Q965" s="2">
        <f>Table2[[#This Row],[Одеська область]]*100</f>
        <v>40.714285714285715</v>
      </c>
      <c r="R965" s="2">
        <f>Table2[[#This Row],[Полтавська область]]*100</f>
        <v>76.507936507936506</v>
      </c>
      <c r="S965" s="2">
        <f>Table2[[#This Row],[Рівненська область]]*100</f>
        <v>39.398496240601503</v>
      </c>
      <c r="T965" s="2">
        <f>Table2[[#This Row],[Сумська область]]*100</f>
        <v>34.988179669030735</v>
      </c>
      <c r="U965" s="2">
        <f>Table2[[#This Row],[Тернопільська область]]*100</f>
        <v>61.05527638190955</v>
      </c>
      <c r="V965" s="2">
        <f>Table2[[#This Row],[Харківська область]]*100</f>
        <v>29.00516795865633</v>
      </c>
      <c r="W965" s="2">
        <f>Table2[[#This Row],[Херсонська область]]*100</f>
        <v>85.492227979274617</v>
      </c>
      <c r="X965" s="2">
        <f>Table2[[#This Row],[Хмельницька область]]*100</f>
        <v>64.173703256936065</v>
      </c>
      <c r="Y965" s="2">
        <f>Table2[[#This Row],[Черкаська область]]*100</f>
        <v>25.085324232081913</v>
      </c>
      <c r="Z965" s="2">
        <f>Table2[[#This Row],[Чернівецька область]]*100</f>
        <v>58.026159334126035</v>
      </c>
      <c r="AA965" s="2">
        <f>Table2[[#This Row],[Чернігівська область]]*100</f>
        <v>48.322147651006716</v>
      </c>
    </row>
    <row r="966" spans="1:27" x14ac:dyDescent="0.35">
      <c r="A966" s="1">
        <f>Table2[[#This Row],[Дата]]</f>
        <v>44161</v>
      </c>
      <c r="B966" t="str">
        <f>Table2[[#This Row],[Показник]]</f>
        <v>% зайнятих ліжок у ВРІТ</v>
      </c>
      <c r="C966" s="2">
        <f>Table2[[#This Row],[м.Київ]]*100</f>
        <v>46.385542168674696</v>
      </c>
      <c r="D966" s="2">
        <f>Table2[[#This Row],[Вінницька область]]*100</f>
        <v>36.257309941520468</v>
      </c>
      <c r="E966" s="2">
        <f>Table2[[#This Row],[Волинська область]]*100</f>
        <v>40.909090909090914</v>
      </c>
      <c r="F966" s="2">
        <f>Table2[[#This Row],[Дніпропетровська область]]*100</f>
        <v>41.82692307692308</v>
      </c>
      <c r="G966" s="2">
        <f>Table2[[#This Row],[Донецька область]]*100</f>
        <v>92.045454545454547</v>
      </c>
      <c r="H966" s="2">
        <f>Table2[[#This Row],[Житомирська область]]*100</f>
        <v>30.14354066985646</v>
      </c>
      <c r="I966" s="2">
        <f>Table2[[#This Row],[Закарпатська область]]*100</f>
        <v>53.90625</v>
      </c>
      <c r="J966" s="2">
        <f>Table2[[#This Row],[Запорізька область]]*100</f>
        <v>68.181818181818173</v>
      </c>
      <c r="K966" s="2">
        <f>Table2[[#This Row],[Івано-Франківська область]]*100</f>
        <v>72.916666666666657</v>
      </c>
      <c r="L966" s="2">
        <f>Table2[[#This Row],[Київська область]]*100</f>
        <v>60.194174757281552</v>
      </c>
      <c r="M966" s="2">
        <f>Table2[[#This Row],[Кіровоградська область]]*100</f>
        <v>47.692307692307693</v>
      </c>
      <c r="N966" s="2">
        <f>Table2[[#This Row],[Луганська область]]*100</f>
        <v>51.111111111111107</v>
      </c>
      <c r="O966" s="2">
        <f>Table2[[#This Row],[Львівська область]]*100</f>
        <v>64.601769911504419</v>
      </c>
      <c r="P966" s="2">
        <f>Table2[[#This Row],[Миколаївська область]]*100</f>
        <v>53.956834532374096</v>
      </c>
      <c r="Q966" s="2">
        <f>Table2[[#This Row],[Одеська область]]*100</f>
        <v>25.386996904024766</v>
      </c>
      <c r="R966" s="2">
        <f>Table2[[#This Row],[Полтавська область]]*100</f>
        <v>40</v>
      </c>
      <c r="S966" s="2">
        <f>Table2[[#This Row],[Рівненська область]]*100</f>
        <v>50</v>
      </c>
      <c r="T966" s="2">
        <f>Table2[[#This Row],[Сумська область]]*100</f>
        <v>55.128205128205131</v>
      </c>
      <c r="U966" s="2">
        <f>Table2[[#This Row],[Тернопільська область]]*100</f>
        <v>42.672413793103445</v>
      </c>
      <c r="V966" s="2">
        <f>Table2[[#This Row],[Харківська область]]*100</f>
        <v>51.515151515151516</v>
      </c>
      <c r="W966" s="2">
        <f>Table2[[#This Row],[Херсонська область]]*100</f>
        <v>40.625</v>
      </c>
      <c r="X966" s="2">
        <f>Table2[[#This Row],[Хмельницька область]]*100</f>
        <v>41.61073825503356</v>
      </c>
      <c r="Y966" s="2">
        <f>Table2[[#This Row],[Черкаська область]]*100</f>
        <v>68.461538461538467</v>
      </c>
      <c r="Z966" s="2">
        <f>Table2[[#This Row],[Чернівецька область]]*100</f>
        <v>62.903225806451616</v>
      </c>
      <c r="AA966" s="2">
        <f>Table2[[#This Row],[Чернігівська область]]*100</f>
        <v>45.714285714285715</v>
      </c>
    </row>
    <row r="967" spans="1:27" x14ac:dyDescent="0.35">
      <c r="A967" s="1">
        <f>Table2[[#This Row],[Дата]]</f>
        <v>44161</v>
      </c>
      <c r="B967" t="str">
        <f>Table2[[#This Row],[Показник]]</f>
        <v>% вільних ліжок у ВРІТ</v>
      </c>
      <c r="C967" s="2">
        <f>Table2[[#This Row],[м.Київ]]*100</f>
        <v>53.614457831325304</v>
      </c>
      <c r="D967" s="2">
        <f>Table2[[#This Row],[Вінницька область]]*100</f>
        <v>63.742690058479532</v>
      </c>
      <c r="E967" s="2">
        <f>Table2[[#This Row],[Волинська область]]*100</f>
        <v>59.090909090909093</v>
      </c>
      <c r="F967" s="2">
        <f>Table2[[#This Row],[Дніпропетровська область]]*100</f>
        <v>58.173076923076927</v>
      </c>
      <c r="G967" s="2">
        <f>Table2[[#This Row],[Донецька область]]*100</f>
        <v>7.9545454545454541</v>
      </c>
      <c r="H967" s="2">
        <f>Table2[[#This Row],[Житомирська область]]*100</f>
        <v>69.856459330143537</v>
      </c>
      <c r="I967" s="2">
        <f>Table2[[#This Row],[Закарпатська область]]*100</f>
        <v>46.09375</v>
      </c>
      <c r="J967" s="2">
        <f>Table2[[#This Row],[Запорізька область]]*100</f>
        <v>31.818181818181817</v>
      </c>
      <c r="K967" s="2">
        <f>Table2[[#This Row],[Івано-Франківська область]]*100</f>
        <v>27.083333333333332</v>
      </c>
      <c r="L967" s="2">
        <f>Table2[[#This Row],[Київська область]]*100</f>
        <v>39.805825242718448</v>
      </c>
      <c r="M967" s="2">
        <f>Table2[[#This Row],[Кіровоградська область]]*100</f>
        <v>52.307692307692314</v>
      </c>
      <c r="N967" s="2">
        <f>Table2[[#This Row],[Луганська область]]*100</f>
        <v>48.888888888888886</v>
      </c>
      <c r="O967" s="2">
        <f>Table2[[#This Row],[Львівська область]]*100</f>
        <v>35.398230088495573</v>
      </c>
      <c r="P967" s="2">
        <f>Table2[[#This Row],[Миколаївська область]]*100</f>
        <v>46.043165467625904</v>
      </c>
      <c r="Q967" s="2">
        <f>Table2[[#This Row],[Одеська область]]*100</f>
        <v>74.61300309597523</v>
      </c>
      <c r="R967" s="2">
        <f>Table2[[#This Row],[Полтавська область]]*100</f>
        <v>60</v>
      </c>
      <c r="S967" s="2">
        <f>Table2[[#This Row],[Рівненська область]]*100</f>
        <v>50</v>
      </c>
      <c r="T967" s="2">
        <f>Table2[[#This Row],[Сумська область]]*100</f>
        <v>44.871794871794876</v>
      </c>
      <c r="U967" s="2">
        <f>Table2[[#This Row],[Тернопільська область]]*100</f>
        <v>57.327586206896555</v>
      </c>
      <c r="V967" s="2">
        <f>Table2[[#This Row],[Харківська область]]*100</f>
        <v>48.484848484848484</v>
      </c>
      <c r="W967" s="2">
        <f>Table2[[#This Row],[Херсонська область]]*100</f>
        <v>59.375</v>
      </c>
      <c r="X967" s="2">
        <f>Table2[[#This Row],[Хмельницька область]]*100</f>
        <v>58.389261744966447</v>
      </c>
      <c r="Y967" s="2">
        <f>Table2[[#This Row],[Черкаська область]]*100</f>
        <v>31.538461538461537</v>
      </c>
      <c r="Z967" s="2">
        <f>Table2[[#This Row],[Чернівецька область]]*100</f>
        <v>37.096774193548384</v>
      </c>
      <c r="AA967" s="2">
        <f>Table2[[#This Row],[Чернігівська область]]*100</f>
        <v>54.285714285714285</v>
      </c>
    </row>
    <row r="968" spans="1:27" x14ac:dyDescent="0.35">
      <c r="A968" s="1">
        <f>Table2[[#This Row],[Дата]]</f>
        <v>44161</v>
      </c>
      <c r="B968" t="str">
        <f>Table2[[#This Row],[Показник]]</f>
        <v>% зайнятих апаратів ШВЛ</v>
      </c>
      <c r="C968" s="2">
        <f>Table2[[#This Row],[м.Київ]]*100</f>
        <v>16.836734693877549</v>
      </c>
      <c r="D968" s="2">
        <f>Table2[[#This Row],[Вінницька область]]*100</f>
        <v>60.451977401129945</v>
      </c>
      <c r="E968" s="2">
        <f>Table2[[#This Row],[Волинська область]]*100</f>
        <v>6.2111801242236027</v>
      </c>
      <c r="F968" s="2">
        <f>Table2[[#This Row],[Дніпропетровська область]]*100</f>
        <v>1.3157894736842104</v>
      </c>
      <c r="G968" s="2">
        <f>Table2[[#This Row],[Донецька область]]*100</f>
        <v>5.3097345132743365</v>
      </c>
      <c r="H968" s="2">
        <f>Table2[[#This Row],[Житомирська область]]*100</f>
        <v>10.106382978723403</v>
      </c>
      <c r="I968" s="2">
        <f>Table2[[#This Row],[Закарпатська область]]*100</f>
        <v>12.142857142857142</v>
      </c>
      <c r="J968" s="2">
        <f>Table2[[#This Row],[Запорізька область]]*100</f>
        <v>18.143459915611814</v>
      </c>
      <c r="K968" s="2">
        <f>Table2[[#This Row],[Івано-Франківська область]]*100</f>
        <v>30.219780219780219</v>
      </c>
      <c r="L968" s="2">
        <f>Table2[[#This Row],[Київська область]]*100</f>
        <v>14.563106796116504</v>
      </c>
      <c r="M968" s="2">
        <f>Table2[[#This Row],[Кіровоградська область]]*100</f>
        <v>25</v>
      </c>
      <c r="N968" s="2">
        <f>Table2[[#This Row],[Луганська область]]*100</f>
        <v>9.1503267973856204</v>
      </c>
      <c r="O968" s="2">
        <f>Table2[[#This Row],[Львівська область]]*100</f>
        <v>19.090909090909093</v>
      </c>
      <c r="P968" s="2">
        <f>Table2[[#This Row],[Миколаївська область]]*100</f>
        <v>7.6923076923076925</v>
      </c>
      <c r="Q968" s="2">
        <f>Table2[[#This Row],[Одеська область]]*100</f>
        <v>8.4291187739463602</v>
      </c>
      <c r="R968" s="2">
        <f>Table2[[#This Row],[Полтавська область]]*100</f>
        <v>9</v>
      </c>
      <c r="S968" s="2">
        <f>Table2[[#This Row],[Рівненська область]]*100</f>
        <v>5.6962025316455698</v>
      </c>
      <c r="T968" s="2">
        <f>Table2[[#This Row],[Сумська область]]*100</f>
        <v>9.0909090909090917</v>
      </c>
      <c r="U968" s="2">
        <f>Table2[[#This Row],[Тернопільська область]]*100</f>
        <v>10.99476439790576</v>
      </c>
      <c r="V968" s="2">
        <f>Table2[[#This Row],[Харківська область]]*100</f>
        <v>28.963414634146339</v>
      </c>
      <c r="W968" s="2">
        <f>Table2[[#This Row],[Херсонська область]]*100</f>
        <v>7.1794871794871788</v>
      </c>
      <c r="X968" s="2">
        <f>Table2[[#This Row],[Хмельницька область]]*100</f>
        <v>12.5</v>
      </c>
      <c r="Y968" s="2">
        <f>Table2[[#This Row],[Черкаська область]]*100</f>
        <v>15.748031496062993</v>
      </c>
      <c r="Z968" s="2">
        <f>Table2[[#This Row],[Чернівецька область]]*100</f>
        <v>1.8867924528301887</v>
      </c>
      <c r="AA968" s="2">
        <f>Table2[[#This Row],[Чернігівська область]]*100</f>
        <v>14.374999999999998</v>
      </c>
    </row>
    <row r="969" spans="1:27" x14ac:dyDescent="0.35">
      <c r="A969" s="1">
        <f>Table2[[#This Row],[Дата]]</f>
        <v>44161</v>
      </c>
      <c r="B969" t="str">
        <f>Table2[[#This Row],[Показник]]</f>
        <v>% вільних апаратів ШВЛ</v>
      </c>
      <c r="C969" s="2">
        <f>Table2[[#This Row],[м.Київ]]*100</f>
        <v>83.16326530612244</v>
      </c>
      <c r="D969" s="2">
        <f>Table2[[#This Row],[Вінницька область]]*100</f>
        <v>39.548022598870055</v>
      </c>
      <c r="E969" s="2">
        <f>Table2[[#This Row],[Волинська область]]*100</f>
        <v>93.788819875776397</v>
      </c>
      <c r="F969" s="2">
        <f>Table2[[#This Row],[Дніпропетровська область]]*100</f>
        <v>98.68421052631578</v>
      </c>
      <c r="G969" s="2">
        <f>Table2[[#This Row],[Донецька область]]*100</f>
        <v>94.690265486725664</v>
      </c>
      <c r="H969" s="2">
        <f>Table2[[#This Row],[Житомирська область]]*100</f>
        <v>89.893617021276597</v>
      </c>
      <c r="I969" s="2">
        <f>Table2[[#This Row],[Закарпатська область]]*100</f>
        <v>87.857142857142861</v>
      </c>
      <c r="J969" s="2">
        <f>Table2[[#This Row],[Запорізька область]]*100</f>
        <v>81.856540084388186</v>
      </c>
      <c r="K969" s="2">
        <f>Table2[[#This Row],[Івано-Франківська область]]*100</f>
        <v>69.780219780219781</v>
      </c>
      <c r="L969" s="2">
        <f>Table2[[#This Row],[Київська область]]*100</f>
        <v>85.436893203883486</v>
      </c>
      <c r="M969" s="2">
        <f>Table2[[#This Row],[Кіровоградська область]]*100</f>
        <v>75</v>
      </c>
      <c r="N969" s="2">
        <f>Table2[[#This Row],[Луганська область]]*100</f>
        <v>90.849673202614383</v>
      </c>
      <c r="O969" s="2">
        <f>Table2[[#This Row],[Львівська область]]*100</f>
        <v>80.909090909090907</v>
      </c>
      <c r="P969" s="2">
        <f>Table2[[#This Row],[Миколаївська область]]*100</f>
        <v>92.307692307692307</v>
      </c>
      <c r="Q969" s="2">
        <f>Table2[[#This Row],[Одеська область]]*100</f>
        <v>91.570881226053629</v>
      </c>
      <c r="R969" s="2">
        <f>Table2[[#This Row],[Полтавська область]]*100</f>
        <v>91</v>
      </c>
      <c r="S969" s="2">
        <f>Table2[[#This Row],[Рівненська область]]*100</f>
        <v>94.303797468354432</v>
      </c>
      <c r="T969" s="2">
        <f>Table2[[#This Row],[Сумська область]]*100</f>
        <v>90.909090909090907</v>
      </c>
      <c r="U969" s="2">
        <f>Table2[[#This Row],[Тернопільська область]]*100</f>
        <v>89.005235602094245</v>
      </c>
      <c r="V969" s="2">
        <f>Table2[[#This Row],[Харківська область]]*100</f>
        <v>71.036585365853654</v>
      </c>
      <c r="W969" s="2">
        <f>Table2[[#This Row],[Херсонська область]]*100</f>
        <v>92.820512820512818</v>
      </c>
      <c r="X969" s="2">
        <f>Table2[[#This Row],[Хмельницька область]]*100</f>
        <v>87.5</v>
      </c>
      <c r="Y969" s="2">
        <f>Table2[[#This Row],[Черкаська область]]*100</f>
        <v>84.251968503937007</v>
      </c>
      <c r="Z969" s="2">
        <f>Table2[[#This Row],[Чернівецька область]]*100</f>
        <v>98.113207547169807</v>
      </c>
      <c r="AA969" s="2">
        <f>Table2[[#This Row],[Чернігівська область]]*100</f>
        <v>85.625</v>
      </c>
    </row>
    <row r="970" spans="1:27" x14ac:dyDescent="0.35">
      <c r="A970" s="1">
        <f>Table2[[#This Row],[Дата]]</f>
        <v>44162</v>
      </c>
      <c r="B970" t="str">
        <f>Table2[[#This Row],[Показник]]</f>
        <v>% ліжок, зайнятих підтвердженими випадками</v>
      </c>
      <c r="C970" s="2">
        <f>Table2[[#This Row],[м.Київ]]*100</f>
        <v>46.164050409020561</v>
      </c>
      <c r="D970" s="2">
        <f>Table2[[#This Row],[Вінницька область]]*100</f>
        <v>29.018286814244465</v>
      </c>
      <c r="E970" s="2">
        <f>Table2[[#This Row],[Волинська область]]*100</f>
        <v>31.947331947331946</v>
      </c>
      <c r="F970" s="2">
        <f>Table2[[#This Row],[Дніпропетровська область]]*100</f>
        <v>32.719318443472254</v>
      </c>
      <c r="G970" s="2">
        <f>Table2[[#This Row],[Донецька область]]*100</f>
        <v>17.915123896325831</v>
      </c>
      <c r="H970" s="2">
        <f>Table2[[#This Row],[Житомирська область]]*100</f>
        <v>31.506849315068493</v>
      </c>
      <c r="I970" s="2">
        <f>Table2[[#This Row],[Закарпатська область]]*100</f>
        <v>41.084010840108405</v>
      </c>
      <c r="J970" s="2">
        <f>Table2[[#This Row],[Запорізька область]]*100</f>
        <v>37.585733882030176</v>
      </c>
      <c r="K970" s="2">
        <f>Table2[[#This Row],[Івано-Франківська область]]*100</f>
        <v>41.197059852992652</v>
      </c>
      <c r="L970" s="2">
        <f>Table2[[#This Row],[Київська область]]*100</f>
        <v>37.303822937625753</v>
      </c>
      <c r="M970" s="2">
        <f>Table2[[#This Row],[Кіровоградська область]]*100</f>
        <v>52.743362831858406</v>
      </c>
      <c r="N970" s="2">
        <f>Table2[[#This Row],[Луганська область]]*100</f>
        <v>19.003558718861211</v>
      </c>
      <c r="O970" s="2">
        <f>Table2[[#This Row],[Львівська область]]*100</f>
        <v>34.412171507607191</v>
      </c>
      <c r="P970" s="2">
        <f>Table2[[#This Row],[Миколаївська область]]*100</f>
        <v>42.255434782608695</v>
      </c>
      <c r="Q970" s="2">
        <f>Table2[[#This Row],[Одеська область]]*100</f>
        <v>29.260651629072683</v>
      </c>
      <c r="R970" s="2">
        <f>Table2[[#This Row],[Полтавська область]]*100</f>
        <v>36.937590711175616</v>
      </c>
      <c r="S970" s="2">
        <f>Table2[[#This Row],[Рівненська область]]*100</f>
        <v>38.372093023255815</v>
      </c>
      <c r="T970" s="2">
        <f>Table2[[#This Row],[Сумська область]]*100</f>
        <v>33.858807402330363</v>
      </c>
      <c r="U970" s="2">
        <f>Table2[[#This Row],[Тернопільська область]]*100</f>
        <v>34.96386881600889</v>
      </c>
      <c r="V970" s="2">
        <f>Table2[[#This Row],[Харківська область]]*100</f>
        <v>38.554216867469883</v>
      </c>
      <c r="W970" s="2">
        <f>Table2[[#This Row],[Херсонська область]]*100</f>
        <v>19.045346062052506</v>
      </c>
      <c r="X970" s="2">
        <f>Table2[[#This Row],[Хмельницька область]]*100</f>
        <v>40.101522842639589</v>
      </c>
      <c r="Y970" s="2">
        <f>Table2[[#This Row],[Черкаська область]]*100</f>
        <v>36.943111720356406</v>
      </c>
      <c r="Z970" s="2">
        <f>Table2[[#This Row],[Чернівецька область]]*100</f>
        <v>41.422048271363337</v>
      </c>
      <c r="AA970" s="2">
        <f>Table2[[#This Row],[Чернігівська область]]*100</f>
        <v>45.966514459665142</v>
      </c>
    </row>
    <row r="971" spans="1:27" x14ac:dyDescent="0.35">
      <c r="A971" s="1">
        <f>Table2[[#This Row],[Дата]]</f>
        <v>44162</v>
      </c>
      <c r="B971" t="str">
        <f>Table2[[#This Row],[Показник]]</f>
        <v>% ліжок, зайнятих підозрюваними випадками</v>
      </c>
      <c r="C971" s="2">
        <f>Table2[[#This Row],[м.Київ]]*100</f>
        <v>10.435551625027639</v>
      </c>
      <c r="D971" s="2">
        <f>Table2[[#This Row],[Вінницька область]]*100</f>
        <v>19.538017324350339</v>
      </c>
      <c r="E971" s="2">
        <f>Table2[[#This Row],[Волинська область]]*100</f>
        <v>20.443520443520448</v>
      </c>
      <c r="F971" s="2">
        <f>Table2[[#This Row],[Дніпропетровська область]]*100</f>
        <v>15.42712410775961</v>
      </c>
      <c r="G971" s="2">
        <f>Table2[[#This Row],[Донецька область]]*100</f>
        <v>19.481629165479923</v>
      </c>
      <c r="H971" s="2">
        <f>Table2[[#This Row],[Житомирська область]]*100</f>
        <v>12.837573385518592</v>
      </c>
      <c r="I971" s="2">
        <f>Table2[[#This Row],[Закарпатська область]]*100</f>
        <v>11.436314363143623</v>
      </c>
      <c r="J971" s="2">
        <f>Table2[[#This Row],[Запорізька область]]*100</f>
        <v>22.1307727480567</v>
      </c>
      <c r="K971" s="2">
        <f>Table2[[#This Row],[Івано-Франківська область]]*100</f>
        <v>7.0003500175008728</v>
      </c>
      <c r="L971" s="2">
        <f>Table2[[#This Row],[Київська область]]*100</f>
        <v>12.434607645875257</v>
      </c>
      <c r="M971" s="2">
        <f>Table2[[#This Row],[Кіровоградська область]]*100</f>
        <v>6.3716814159291975</v>
      </c>
      <c r="N971" s="2">
        <f>Table2[[#This Row],[Луганська область]]*100</f>
        <v>7.4021352313167279</v>
      </c>
      <c r="O971" s="2">
        <f>Table2[[#This Row],[Львівська область]]*100</f>
        <v>16.431535269709542</v>
      </c>
      <c r="P971" s="2">
        <f>Table2[[#This Row],[Миколаївська область]]*100</f>
        <v>23.845108695652169</v>
      </c>
      <c r="Q971" s="2">
        <f>Table2[[#This Row],[Одеська область]]*100</f>
        <v>20.332080200501252</v>
      </c>
      <c r="R971" s="2">
        <f>Table2[[#This Row],[Полтавська область]]*100</f>
        <v>34.542815674891145</v>
      </c>
      <c r="S971" s="2">
        <f>Table2[[#This Row],[Рівненська область]]*100</f>
        <v>10.930232558139535</v>
      </c>
      <c r="T971" s="2">
        <f>Table2[[#This Row],[Сумська область]]*100</f>
        <v>11.240575736806029</v>
      </c>
      <c r="U971" s="2">
        <f>Table2[[#This Row],[Тернопільська область]]*100</f>
        <v>4.3357420789327472</v>
      </c>
      <c r="V971" s="2">
        <f>Table2[[#This Row],[Харківська область]]*100</f>
        <v>8.855421686746979</v>
      </c>
      <c r="W971" s="2">
        <f>Table2[[#This Row],[Херсонська область]]*100</f>
        <v>0</v>
      </c>
      <c r="X971" s="2">
        <f>Table2[[#This Row],[Хмельницька область]]*100</f>
        <v>9.7715736040609187</v>
      </c>
      <c r="Y971" s="2">
        <f>Table2[[#This Row],[Черкаська область]]*100</f>
        <v>20.082248115147372</v>
      </c>
      <c r="Z971" s="2">
        <f>Table2[[#This Row],[Чернівецька область]]*100</f>
        <v>13.894324853228962</v>
      </c>
      <c r="AA971" s="2">
        <f>Table2[[#This Row],[Чернігівська область]]*100</f>
        <v>15.296803652968038</v>
      </c>
    </row>
    <row r="972" spans="1:27" x14ac:dyDescent="0.35">
      <c r="A972" s="1">
        <f>Table2[[#This Row],[Дата]]</f>
        <v>44162</v>
      </c>
      <c r="B972" t="str">
        <f>Table2[[#This Row],[Показник]]</f>
        <v>% зайнятих підтвердженими та підозрюваними випадками</v>
      </c>
      <c r="C972" s="2">
        <f>Table2[[#This Row],[м.Київ]]*100</f>
        <v>56.599602034048203</v>
      </c>
      <c r="D972" s="2">
        <f>Table2[[#This Row],[Вінницька область]]*100</f>
        <v>48.556304138594804</v>
      </c>
      <c r="E972" s="2">
        <f>Table2[[#This Row],[Волинська область]]*100</f>
        <v>52.390852390852395</v>
      </c>
      <c r="F972" s="2">
        <f>Table2[[#This Row],[Дніпропетровська область]]*100</f>
        <v>48.146442551231864</v>
      </c>
      <c r="G972" s="2">
        <f>Table2[[#This Row],[Донецька область]]*100</f>
        <v>37.396753061805754</v>
      </c>
      <c r="H972" s="2">
        <f>Table2[[#This Row],[Житомирська область]]*100</f>
        <v>44.344422700587081</v>
      </c>
      <c r="I972" s="2">
        <f>Table2[[#This Row],[Закарпатська область]]*100</f>
        <v>52.520325203252028</v>
      </c>
      <c r="J972" s="2">
        <f>Table2[[#This Row],[Запорізька область]]*100</f>
        <v>59.716506630086876</v>
      </c>
      <c r="K972" s="2">
        <f>Table2[[#This Row],[Івано-Франківська область]]*100</f>
        <v>48.197409870493523</v>
      </c>
      <c r="L972" s="2">
        <f>Table2[[#This Row],[Київська область]]*100</f>
        <v>49.738430583501007</v>
      </c>
      <c r="M972" s="2">
        <f>Table2[[#This Row],[Кіровоградська область]]*100</f>
        <v>59.115044247787608</v>
      </c>
      <c r="N972" s="2">
        <f>Table2[[#This Row],[Луганська область]]*100</f>
        <v>26.405693950177938</v>
      </c>
      <c r="O972" s="2">
        <f>Table2[[#This Row],[Львівська область]]*100</f>
        <v>50.843706777316733</v>
      </c>
      <c r="P972" s="2">
        <f>Table2[[#This Row],[Миколаївська область]]*100</f>
        <v>66.10054347826086</v>
      </c>
      <c r="Q972" s="2">
        <f>Table2[[#This Row],[Одеська область]]*100</f>
        <v>49.592731829573935</v>
      </c>
      <c r="R972" s="2">
        <f>Table2[[#This Row],[Полтавська область]]*100</f>
        <v>71.480406386066761</v>
      </c>
      <c r="S972" s="2">
        <f>Table2[[#This Row],[Рівненська область]]*100</f>
        <v>49.302325581395351</v>
      </c>
      <c r="T972" s="2">
        <f>Table2[[#This Row],[Сумська область]]*100</f>
        <v>45.099383139136393</v>
      </c>
      <c r="U972" s="2">
        <f>Table2[[#This Row],[Тернопільська область]]*100</f>
        <v>39.299610894941637</v>
      </c>
      <c r="V972" s="2">
        <f>Table2[[#This Row],[Харківська область]]*100</f>
        <v>47.409638554216862</v>
      </c>
      <c r="W972" s="2">
        <f>Table2[[#This Row],[Херсонська область]]*100</f>
        <v>19.045346062052506</v>
      </c>
      <c r="X972" s="2">
        <f>Table2[[#This Row],[Хмельницька область]]*100</f>
        <v>49.873096446700508</v>
      </c>
      <c r="Y972" s="2">
        <f>Table2[[#This Row],[Черкаська область]]*100</f>
        <v>57.025359835503778</v>
      </c>
      <c r="Z972" s="2">
        <f>Table2[[#This Row],[Чернівецька область]]*100</f>
        <v>55.316373124592303</v>
      </c>
      <c r="AA972" s="2">
        <f>Table2[[#This Row],[Чернігівська область]]*100</f>
        <v>61.263318112633179</v>
      </c>
    </row>
    <row r="973" spans="1:27" x14ac:dyDescent="0.35">
      <c r="A973" s="1">
        <f>Table2[[#This Row],[Дата]]</f>
        <v>44162</v>
      </c>
      <c r="B973" t="str">
        <f>Table2[[#This Row],[Показник]]</f>
        <v>% вільних ліжок</v>
      </c>
      <c r="C973" s="2">
        <f>Table2[[#This Row],[м.Київ]]*100</f>
        <v>43.400397965951797</v>
      </c>
      <c r="D973" s="2">
        <f>Table2[[#This Row],[Вінницька область]]*100</f>
        <v>51.443695861405203</v>
      </c>
      <c r="E973" s="2">
        <f>Table2[[#This Row],[Волинська область]]*100</f>
        <v>47.609147609147605</v>
      </c>
      <c r="F973" s="2">
        <f>Table2[[#This Row],[Дніпропетровська область]]*100</f>
        <v>51.853557448768143</v>
      </c>
      <c r="G973" s="2">
        <f>Table2[[#This Row],[Донецька область]]*100</f>
        <v>62.603246938194246</v>
      </c>
      <c r="H973" s="2">
        <f>Table2[[#This Row],[Житомирська область]]*100</f>
        <v>55.655577299412919</v>
      </c>
      <c r="I973" s="2">
        <f>Table2[[#This Row],[Закарпатська область]]*100</f>
        <v>47.479674796747972</v>
      </c>
      <c r="J973" s="2">
        <f>Table2[[#This Row],[Запорізька область]]*100</f>
        <v>40.283493369913124</v>
      </c>
      <c r="K973" s="2">
        <f>Table2[[#This Row],[Івано-Франківська область]]*100</f>
        <v>51.802590129506477</v>
      </c>
      <c r="L973" s="2">
        <f>Table2[[#This Row],[Київська область]]*100</f>
        <v>50.261569416499</v>
      </c>
      <c r="M973" s="2">
        <f>Table2[[#This Row],[Кіровоградська область]]*100</f>
        <v>40.884955752212392</v>
      </c>
      <c r="N973" s="2">
        <f>Table2[[#This Row],[Луганська область]]*100</f>
        <v>73.594306049822066</v>
      </c>
      <c r="O973" s="2">
        <f>Table2[[#This Row],[Львівська область]]*100</f>
        <v>49.156293222683267</v>
      </c>
      <c r="P973" s="2">
        <f>Table2[[#This Row],[Миколаївська область]]*100</f>
        <v>33.899456521739133</v>
      </c>
      <c r="Q973" s="2">
        <f>Table2[[#This Row],[Одеська область]]*100</f>
        <v>50.407268170426065</v>
      </c>
      <c r="R973" s="2">
        <f>Table2[[#This Row],[Полтавська область]]*100</f>
        <v>28.519593613933235</v>
      </c>
      <c r="S973" s="2">
        <f>Table2[[#This Row],[Рівненська область]]*100</f>
        <v>50.697674418604642</v>
      </c>
      <c r="T973" s="2">
        <f>Table2[[#This Row],[Сумська область]]*100</f>
        <v>54.900616860863607</v>
      </c>
      <c r="U973" s="2">
        <f>Table2[[#This Row],[Тернопільська область]]*100</f>
        <v>60.700389105058363</v>
      </c>
      <c r="V973" s="2">
        <f>Table2[[#This Row],[Харківська область]]*100</f>
        <v>52.590361445783138</v>
      </c>
      <c r="W973" s="2">
        <f>Table2[[#This Row],[Херсонська область]]*100</f>
        <v>80.954653937947498</v>
      </c>
      <c r="X973" s="2">
        <f>Table2[[#This Row],[Хмельницька область]]*100</f>
        <v>50.126903553299499</v>
      </c>
      <c r="Y973" s="2">
        <f>Table2[[#This Row],[Черкаська область]]*100</f>
        <v>42.974640164496222</v>
      </c>
      <c r="Z973" s="2">
        <f>Table2[[#This Row],[Чернівецька область]]*100</f>
        <v>44.683626875407697</v>
      </c>
      <c r="AA973" s="2">
        <f>Table2[[#This Row],[Чернігівська область]]*100</f>
        <v>38.736681887366821</v>
      </c>
    </row>
    <row r="974" spans="1:27" x14ac:dyDescent="0.35">
      <c r="A974" s="1">
        <f>Table2[[#This Row],[Дата]]</f>
        <v>44162</v>
      </c>
      <c r="B974" t="str">
        <f>Table2[[#This Row],[Показник]]</f>
        <v>% ліжок, забезпечених подачею кисню</v>
      </c>
      <c r="C974" s="2">
        <f>Table2[[#This Row],[м.Київ]]*100</f>
        <v>37.642503764250378</v>
      </c>
      <c r="D974" s="2">
        <f>Table2[[#This Row],[Вінницька область]]*100</f>
        <v>65.949485500467731</v>
      </c>
      <c r="E974" s="2">
        <f>Table2[[#This Row],[Волинська область]]*100</f>
        <v>57.873485868102293</v>
      </c>
      <c r="F974" s="2">
        <f>Table2[[#This Row],[Дніпропетровська область]]*100</f>
        <v>40.039361469494864</v>
      </c>
      <c r="G974" s="2">
        <f>Table2[[#This Row],[Донецька область]]*100</f>
        <v>29.86742916558357</v>
      </c>
      <c r="H974" s="2">
        <f>Table2[[#This Row],[Житомирська область]]*100</f>
        <v>58.22784810126582</v>
      </c>
      <c r="I974" s="2">
        <f>Table2[[#This Row],[Закарпатська область]]*100</f>
        <v>36.445623342175068</v>
      </c>
      <c r="J974" s="2">
        <f>Table2[[#This Row],[Запорізька область]]*100</f>
        <v>65.077951002227181</v>
      </c>
      <c r="K974" s="2">
        <f>Table2[[#This Row],[Івано-Франківська область]]*100</f>
        <v>39.666893269884433</v>
      </c>
      <c r="L974" s="2">
        <f>Table2[[#This Row],[Київська область]]*100</f>
        <v>61.663366336633665</v>
      </c>
      <c r="M974" s="2">
        <f>Table2[[#This Row],[Кіровоградська область]]*100</f>
        <v>59.96649916247906</v>
      </c>
      <c r="N974" s="2">
        <f>Table2[[#This Row],[Луганська область]]*100</f>
        <v>19.203910614525142</v>
      </c>
      <c r="O974" s="2">
        <f>Table2[[#This Row],[Львівська область]]*100</f>
        <v>61.527967257844473</v>
      </c>
      <c r="P974" s="2">
        <f>Table2[[#This Row],[Миколаївська область]]*100</f>
        <v>46.435452793834301</v>
      </c>
      <c r="Q974" s="2">
        <f>Table2[[#This Row],[Одеська область]]*100</f>
        <v>39.071038251366119</v>
      </c>
      <c r="R974" s="2">
        <f>Table2[[#This Row],[Полтавська область]]*100</f>
        <v>62.458691341705219</v>
      </c>
      <c r="S974" s="2">
        <f>Table2[[#This Row],[Рівненська область]]*100</f>
        <v>37.300275482093667</v>
      </c>
      <c r="T974" s="2">
        <f>Table2[[#This Row],[Сумська область]]*100</f>
        <v>53.748411689961884</v>
      </c>
      <c r="U974" s="2">
        <f>Table2[[#This Row],[Тернопільська область]]*100</f>
        <v>61.833247022268253</v>
      </c>
      <c r="V974" s="2">
        <f>Table2[[#This Row],[Харківська область]]*100</f>
        <v>43.224002034070686</v>
      </c>
      <c r="W974" s="2">
        <f>Table2[[#This Row],[Херсонська область]]*100</f>
        <v>53.97412199630314</v>
      </c>
      <c r="X974" s="2">
        <f>Table2[[#This Row],[Хмельницька область]]*100</f>
        <v>70.029424127784779</v>
      </c>
      <c r="Y974" s="2">
        <f>Table2[[#This Row],[Черкаська область]]*100</f>
        <v>43.654485049833887</v>
      </c>
      <c r="Z974" s="2">
        <f>Table2[[#This Row],[Чернівецька область]]*100</f>
        <v>54.729288975864321</v>
      </c>
      <c r="AA974" s="2">
        <f>Table2[[#This Row],[Чернігівська область]]*100</f>
        <v>40.810419681620843</v>
      </c>
    </row>
    <row r="975" spans="1:27" x14ac:dyDescent="0.35">
      <c r="A975" s="1">
        <f>Table2[[#This Row],[Дата]]</f>
        <v>44162</v>
      </c>
      <c r="B975" t="str">
        <f>Table2[[#This Row],[Показник]]</f>
        <v>% зайнятих ліжок, забезпечених подачею кисню</v>
      </c>
      <c r="C975" s="2">
        <f>Table2[[#This Row],[м.Київ]]*100</f>
        <v>70.457142857142856</v>
      </c>
      <c r="D975" s="2">
        <f>Table2[[#This Row],[Вінницька область]]*100</f>
        <v>32.056737588652481</v>
      </c>
      <c r="E975" s="2">
        <f>Table2[[#This Row],[Волинська область]]*100</f>
        <v>34.302325581395351</v>
      </c>
      <c r="F975" s="2">
        <f>Table2[[#This Row],[Дніпропетровська область]]*100</f>
        <v>44.128891316220646</v>
      </c>
      <c r="G975" s="2">
        <f>Table2[[#This Row],[Донецька область]]*100</f>
        <v>56.048738033072233</v>
      </c>
      <c r="H975" s="2">
        <f>Table2[[#This Row],[Житомирська область]]*100</f>
        <v>26.982097186700766</v>
      </c>
      <c r="I975" s="2">
        <f>Table2[[#This Row],[Закарпатська область]]*100</f>
        <v>54.87627365356623</v>
      </c>
      <c r="J975" s="2">
        <f>Table2[[#This Row],[Запорізька область]]*100</f>
        <v>60.711841204654348</v>
      </c>
      <c r="K975" s="2">
        <f>Table2[[#This Row],[Івано-Франківська область]]*100</f>
        <v>48.414738646101114</v>
      </c>
      <c r="L975" s="2">
        <f>Table2[[#This Row],[Київська область]]*100</f>
        <v>61.40012845215157</v>
      </c>
      <c r="M975" s="2">
        <f>Table2[[#This Row],[Кіровоградська область]]*100</f>
        <v>56.145251396648042</v>
      </c>
      <c r="N975" s="2">
        <f>Table2[[#This Row],[Луганська область]]*100</f>
        <v>37.090909090909093</v>
      </c>
      <c r="O975" s="2">
        <f>Table2[[#This Row],[Львівська область]]*100</f>
        <v>67.893569844789354</v>
      </c>
      <c r="P975" s="2">
        <f>Table2[[#This Row],[Миколаївська область]]*100</f>
        <v>61.134163208852009</v>
      </c>
      <c r="Q975" s="2">
        <f>Table2[[#This Row],[Одеська область]]*100</f>
        <v>61.11888111888112</v>
      </c>
      <c r="R975" s="2">
        <f>Table2[[#This Row],[Полтавська область]]*100</f>
        <v>29.31216931216931</v>
      </c>
      <c r="S975" s="2">
        <f>Table2[[#This Row],[Рівненська область]]*100</f>
        <v>58.050221565731164</v>
      </c>
      <c r="T975" s="2">
        <f>Table2[[#This Row],[Сумська область]]*100</f>
        <v>60.520094562647756</v>
      </c>
      <c r="U975" s="2">
        <f>Table2[[#This Row],[Тернопільська область]]*100</f>
        <v>39.195979899497488</v>
      </c>
      <c r="V975" s="2">
        <f>Table2[[#This Row],[Харківська область]]*100</f>
        <v>52.117647058823522</v>
      </c>
      <c r="W975" s="2">
        <f>Table2[[#This Row],[Херсонська область]]*100</f>
        <v>15.068493150684931</v>
      </c>
      <c r="X975" s="2">
        <f>Table2[[#This Row],[Хмельницька область]]*100</f>
        <v>35.354141656662662</v>
      </c>
      <c r="Y975" s="2">
        <f>Table2[[#This Row],[Черкаська область]]*100</f>
        <v>80.669710806697097</v>
      </c>
      <c r="Z975" s="2">
        <f>Table2[[#This Row],[Чернівецька область]]*100</f>
        <v>43.74255065554231</v>
      </c>
      <c r="AA975" s="2">
        <f>Table2[[#This Row],[Чернігівська область]]*100</f>
        <v>57.978723404255319</v>
      </c>
    </row>
    <row r="976" spans="1:27" x14ac:dyDescent="0.35">
      <c r="A976" s="1">
        <f>Table2[[#This Row],[Дата]]</f>
        <v>44162</v>
      </c>
      <c r="B976" t="str">
        <f>Table2[[#This Row],[Показник]]</f>
        <v>% вільних ліжок, забезпечених подачею кисню</v>
      </c>
      <c r="C976" s="2">
        <f>Table2[[#This Row],[м.Київ]]*100</f>
        <v>29.542857142857144</v>
      </c>
      <c r="D976" s="2">
        <f>Table2[[#This Row],[Вінницька область]]*100</f>
        <v>67.943262411347519</v>
      </c>
      <c r="E976" s="2">
        <f>Table2[[#This Row],[Волинська область]]*100</f>
        <v>65.697674418604649</v>
      </c>
      <c r="F976" s="2">
        <f>Table2[[#This Row],[Дніпропетровська область]]*100</f>
        <v>55.871108683779354</v>
      </c>
      <c r="G976" s="2">
        <f>Table2[[#This Row],[Донецька область]]*100</f>
        <v>43.95126196692776</v>
      </c>
      <c r="H976" s="2">
        <f>Table2[[#This Row],[Житомирська область]]*100</f>
        <v>73.01790281329923</v>
      </c>
      <c r="I976" s="2">
        <f>Table2[[#This Row],[Закарпатська область]]*100</f>
        <v>45.12372634643377</v>
      </c>
      <c r="J976" s="2">
        <f>Table2[[#This Row],[Запорізька область]]*100</f>
        <v>39.288158795345652</v>
      </c>
      <c r="K976" s="2">
        <f>Table2[[#This Row],[Івано-Франківська область]]*100</f>
        <v>51.585261353898879</v>
      </c>
      <c r="L976" s="2">
        <f>Table2[[#This Row],[Київська область]]*100</f>
        <v>38.599871547848423</v>
      </c>
      <c r="M976" s="2">
        <f>Table2[[#This Row],[Кіровоградська область]]*100</f>
        <v>43.854748603351958</v>
      </c>
      <c r="N976" s="2">
        <f>Table2[[#This Row],[Луганська область]]*100</f>
        <v>62.909090909090914</v>
      </c>
      <c r="O976" s="2">
        <f>Table2[[#This Row],[Львівська область]]*100</f>
        <v>32.106430155210639</v>
      </c>
      <c r="P976" s="2">
        <f>Table2[[#This Row],[Миколаївська область]]*100</f>
        <v>38.865836791147998</v>
      </c>
      <c r="Q976" s="2">
        <f>Table2[[#This Row],[Одеська область]]*100</f>
        <v>38.88111888111888</v>
      </c>
      <c r="R976" s="2">
        <f>Table2[[#This Row],[Полтавська область]]*100</f>
        <v>70.687830687830683</v>
      </c>
      <c r="S976" s="2">
        <f>Table2[[#This Row],[Рівненська область]]*100</f>
        <v>41.949778434268829</v>
      </c>
      <c r="T976" s="2">
        <f>Table2[[#This Row],[Сумська область]]*100</f>
        <v>39.479905437352244</v>
      </c>
      <c r="U976" s="2">
        <f>Table2[[#This Row],[Тернопільська область]]*100</f>
        <v>60.804020100502512</v>
      </c>
      <c r="V976" s="2">
        <f>Table2[[#This Row],[Харківська область]]*100</f>
        <v>47.882352941176471</v>
      </c>
      <c r="W976" s="2">
        <f>Table2[[#This Row],[Херсонська область]]*100</f>
        <v>84.93150684931507</v>
      </c>
      <c r="X976" s="2">
        <f>Table2[[#This Row],[Хмельницька область]]*100</f>
        <v>64.645858343337338</v>
      </c>
      <c r="Y976" s="2">
        <f>Table2[[#This Row],[Черкаська область]]*100</f>
        <v>19.330289193302892</v>
      </c>
      <c r="Z976" s="2">
        <f>Table2[[#This Row],[Чернівецька область]]*100</f>
        <v>56.25744934445769</v>
      </c>
      <c r="AA976" s="2">
        <f>Table2[[#This Row],[Чернігівська область]]*100</f>
        <v>42.021276595744681</v>
      </c>
    </row>
    <row r="977" spans="1:27" x14ac:dyDescent="0.35">
      <c r="A977" s="1">
        <f>Table2[[#This Row],[Дата]]</f>
        <v>44162</v>
      </c>
      <c r="B977" t="str">
        <f>Table2[[#This Row],[Показник]]</f>
        <v>% зайнятих ліжок у ВРІТ</v>
      </c>
      <c r="C977" s="2">
        <f>Table2[[#This Row],[м.Київ]]*100</f>
        <v>55.722891566265062</v>
      </c>
      <c r="D977" s="2">
        <f>Table2[[#This Row],[Вінницька область]]*100</f>
        <v>38.857142857142854</v>
      </c>
      <c r="E977" s="2">
        <f>Table2[[#This Row],[Волинська область]]*100</f>
        <v>40.151515151515149</v>
      </c>
      <c r="F977" s="2">
        <f>Table2[[#This Row],[Дніпропетровська область]]*100</f>
        <v>42.307692307692307</v>
      </c>
      <c r="G977" s="2">
        <f>Table2[[#This Row],[Донецька область]]*100</f>
        <v>90.909090909090907</v>
      </c>
      <c r="H977" s="2">
        <f>Table2[[#This Row],[Житомирська область]]*100</f>
        <v>28.240740740740737</v>
      </c>
      <c r="I977" s="2">
        <f>Table2[[#This Row],[Закарпатська область]]*100</f>
        <v>50.78125</v>
      </c>
      <c r="J977" s="2">
        <f>Table2[[#This Row],[Запорізька область]]*100</f>
        <v>64.772727272727266</v>
      </c>
      <c r="K977" s="2">
        <f>Table2[[#This Row],[Івано-Франківська область]]*100</f>
        <v>72.916666666666657</v>
      </c>
      <c r="L977" s="2">
        <f>Table2[[#This Row],[Київська область]]*100</f>
        <v>63.076923076923073</v>
      </c>
      <c r="M977" s="2">
        <f>Table2[[#This Row],[Кіровоградська область]]*100</f>
        <v>46.153846153846153</v>
      </c>
      <c r="N977" s="2">
        <f>Table2[[#This Row],[Луганська область]]*100</f>
        <v>48.888888888888886</v>
      </c>
      <c r="O977" s="2">
        <f>Table2[[#This Row],[Львівська область]]*100</f>
        <v>60.593220338983059</v>
      </c>
      <c r="P977" s="2">
        <f>Table2[[#This Row],[Миколаївська область]]*100</f>
        <v>55.39568345323741</v>
      </c>
      <c r="Q977" s="2">
        <f>Table2[[#This Row],[Одеська область]]*100</f>
        <v>26.006191950464398</v>
      </c>
      <c r="R977" s="2">
        <f>Table2[[#This Row],[Полтавська область]]*100</f>
        <v>46.25</v>
      </c>
      <c r="S977" s="2">
        <f>Table2[[#This Row],[Рівненська область]]*100</f>
        <v>45.454545454545453</v>
      </c>
      <c r="T977" s="2">
        <f>Table2[[#This Row],[Сумська область]]*100</f>
        <v>53.846153846153847</v>
      </c>
      <c r="U977" s="2">
        <f>Table2[[#This Row],[Тернопільська область]]*100</f>
        <v>41.810344827586206</v>
      </c>
      <c r="V977" s="2">
        <f>Table2[[#This Row],[Харківська область]]*100</f>
        <v>48.484848484848484</v>
      </c>
      <c r="W977" s="2">
        <f>Table2[[#This Row],[Херсонська область]]*100</f>
        <v>42.708333333333329</v>
      </c>
      <c r="X977" s="2">
        <f>Table2[[#This Row],[Хмельницька область]]*100</f>
        <v>43.624161073825505</v>
      </c>
      <c r="Y977" s="2">
        <f>Table2[[#This Row],[Черкаська область]]*100</f>
        <v>70.769230769230774</v>
      </c>
      <c r="Z977" s="2">
        <f>Table2[[#This Row],[Чернівецька область]]*100</f>
        <v>64.516129032258064</v>
      </c>
      <c r="AA977" s="2">
        <f>Table2[[#This Row],[Чернігівська область]]*100</f>
        <v>45</v>
      </c>
    </row>
    <row r="978" spans="1:27" x14ac:dyDescent="0.35">
      <c r="A978" s="1">
        <f>Table2[[#This Row],[Дата]]</f>
        <v>44162</v>
      </c>
      <c r="B978" t="str">
        <f>Table2[[#This Row],[Показник]]</f>
        <v>% вільних ліжок у ВРІТ</v>
      </c>
      <c r="C978" s="2">
        <f>Table2[[#This Row],[м.Київ]]*100</f>
        <v>44.277108433734938</v>
      </c>
      <c r="D978" s="2">
        <f>Table2[[#This Row],[Вінницька область]]*100</f>
        <v>61.142857142857146</v>
      </c>
      <c r="E978" s="2">
        <f>Table2[[#This Row],[Волинська область]]*100</f>
        <v>59.848484848484851</v>
      </c>
      <c r="F978" s="2">
        <f>Table2[[#This Row],[Дніпропетровська область]]*100</f>
        <v>57.692307692307686</v>
      </c>
      <c r="G978" s="2">
        <f>Table2[[#This Row],[Донецька область]]*100</f>
        <v>9.0909090909090917</v>
      </c>
      <c r="H978" s="2">
        <f>Table2[[#This Row],[Житомирська область]]*100</f>
        <v>71.759259259259252</v>
      </c>
      <c r="I978" s="2">
        <f>Table2[[#This Row],[Закарпатська область]]*100</f>
        <v>49.21875</v>
      </c>
      <c r="J978" s="2">
        <f>Table2[[#This Row],[Запорізька область]]*100</f>
        <v>35.227272727272727</v>
      </c>
      <c r="K978" s="2">
        <f>Table2[[#This Row],[Івано-Франківська область]]*100</f>
        <v>27.083333333333332</v>
      </c>
      <c r="L978" s="2">
        <f>Table2[[#This Row],[Київська область]]*100</f>
        <v>36.923076923076927</v>
      </c>
      <c r="M978" s="2">
        <f>Table2[[#This Row],[Кіровоградська область]]*100</f>
        <v>53.846153846153847</v>
      </c>
      <c r="N978" s="2">
        <f>Table2[[#This Row],[Луганська область]]*100</f>
        <v>51.111111111111107</v>
      </c>
      <c r="O978" s="2">
        <f>Table2[[#This Row],[Львівська область]]*100</f>
        <v>39.406779661016948</v>
      </c>
      <c r="P978" s="2">
        <f>Table2[[#This Row],[Миколаївська область]]*100</f>
        <v>44.60431654676259</v>
      </c>
      <c r="Q978" s="2">
        <f>Table2[[#This Row],[Одеська область]]*100</f>
        <v>73.993808049535602</v>
      </c>
      <c r="R978" s="2">
        <f>Table2[[#This Row],[Полтавська область]]*100</f>
        <v>53.75</v>
      </c>
      <c r="S978" s="2">
        <f>Table2[[#This Row],[Рівненська область]]*100</f>
        <v>54.54545454545454</v>
      </c>
      <c r="T978" s="2">
        <f>Table2[[#This Row],[Сумська область]]*100</f>
        <v>46.153846153846153</v>
      </c>
      <c r="U978" s="2">
        <f>Table2[[#This Row],[Тернопільська область]]*100</f>
        <v>58.189655172413794</v>
      </c>
      <c r="V978" s="2">
        <f>Table2[[#This Row],[Харківська область]]*100</f>
        <v>51.515151515151516</v>
      </c>
      <c r="W978" s="2">
        <f>Table2[[#This Row],[Херсонська область]]*100</f>
        <v>57.291666666666664</v>
      </c>
      <c r="X978" s="2">
        <f>Table2[[#This Row],[Хмельницька область]]*100</f>
        <v>56.375838926174495</v>
      </c>
      <c r="Y978" s="2">
        <f>Table2[[#This Row],[Черкаська область]]*100</f>
        <v>29.230769230769234</v>
      </c>
      <c r="Z978" s="2">
        <f>Table2[[#This Row],[Чернівецька область]]*100</f>
        <v>35.483870967741936</v>
      </c>
      <c r="AA978" s="2">
        <f>Table2[[#This Row],[Чернігівська область]]*100</f>
        <v>55.000000000000007</v>
      </c>
    </row>
    <row r="979" spans="1:27" x14ac:dyDescent="0.35">
      <c r="A979" s="1">
        <f>Table2[[#This Row],[Дата]]</f>
        <v>44162</v>
      </c>
      <c r="B979" t="str">
        <f>Table2[[#This Row],[Показник]]</f>
        <v>% зайнятих апаратів ШВЛ</v>
      </c>
      <c r="C979" s="2">
        <f>Table2[[#This Row],[м.Київ]]*100</f>
        <v>15.306122448979592</v>
      </c>
      <c r="D979" s="2">
        <f>Table2[[#This Row],[Вінницька область]]*100</f>
        <v>50.279329608938554</v>
      </c>
      <c r="E979" s="2">
        <f>Table2[[#This Row],[Волинська область]]*100</f>
        <v>6.8322981366459627</v>
      </c>
      <c r="F979" s="2">
        <f>Table2[[#This Row],[Дніпропетровська область]]*100</f>
        <v>1.5217391304347827</v>
      </c>
      <c r="G979" s="2">
        <f>Table2[[#This Row],[Донецька область]]*100</f>
        <v>6.9868995633187767</v>
      </c>
      <c r="H979" s="2">
        <f>Table2[[#This Row],[Житомирська область]]*100</f>
        <v>11.111111111111111</v>
      </c>
      <c r="I979" s="2">
        <f>Table2[[#This Row],[Закарпатська область]]*100</f>
        <v>9.2857142857142865</v>
      </c>
      <c r="J979" s="2">
        <f>Table2[[#This Row],[Запорізька область]]*100</f>
        <v>19.658119658119659</v>
      </c>
      <c r="K979" s="2">
        <f>Table2[[#This Row],[Івано-Франківська область]]*100</f>
        <v>32.20338983050847</v>
      </c>
      <c r="L979" s="2">
        <f>Table2[[#This Row],[Київська область]]*100</f>
        <v>13.725490196078432</v>
      </c>
      <c r="M979" s="2">
        <f>Table2[[#This Row],[Кіровоградська область]]*100</f>
        <v>26.785714285714285</v>
      </c>
      <c r="N979" s="2">
        <f>Table2[[#This Row],[Луганська область]]*100</f>
        <v>9.8039215686274517</v>
      </c>
      <c r="O979" s="2">
        <f>Table2[[#This Row],[Львівська область]]*100</f>
        <v>20.089285714285715</v>
      </c>
      <c r="P979" s="2">
        <f>Table2[[#This Row],[Миколаївська область]]*100</f>
        <v>7.6923076923076925</v>
      </c>
      <c r="Q979" s="2">
        <f>Table2[[#This Row],[Одеська область]]*100</f>
        <v>8.0459770114942533</v>
      </c>
      <c r="R979" s="2">
        <f>Table2[[#This Row],[Полтавська область]]*100</f>
        <v>11</v>
      </c>
      <c r="S979" s="2">
        <f>Table2[[#This Row],[Рівненська область]]*100</f>
        <v>6.962025316455696</v>
      </c>
      <c r="T979" s="2">
        <f>Table2[[#This Row],[Сумська область]]*100</f>
        <v>6.8181818181818175</v>
      </c>
      <c r="U979" s="2">
        <f>Table2[[#This Row],[Тернопільська область]]*100</f>
        <v>10.471204188481675</v>
      </c>
      <c r="V979" s="2">
        <f>Table2[[#This Row],[Харківська область]]*100</f>
        <v>28.923076923076923</v>
      </c>
      <c r="W979" s="2">
        <f>Table2[[#This Row],[Херсонська область]]*100</f>
        <v>9.7435897435897445</v>
      </c>
      <c r="X979" s="2">
        <f>Table2[[#This Row],[Хмельницька область]]*100</f>
        <v>17.5</v>
      </c>
      <c r="Y979" s="2">
        <f>Table2[[#This Row],[Черкаська область]]*100</f>
        <v>19.685039370078741</v>
      </c>
      <c r="Z979" s="2">
        <f>Table2[[#This Row],[Чернівецька область]]*100</f>
        <v>2.5157232704402519</v>
      </c>
      <c r="AA979" s="2">
        <f>Table2[[#This Row],[Чернігівська область]]*100</f>
        <v>15</v>
      </c>
    </row>
    <row r="980" spans="1:27" x14ac:dyDescent="0.35">
      <c r="A980" s="1">
        <f>Table2[[#This Row],[Дата]]</f>
        <v>44162</v>
      </c>
      <c r="B980" t="str">
        <f>Table2[[#This Row],[Показник]]</f>
        <v>% вільних апаратів ШВЛ</v>
      </c>
      <c r="C980" s="2">
        <f>Table2[[#This Row],[м.Київ]]*100</f>
        <v>84.693877551020407</v>
      </c>
      <c r="D980" s="2">
        <f>Table2[[#This Row],[Вінницька область]]*100</f>
        <v>49.720670391061446</v>
      </c>
      <c r="E980" s="2">
        <f>Table2[[#This Row],[Волинська область]]*100</f>
        <v>93.16770186335404</v>
      </c>
      <c r="F980" s="2">
        <f>Table2[[#This Row],[Дніпропетровська область]]*100</f>
        <v>98.478260869565219</v>
      </c>
      <c r="G980" s="2">
        <f>Table2[[#This Row],[Донецька область]]*100</f>
        <v>93.013100436681214</v>
      </c>
      <c r="H980" s="2">
        <f>Table2[[#This Row],[Житомирська область]]*100</f>
        <v>88.888888888888886</v>
      </c>
      <c r="I980" s="2">
        <f>Table2[[#This Row],[Закарпатська область]]*100</f>
        <v>90.714285714285708</v>
      </c>
      <c r="J980" s="2">
        <f>Table2[[#This Row],[Запорізька область]]*100</f>
        <v>80.341880341880341</v>
      </c>
      <c r="K980" s="2">
        <f>Table2[[#This Row],[Івано-Франківська область]]*100</f>
        <v>67.796610169491515</v>
      </c>
      <c r="L980" s="2">
        <f>Table2[[#This Row],[Київська область]]*100</f>
        <v>86.274509803921575</v>
      </c>
      <c r="M980" s="2">
        <f>Table2[[#This Row],[Кіровоградська область]]*100</f>
        <v>73.214285714285708</v>
      </c>
      <c r="N980" s="2">
        <f>Table2[[#This Row],[Луганська область]]*100</f>
        <v>90.196078431372555</v>
      </c>
      <c r="O980" s="2">
        <f>Table2[[#This Row],[Львівська область]]*100</f>
        <v>79.910714285714292</v>
      </c>
      <c r="P980" s="2">
        <f>Table2[[#This Row],[Миколаївська область]]*100</f>
        <v>92.307692307692307</v>
      </c>
      <c r="Q980" s="2">
        <f>Table2[[#This Row],[Одеська область]]*100</f>
        <v>91.954022988505741</v>
      </c>
      <c r="R980" s="2">
        <f>Table2[[#This Row],[Полтавська область]]*100</f>
        <v>89</v>
      </c>
      <c r="S980" s="2">
        <f>Table2[[#This Row],[Рівненська область]]*100</f>
        <v>93.037974683544306</v>
      </c>
      <c r="T980" s="2">
        <f>Table2[[#This Row],[Сумська область]]*100</f>
        <v>93.181818181818173</v>
      </c>
      <c r="U980" s="2">
        <f>Table2[[#This Row],[Тернопільська область]]*100</f>
        <v>89.528795811518322</v>
      </c>
      <c r="V980" s="2">
        <f>Table2[[#This Row],[Харківська область]]*100</f>
        <v>71.07692307692308</v>
      </c>
      <c r="W980" s="2">
        <f>Table2[[#This Row],[Херсонська область]]*100</f>
        <v>90.256410256410263</v>
      </c>
      <c r="X980" s="2">
        <f>Table2[[#This Row],[Хмельницька область]]*100</f>
        <v>82.5</v>
      </c>
      <c r="Y980" s="2">
        <f>Table2[[#This Row],[Черкаська область]]*100</f>
        <v>80.314960629921259</v>
      </c>
      <c r="Z980" s="2">
        <f>Table2[[#This Row],[Чернівецька область]]*100</f>
        <v>97.484276729559753</v>
      </c>
      <c r="AA980" s="2">
        <f>Table2[[#This Row],[Чернігівська область]]*100</f>
        <v>85</v>
      </c>
    </row>
    <row r="981" spans="1:27" x14ac:dyDescent="0.35">
      <c r="A981" s="1">
        <f>Table2[[#This Row],[Дата]]</f>
        <v>44163</v>
      </c>
      <c r="B981" t="str">
        <f>Table2[[#This Row],[Показник]]</f>
        <v>% ліжок, зайнятих підтвердженими випадками</v>
      </c>
      <c r="C981" s="2">
        <f>Table2[[#This Row],[м.Київ]]*100</f>
        <v>44.174220650011051</v>
      </c>
      <c r="D981" s="2">
        <f>Table2[[#This Row],[Вінницька область]]*100</f>
        <v>27.141482194417708</v>
      </c>
      <c r="E981" s="2">
        <f>Table2[[#This Row],[Волинська область]]*100</f>
        <v>30.6999306999307</v>
      </c>
      <c r="F981" s="2">
        <f>Table2[[#This Row],[Дніпропетровська область]]*100</f>
        <v>31.660142758461891</v>
      </c>
      <c r="G981" s="2">
        <f>Table2[[#This Row],[Донецька область]]*100</f>
        <v>17.089148390771861</v>
      </c>
      <c r="H981" s="2">
        <f>Table2[[#This Row],[Житомирська область]]*100</f>
        <v>31.272015655577302</v>
      </c>
      <c r="I981" s="2">
        <f>Table2[[#This Row],[Закарпатська область]]*100</f>
        <v>39.891598915989164</v>
      </c>
      <c r="J981" s="2">
        <f>Table2[[#This Row],[Запорізька область]]*100</f>
        <v>36.91397360036413</v>
      </c>
      <c r="K981" s="2">
        <f>Table2[[#This Row],[Івано-Франківська область]]*100</f>
        <v>40.462023101155062</v>
      </c>
      <c r="L981" s="2">
        <f>Table2[[#This Row],[Київська область]]*100</f>
        <v>37.223340040241446</v>
      </c>
      <c r="M981" s="2">
        <f>Table2[[#This Row],[Кіровоградська область]]*100</f>
        <v>59.646017699115042</v>
      </c>
      <c r="N981" s="2">
        <f>Table2[[#This Row],[Луганська область]]*100</f>
        <v>18.790035587188612</v>
      </c>
      <c r="O981" s="2">
        <f>Table2[[#This Row],[Львівська область]]*100</f>
        <v>31.037344398340249</v>
      </c>
      <c r="P981" s="2">
        <f>Table2[[#This Row],[Миколаївська область]]*100</f>
        <v>42.255434782608695</v>
      </c>
      <c r="Q981" s="2">
        <f>Table2[[#This Row],[Одеська область]]*100</f>
        <v>28.383458646616543</v>
      </c>
      <c r="R981" s="2">
        <f>Table2[[#This Row],[Полтавська область]]*100</f>
        <v>35.413642960812773</v>
      </c>
      <c r="S981" s="2">
        <f>Table2[[#This Row],[Рівненська область]]*100</f>
        <v>36.453488372093027</v>
      </c>
      <c r="T981" s="2">
        <f>Table2[[#This Row],[Сумська область]]*100</f>
        <v>32.350925291295404</v>
      </c>
      <c r="U981" s="2">
        <f>Table2[[#This Row],[Тернопільська область]]*100</f>
        <v>34.018899388549194</v>
      </c>
      <c r="V981" s="2">
        <f>Table2[[#This Row],[Харківська область]]*100</f>
        <v>37.46987951807229</v>
      </c>
      <c r="W981" s="2">
        <f>Table2[[#This Row],[Херсонська область]]*100</f>
        <v>19.665871121718375</v>
      </c>
      <c r="X981" s="2">
        <f>Table2[[#This Row],[Хмельницька область]]*100</f>
        <v>38.494077834179357</v>
      </c>
      <c r="Y981" s="2">
        <f>Table2[[#This Row],[Черкаська область]]*100</f>
        <v>37.834132967786154</v>
      </c>
      <c r="Z981" s="2">
        <f>Table2[[#This Row],[Чернівецька область]]*100</f>
        <v>40.117416829745594</v>
      </c>
      <c r="AA981" s="2">
        <f>Table2[[#This Row],[Чернігівська область]]*100</f>
        <v>41.780821917808218</v>
      </c>
    </row>
    <row r="982" spans="1:27" x14ac:dyDescent="0.35">
      <c r="A982" s="1">
        <f>Table2[[#This Row],[Дата]]</f>
        <v>44163</v>
      </c>
      <c r="B982" t="str">
        <f>Table2[[#This Row],[Показник]]</f>
        <v>% ліжок, зайнятих підозрюваними випадками</v>
      </c>
      <c r="C982" s="2">
        <f>Table2[[#This Row],[м.Київ]]*100</f>
        <v>9.5954012823347377</v>
      </c>
      <c r="D982" s="2">
        <f>Table2[[#This Row],[Вінницька область]]*100</f>
        <v>22.473532242540905</v>
      </c>
      <c r="E982" s="2">
        <f>Table2[[#This Row],[Волинська область]]*100</f>
        <v>10.602910602910603</v>
      </c>
      <c r="F982" s="2">
        <f>Table2[[#This Row],[Дніпропетровська область]]*100</f>
        <v>16.532350909509557</v>
      </c>
      <c r="G982" s="2">
        <f>Table2[[#This Row],[Донецька область]]*100</f>
        <v>18.798063229849053</v>
      </c>
      <c r="H982" s="2">
        <f>Table2[[#This Row],[Житомирська область]]*100</f>
        <v>11.898238747553808</v>
      </c>
      <c r="I982" s="2">
        <f>Table2[[#This Row],[Закарпатська область]]*100</f>
        <v>9.5934959349593445</v>
      </c>
      <c r="J982" s="2">
        <f>Table2[[#This Row],[Запорізька область]]*100</f>
        <v>23.350022758306782</v>
      </c>
      <c r="K982" s="2">
        <f>Table2[[#This Row],[Івано-Франківська область]]*100</f>
        <v>10.570528526426321</v>
      </c>
      <c r="L982" s="2">
        <f>Table2[[#This Row],[Київська область]]*100</f>
        <v>11.670020120724345</v>
      </c>
      <c r="M982" s="2">
        <f>Table2[[#This Row],[Кіровоградська область]]*100</f>
        <v>5.4867256637168182</v>
      </c>
      <c r="N982" s="2">
        <f>Table2[[#This Row],[Луганська область]]*100</f>
        <v>7.4733096085409265</v>
      </c>
      <c r="O982" s="2">
        <f>Table2[[#This Row],[Львівська область]]*100</f>
        <v>17.897648686030426</v>
      </c>
      <c r="P982" s="2">
        <f>Table2[[#This Row],[Миколаївська область]]*100</f>
        <v>23.369565217391301</v>
      </c>
      <c r="Q982" s="2">
        <f>Table2[[#This Row],[Одеська область]]*100</f>
        <v>16.510025062656641</v>
      </c>
      <c r="R982" s="2">
        <f>Table2[[#This Row],[Полтавська область]]*100</f>
        <v>28.592162554426704</v>
      </c>
      <c r="S982" s="2">
        <f>Table2[[#This Row],[Рівненська область]]*100</f>
        <v>9.1279069767441818</v>
      </c>
      <c r="T982" s="2">
        <f>Table2[[#This Row],[Сумська область]]*100</f>
        <v>12.748457847840994</v>
      </c>
      <c r="U982" s="2">
        <f>Table2[[#This Row],[Тернопільська область]]*100</f>
        <v>3.6687048360200092</v>
      </c>
      <c r="V982" s="2">
        <f>Table2[[#This Row],[Харківська область]]*100</f>
        <v>9.6385542168674672</v>
      </c>
      <c r="W982" s="2">
        <f>Table2[[#This Row],[Херсонська область]]*100</f>
        <v>0</v>
      </c>
      <c r="X982" s="2">
        <f>Table2[[#This Row],[Хмельницька область]]*100</f>
        <v>8.9678510998307974</v>
      </c>
      <c r="Y982" s="2">
        <f>Table2[[#This Row],[Черкаська область]]*100</f>
        <v>19.054146675805345</v>
      </c>
      <c r="Z982" s="2">
        <f>Table2[[#This Row],[Чернівецька область]]*100</f>
        <v>11.545988258317024</v>
      </c>
      <c r="AA982" s="2">
        <f>Table2[[#This Row],[Чернігівська область]]*100</f>
        <v>17.808219178082197</v>
      </c>
    </row>
    <row r="983" spans="1:27" x14ac:dyDescent="0.35">
      <c r="A983" s="1">
        <f>Table2[[#This Row],[Дата]]</f>
        <v>44163</v>
      </c>
      <c r="B983" t="str">
        <f>Table2[[#This Row],[Показник]]</f>
        <v>% зайнятих підтвердженими та підозрюваними випадками</v>
      </c>
      <c r="C983" s="2">
        <f>Table2[[#This Row],[м.Київ]]*100</f>
        <v>53.769621932345792</v>
      </c>
      <c r="D983" s="2">
        <f>Table2[[#This Row],[Вінницька область]]*100</f>
        <v>49.615014436958617</v>
      </c>
      <c r="E983" s="2">
        <f>Table2[[#This Row],[Волинська область]]*100</f>
        <v>41.302841302841301</v>
      </c>
      <c r="F983" s="2">
        <f>Table2[[#This Row],[Дніпропетровська область]]*100</f>
        <v>48.192493667971448</v>
      </c>
      <c r="G983" s="2">
        <f>Table2[[#This Row],[Донецька область]]*100</f>
        <v>35.88721162062091</v>
      </c>
      <c r="H983" s="2">
        <f>Table2[[#This Row],[Житомирська область]]*100</f>
        <v>43.170254403131111</v>
      </c>
      <c r="I983" s="2">
        <f>Table2[[#This Row],[Закарпатська область]]*100</f>
        <v>49.485094850948506</v>
      </c>
      <c r="J983" s="2">
        <f>Table2[[#This Row],[Запорізька область]]*100</f>
        <v>60.263996358670916</v>
      </c>
      <c r="K983" s="2">
        <f>Table2[[#This Row],[Івано-Франківська область]]*100</f>
        <v>51.032551627581377</v>
      </c>
      <c r="L983" s="2">
        <f>Table2[[#This Row],[Київська область]]*100</f>
        <v>48.893360160965791</v>
      </c>
      <c r="M983" s="2">
        <f>Table2[[#This Row],[Кіровоградська область]]*100</f>
        <v>65.13274336283186</v>
      </c>
      <c r="N983" s="2">
        <f>Table2[[#This Row],[Луганська область]]*100</f>
        <v>26.263345195729539</v>
      </c>
      <c r="O983" s="2">
        <f>Table2[[#This Row],[Львівська область]]*100</f>
        <v>48.934993084370674</v>
      </c>
      <c r="P983" s="2">
        <f>Table2[[#This Row],[Миколаївська область]]*100</f>
        <v>65.625</v>
      </c>
      <c r="Q983" s="2">
        <f>Table2[[#This Row],[Одеська область]]*100</f>
        <v>44.893483709273184</v>
      </c>
      <c r="R983" s="2">
        <f>Table2[[#This Row],[Полтавська область]]*100</f>
        <v>64.005805515239473</v>
      </c>
      <c r="S983" s="2">
        <f>Table2[[#This Row],[Рівненська область]]*100</f>
        <v>45.581395348837212</v>
      </c>
      <c r="T983" s="2">
        <f>Table2[[#This Row],[Сумська область]]*100</f>
        <v>45.099383139136393</v>
      </c>
      <c r="U983" s="2">
        <f>Table2[[#This Row],[Тернопільська область]]*100</f>
        <v>37.687604224569206</v>
      </c>
      <c r="V983" s="2">
        <f>Table2[[#This Row],[Харківська область]]*100</f>
        <v>47.108433734939759</v>
      </c>
      <c r="W983" s="2">
        <f>Table2[[#This Row],[Херсонська область]]*100</f>
        <v>19.665871121718375</v>
      </c>
      <c r="X983" s="2">
        <f>Table2[[#This Row],[Хмельницька область]]*100</f>
        <v>47.461928934010153</v>
      </c>
      <c r="Y983" s="2">
        <f>Table2[[#This Row],[Черкаська область]]*100</f>
        <v>56.888279643591503</v>
      </c>
      <c r="Z983" s="2">
        <f>Table2[[#This Row],[Чернівецька область]]*100</f>
        <v>51.663405088062618</v>
      </c>
      <c r="AA983" s="2">
        <f>Table2[[#This Row],[Чернігівська область]]*100</f>
        <v>59.589041095890416</v>
      </c>
    </row>
    <row r="984" spans="1:27" x14ac:dyDescent="0.35">
      <c r="A984" s="1">
        <f>Table2[[#This Row],[Дата]]</f>
        <v>44163</v>
      </c>
      <c r="B984" t="str">
        <f>Table2[[#This Row],[Показник]]</f>
        <v>% вільних ліжок</v>
      </c>
      <c r="C984" s="2">
        <f>Table2[[#This Row],[м.Київ]]*100</f>
        <v>46.230378067654208</v>
      </c>
      <c r="D984" s="2">
        <f>Table2[[#This Row],[Вінницька область]]*100</f>
        <v>50.384985563041383</v>
      </c>
      <c r="E984" s="2">
        <f>Table2[[#This Row],[Волинська область]]*100</f>
        <v>58.697158697158699</v>
      </c>
      <c r="F984" s="2">
        <f>Table2[[#This Row],[Дніпропетровська область]]*100</f>
        <v>51.807506332028552</v>
      </c>
      <c r="G984" s="2">
        <f>Table2[[#This Row],[Донецька область]]*100</f>
        <v>64.112788379379083</v>
      </c>
      <c r="H984" s="2">
        <f>Table2[[#This Row],[Житомирська область]]*100</f>
        <v>56.829745596868889</v>
      </c>
      <c r="I984" s="2">
        <f>Table2[[#This Row],[Закарпатська область]]*100</f>
        <v>50.514905149051494</v>
      </c>
      <c r="J984" s="2">
        <f>Table2[[#This Row],[Запорізька область]]*100</f>
        <v>39.736003641329084</v>
      </c>
      <c r="K984" s="2">
        <f>Table2[[#This Row],[Івано-Франківська область]]*100</f>
        <v>48.967448372418623</v>
      </c>
      <c r="L984" s="2">
        <f>Table2[[#This Row],[Київська область]]*100</f>
        <v>51.106639839034209</v>
      </c>
      <c r="M984" s="2">
        <f>Table2[[#This Row],[Кіровоградська область]]*100</f>
        <v>34.86725663716814</v>
      </c>
      <c r="N984" s="2">
        <f>Table2[[#This Row],[Луганська область]]*100</f>
        <v>73.736654804270458</v>
      </c>
      <c r="O984" s="2">
        <f>Table2[[#This Row],[Львівська область]]*100</f>
        <v>51.065006915629318</v>
      </c>
      <c r="P984" s="2">
        <f>Table2[[#This Row],[Миколаївська область]]*100</f>
        <v>34.375</v>
      </c>
      <c r="Q984" s="2">
        <f>Table2[[#This Row],[Одеська область]]*100</f>
        <v>55.106516290726816</v>
      </c>
      <c r="R984" s="2">
        <f>Table2[[#This Row],[Полтавська область]]*100</f>
        <v>35.99419448476052</v>
      </c>
      <c r="S984" s="2">
        <f>Table2[[#This Row],[Рівненська область]]*100</f>
        <v>54.418604651162795</v>
      </c>
      <c r="T984" s="2">
        <f>Table2[[#This Row],[Сумська область]]*100</f>
        <v>54.900616860863607</v>
      </c>
      <c r="U984" s="2">
        <f>Table2[[#This Row],[Тернопільська область]]*100</f>
        <v>62.312395775430794</v>
      </c>
      <c r="V984" s="2">
        <f>Table2[[#This Row],[Харківська область]]*100</f>
        <v>52.891566265060241</v>
      </c>
      <c r="W984" s="2">
        <f>Table2[[#This Row],[Херсонська область]]*100</f>
        <v>80.334128878281618</v>
      </c>
      <c r="X984" s="2">
        <f>Table2[[#This Row],[Хмельницька область]]*100</f>
        <v>52.538071065989847</v>
      </c>
      <c r="Y984" s="2">
        <f>Table2[[#This Row],[Черкаська область]]*100</f>
        <v>43.111720356408497</v>
      </c>
      <c r="Z984" s="2">
        <f>Table2[[#This Row],[Чернівецька область]]*100</f>
        <v>48.336594911937382</v>
      </c>
      <c r="AA984" s="2">
        <f>Table2[[#This Row],[Чернігівська область]]*100</f>
        <v>40.410958904109584</v>
      </c>
    </row>
    <row r="985" spans="1:27" x14ac:dyDescent="0.35">
      <c r="A985" s="1">
        <f>Table2[[#This Row],[Дата]]</f>
        <v>44163</v>
      </c>
      <c r="B985" t="str">
        <f>Table2[[#This Row],[Показник]]</f>
        <v>% ліжок, забезпечених подачею кисню</v>
      </c>
      <c r="C985" s="2">
        <f>Table2[[#This Row],[м.Київ]]*100</f>
        <v>41.213164121316417</v>
      </c>
      <c r="D985" s="2">
        <f>Table2[[#This Row],[Вінницька область]]*100</f>
        <v>66.136576239476142</v>
      </c>
      <c r="E985" s="2">
        <f>Table2[[#This Row],[Волинська область]]*100</f>
        <v>57.873485868102293</v>
      </c>
      <c r="F985" s="2">
        <f>Table2[[#This Row],[Дніпропетровська область]]*100</f>
        <v>40.039361469494864</v>
      </c>
      <c r="G985" s="2">
        <f>Table2[[#This Row],[Донецька область]]*100</f>
        <v>29.86742916558357</v>
      </c>
      <c r="H985" s="2">
        <f>Table2[[#This Row],[Житомирська область]]*100</f>
        <v>58.22784810126582</v>
      </c>
      <c r="I985" s="2">
        <f>Table2[[#This Row],[Закарпатська область]]*100</f>
        <v>36.445623342175068</v>
      </c>
      <c r="J985" s="2">
        <f>Table2[[#This Row],[Запорізька область]]*100</f>
        <v>65.942350332594231</v>
      </c>
      <c r="K985" s="2">
        <f>Table2[[#This Row],[Івано-Франківська область]]*100</f>
        <v>41.502379333786536</v>
      </c>
      <c r="L985" s="2">
        <f>Table2[[#This Row],[Київська область]]*100</f>
        <v>63.722772277227726</v>
      </c>
      <c r="M985" s="2">
        <f>Table2[[#This Row],[Кіровоградська область]]*100</f>
        <v>59.96649916247906</v>
      </c>
      <c r="N985" s="2">
        <f>Table2[[#This Row],[Луганська область]]*100</f>
        <v>22.625698324022348</v>
      </c>
      <c r="O985" s="2">
        <f>Table2[[#This Row],[Львівська область]]*100</f>
        <v>61.527967257844473</v>
      </c>
      <c r="P985" s="2">
        <f>Table2[[#This Row],[Миколаївська область]]*100</f>
        <v>46.435452793834301</v>
      </c>
      <c r="Q985" s="2">
        <f>Table2[[#This Row],[Одеська область]]*100</f>
        <v>40.710382513661202</v>
      </c>
      <c r="R985" s="2">
        <f>Table2[[#This Row],[Полтавська область]]*100</f>
        <v>62.458691341705219</v>
      </c>
      <c r="S985" s="2">
        <f>Table2[[#This Row],[Рівненська область]]*100</f>
        <v>37.300275482093667</v>
      </c>
      <c r="T985" s="2">
        <f>Table2[[#This Row],[Сумська область]]*100</f>
        <v>53.748411689961884</v>
      </c>
      <c r="U985" s="2">
        <f>Table2[[#This Row],[Тернопільська область]]*100</f>
        <v>62.040393578456751</v>
      </c>
      <c r="V985" s="2">
        <f>Table2[[#This Row],[Харківська область]]*100</f>
        <v>44.368166793796085</v>
      </c>
      <c r="W985" s="2">
        <f>Table2[[#This Row],[Херсонська область]]*100</f>
        <v>53.97412199630314</v>
      </c>
      <c r="X985" s="2">
        <f>Table2[[#This Row],[Хмельницька область]]*100</f>
        <v>70.029424127784779</v>
      </c>
      <c r="Y985" s="2">
        <f>Table2[[#This Row],[Черкаська область]]*100</f>
        <v>43.654485049833887</v>
      </c>
      <c r="Z985" s="2">
        <f>Table2[[#This Row],[Чернівецька область]]*100</f>
        <v>56.229615133724721</v>
      </c>
      <c r="AA985" s="2">
        <f>Table2[[#This Row],[Чернігівська область]]*100</f>
        <v>43.704775687409551</v>
      </c>
    </row>
    <row r="986" spans="1:27" x14ac:dyDescent="0.35">
      <c r="A986" s="1">
        <f>Table2[[#This Row],[Дата]]</f>
        <v>44163</v>
      </c>
      <c r="B986" t="str">
        <f>Table2[[#This Row],[Показник]]</f>
        <v>% зайнятих ліжок, забезпечених подачею кисню</v>
      </c>
      <c r="C986" s="2">
        <f>Table2[[#This Row],[м.Київ]]*100</f>
        <v>64.405010438413356</v>
      </c>
      <c r="D986" s="2">
        <f>Table2[[#This Row],[Вінницька область]]*100</f>
        <v>35.148514851485146</v>
      </c>
      <c r="E986" s="2">
        <f>Table2[[#This Row],[Волинська область]]*100</f>
        <v>35.465116279069768</v>
      </c>
      <c r="F986" s="2">
        <f>Table2[[#This Row],[Дніпропетровська область]]*100</f>
        <v>46.750409612233753</v>
      </c>
      <c r="G986" s="2">
        <f>Table2[[#This Row],[Донецька область]]*100</f>
        <v>64.229765013054831</v>
      </c>
      <c r="H986" s="2">
        <f>Table2[[#This Row],[Житомирська область]]*100</f>
        <v>25.895140664961637</v>
      </c>
      <c r="I986" s="2">
        <f>Table2[[#This Row],[Закарпатська область]]*100</f>
        <v>54.439592430858809</v>
      </c>
      <c r="J986" s="2">
        <f>Table2[[#This Row],[Запорізька область]]*100</f>
        <v>50.302622730329524</v>
      </c>
      <c r="K986" s="2">
        <f>Table2[[#This Row],[Івано-Франківська область]]*100</f>
        <v>53.890253890253895</v>
      </c>
      <c r="L986" s="2">
        <f>Table2[[#This Row],[Київська область]]*100</f>
        <v>58.918582970789316</v>
      </c>
      <c r="M986" s="2">
        <f>Table2[[#This Row],[Кіровоградська область]]*100</f>
        <v>62.569832402234638</v>
      </c>
      <c r="N986" s="2">
        <f>Table2[[#This Row],[Луганська область]]*100</f>
        <v>28.703703703703702</v>
      </c>
      <c r="O986" s="2">
        <f>Table2[[#This Row],[Львівська область]]*100</f>
        <v>66.518847006651882</v>
      </c>
      <c r="P986" s="2">
        <f>Table2[[#This Row],[Миколаївська область]]*100</f>
        <v>59.059474412171511</v>
      </c>
      <c r="Q986" s="2">
        <f>Table2[[#This Row],[Одеська область]]*100</f>
        <v>53.489932885906043</v>
      </c>
      <c r="R986" s="2">
        <f>Table2[[#This Row],[Полтавська область]]*100</f>
        <v>23.915343915343914</v>
      </c>
      <c r="S986" s="2">
        <f>Table2[[#This Row],[Рівненська область]]*100</f>
        <v>60.856720827178734</v>
      </c>
      <c r="T986" s="2">
        <f>Table2[[#This Row],[Сумська область]]*100</f>
        <v>63.23877068557919</v>
      </c>
      <c r="U986" s="2">
        <f>Table2[[#This Row],[Тернопільська область]]*100</f>
        <v>40.233722871452422</v>
      </c>
      <c r="V986" s="2">
        <f>Table2[[#This Row],[Харківська область]]*100</f>
        <v>50.830945558739259</v>
      </c>
      <c r="W986" s="2">
        <f>Table2[[#This Row],[Херсонська область]]*100</f>
        <v>15.667808219178081</v>
      </c>
      <c r="X986" s="2">
        <f>Table2[[#This Row],[Хмельницька область]]*100</f>
        <v>36.014405762304925</v>
      </c>
      <c r="Y986" s="2">
        <f>Table2[[#This Row],[Черкаська область]]*100</f>
        <v>81.582952815829529</v>
      </c>
      <c r="Z986" s="2">
        <f>Table2[[#This Row],[Чернівецька область]]*100</f>
        <v>42.343387470997676</v>
      </c>
      <c r="AA986" s="2">
        <f>Table2[[#This Row],[Чернігівська область]]*100</f>
        <v>59.105960264900659</v>
      </c>
    </row>
    <row r="987" spans="1:27" x14ac:dyDescent="0.35">
      <c r="A987" s="1">
        <f>Table2[[#This Row],[Дата]]</f>
        <v>44163</v>
      </c>
      <c r="B987" t="str">
        <f>Table2[[#This Row],[Показник]]</f>
        <v>% вільних ліжок, забезпечених подачею кисню</v>
      </c>
      <c r="C987" s="2">
        <f>Table2[[#This Row],[м.Київ]]*100</f>
        <v>35.594989561586637</v>
      </c>
      <c r="D987" s="2">
        <f>Table2[[#This Row],[Вінницька область]]*100</f>
        <v>64.851485148514854</v>
      </c>
      <c r="E987" s="2">
        <f>Table2[[#This Row],[Волинська область]]*100</f>
        <v>64.534883720930239</v>
      </c>
      <c r="F987" s="2">
        <f>Table2[[#This Row],[Дніпропетровська область]]*100</f>
        <v>53.249590387766247</v>
      </c>
      <c r="G987" s="2">
        <f>Table2[[#This Row],[Донецька область]]*100</f>
        <v>35.770234986945169</v>
      </c>
      <c r="H987" s="2">
        <f>Table2[[#This Row],[Житомирська область]]*100</f>
        <v>74.10485933503837</v>
      </c>
      <c r="I987" s="2">
        <f>Table2[[#This Row],[Закарпатська область]]*100</f>
        <v>45.560407569141191</v>
      </c>
      <c r="J987" s="2">
        <f>Table2[[#This Row],[Запорізька область]]*100</f>
        <v>49.697377269670476</v>
      </c>
      <c r="K987" s="2">
        <f>Table2[[#This Row],[Івано-Франківська область]]*100</f>
        <v>46.109746109746105</v>
      </c>
      <c r="L987" s="2">
        <f>Table2[[#This Row],[Київська область]]*100</f>
        <v>41.081417029210684</v>
      </c>
      <c r="M987" s="2">
        <f>Table2[[#This Row],[Кіровоградська область]]*100</f>
        <v>37.430167597765362</v>
      </c>
      <c r="N987" s="2">
        <f>Table2[[#This Row],[Луганська область]]*100</f>
        <v>71.296296296296291</v>
      </c>
      <c r="O987" s="2">
        <f>Table2[[#This Row],[Львівська область]]*100</f>
        <v>33.481152993348118</v>
      </c>
      <c r="P987" s="2">
        <f>Table2[[#This Row],[Миколаївська область]]*100</f>
        <v>40.940525587828489</v>
      </c>
      <c r="Q987" s="2">
        <f>Table2[[#This Row],[Одеська область]]*100</f>
        <v>46.510067114093964</v>
      </c>
      <c r="R987" s="2">
        <f>Table2[[#This Row],[Полтавська область]]*100</f>
        <v>76.084656084656089</v>
      </c>
      <c r="S987" s="2">
        <f>Table2[[#This Row],[Рівненська область]]*100</f>
        <v>39.143279172821273</v>
      </c>
      <c r="T987" s="2">
        <f>Table2[[#This Row],[Сумська область]]*100</f>
        <v>36.761229314420802</v>
      </c>
      <c r="U987" s="2">
        <f>Table2[[#This Row],[Тернопільська область]]*100</f>
        <v>59.766277128547586</v>
      </c>
      <c r="V987" s="2">
        <f>Table2[[#This Row],[Харківська область]]*100</f>
        <v>49.169054441260748</v>
      </c>
      <c r="W987" s="2">
        <f>Table2[[#This Row],[Херсонська область]]*100</f>
        <v>84.332191780821915</v>
      </c>
      <c r="X987" s="2">
        <f>Table2[[#This Row],[Хмельницька область]]*100</f>
        <v>63.985594237695075</v>
      </c>
      <c r="Y987" s="2">
        <f>Table2[[#This Row],[Черкаська область]]*100</f>
        <v>18.417047184170471</v>
      </c>
      <c r="Z987" s="2">
        <f>Table2[[#This Row],[Чернівецька область]]*100</f>
        <v>57.656612529002317</v>
      </c>
      <c r="AA987" s="2">
        <f>Table2[[#This Row],[Чернігівська область]]*100</f>
        <v>40.894039735099334</v>
      </c>
    </row>
    <row r="988" spans="1:27" x14ac:dyDescent="0.35">
      <c r="A988" s="1">
        <f>Table2[[#This Row],[Дата]]</f>
        <v>44163</v>
      </c>
      <c r="B988" t="str">
        <f>Table2[[#This Row],[Показник]]</f>
        <v>% зайнятих ліжок у ВРІТ</v>
      </c>
      <c r="C988" s="2">
        <f>Table2[[#This Row],[м.Київ]]*100</f>
        <v>59.036144578313255</v>
      </c>
      <c r="D988" s="2">
        <f>Table2[[#This Row],[Вінницька область]]*100</f>
        <v>41.142857142857139</v>
      </c>
      <c r="E988" s="2">
        <f>Table2[[#This Row],[Волинська область]]*100</f>
        <v>40.909090909090914</v>
      </c>
      <c r="F988" s="2">
        <f>Table2[[#This Row],[Дніпропетровська область]]*100</f>
        <v>44.711538461538467</v>
      </c>
      <c r="G988" s="2">
        <f>Table2[[#This Row],[Донецька область]]*100</f>
        <v>95.454545454545453</v>
      </c>
      <c r="H988" s="2">
        <f>Table2[[#This Row],[Житомирська область]]*100</f>
        <v>31.363636363636367</v>
      </c>
      <c r="I988" s="2">
        <f>Table2[[#This Row],[Закарпатська область]]*100</f>
        <v>52.34375</v>
      </c>
      <c r="J988" s="2">
        <f>Table2[[#This Row],[Запорізька область]]*100</f>
        <v>68.181818181818173</v>
      </c>
      <c r="K988" s="2">
        <f>Table2[[#This Row],[Івано-Франківська область]]*100</f>
        <v>73.4375</v>
      </c>
      <c r="L988" s="2">
        <f>Table2[[#This Row],[Київська область]]*100</f>
        <v>55.897435897435898</v>
      </c>
      <c r="M988" s="2">
        <f>Table2[[#This Row],[Кіровоградська область]]*100</f>
        <v>46.875</v>
      </c>
      <c r="N988" s="2">
        <f>Table2[[#This Row],[Луганська область]]*100</f>
        <v>37.777777777777779</v>
      </c>
      <c r="O988" s="2">
        <f>Table2[[#This Row],[Львівська область]]*100</f>
        <v>61.864406779661017</v>
      </c>
      <c r="P988" s="2">
        <f>Table2[[#This Row],[Миколаївська область]]*100</f>
        <v>54.676258992805757</v>
      </c>
      <c r="Q988" s="2">
        <f>Table2[[#This Row],[Одеська область]]*100</f>
        <v>25.077399380804955</v>
      </c>
      <c r="R988" s="2">
        <f>Table2[[#This Row],[Полтавська область]]*100</f>
        <v>42.5</v>
      </c>
      <c r="S988" s="2">
        <f>Table2[[#This Row],[Рівненська область]]*100</f>
        <v>43.636363636363633</v>
      </c>
      <c r="T988" s="2">
        <f>Table2[[#This Row],[Сумська область]]*100</f>
        <v>51.282051282051277</v>
      </c>
      <c r="U988" s="2">
        <f>Table2[[#This Row],[Тернопільська область]]*100</f>
        <v>42.241379310344826</v>
      </c>
      <c r="V988" s="2">
        <f>Table2[[#This Row],[Харківська область]]*100</f>
        <v>51.94805194805194</v>
      </c>
      <c r="W988" s="2">
        <f>Table2[[#This Row],[Херсонська область]]*100</f>
        <v>41.666666666666671</v>
      </c>
      <c r="X988" s="2">
        <f>Table2[[#This Row],[Хмельницька область]]*100</f>
        <v>40.939597315436245</v>
      </c>
      <c r="Y988" s="2">
        <f>Table2[[#This Row],[Черкаська область]]*100</f>
        <v>73.076923076923066</v>
      </c>
      <c r="Z988" s="2">
        <f>Table2[[#This Row],[Чернівецька область]]*100</f>
        <v>60.483870967741936</v>
      </c>
      <c r="AA988" s="2">
        <f>Table2[[#This Row],[Чернігівська область]]*100</f>
        <v>45.714285714285715</v>
      </c>
    </row>
    <row r="989" spans="1:27" x14ac:dyDescent="0.35">
      <c r="A989" s="1">
        <f>Table2[[#This Row],[Дата]]</f>
        <v>44163</v>
      </c>
      <c r="B989" t="str">
        <f>Table2[[#This Row],[Показник]]</f>
        <v>% вільних ліжок у ВРІТ</v>
      </c>
      <c r="C989" s="2">
        <f>Table2[[#This Row],[м.Київ]]*100</f>
        <v>40.963855421686745</v>
      </c>
      <c r="D989" s="2">
        <f>Table2[[#This Row],[Вінницька область]]*100</f>
        <v>58.857142857142854</v>
      </c>
      <c r="E989" s="2">
        <f>Table2[[#This Row],[Волинська область]]*100</f>
        <v>59.090909090909093</v>
      </c>
      <c r="F989" s="2">
        <f>Table2[[#This Row],[Дніпропетровська область]]*100</f>
        <v>55.28846153846154</v>
      </c>
      <c r="G989" s="2">
        <f>Table2[[#This Row],[Донецька область]]*100</f>
        <v>4.5454545454545459</v>
      </c>
      <c r="H989" s="2">
        <f>Table2[[#This Row],[Житомирська область]]*100</f>
        <v>68.63636363636364</v>
      </c>
      <c r="I989" s="2">
        <f>Table2[[#This Row],[Закарпатська область]]*100</f>
        <v>47.65625</v>
      </c>
      <c r="J989" s="2">
        <f>Table2[[#This Row],[Запорізька область]]*100</f>
        <v>31.818181818181817</v>
      </c>
      <c r="K989" s="2">
        <f>Table2[[#This Row],[Івано-Франківська область]]*100</f>
        <v>26.5625</v>
      </c>
      <c r="L989" s="2">
        <f>Table2[[#This Row],[Київська область]]*100</f>
        <v>44.102564102564102</v>
      </c>
      <c r="M989" s="2">
        <f>Table2[[#This Row],[Кіровоградська область]]*100</f>
        <v>53.125</v>
      </c>
      <c r="N989" s="2">
        <f>Table2[[#This Row],[Луганська область]]*100</f>
        <v>62.222222222222221</v>
      </c>
      <c r="O989" s="2">
        <f>Table2[[#This Row],[Львівська область]]*100</f>
        <v>38.135593220338983</v>
      </c>
      <c r="P989" s="2">
        <f>Table2[[#This Row],[Миколаївська область]]*100</f>
        <v>45.323741007194243</v>
      </c>
      <c r="Q989" s="2">
        <f>Table2[[#This Row],[Одеська область]]*100</f>
        <v>74.922600619195052</v>
      </c>
      <c r="R989" s="2">
        <f>Table2[[#This Row],[Полтавська область]]*100</f>
        <v>57.499999999999993</v>
      </c>
      <c r="S989" s="2">
        <f>Table2[[#This Row],[Рівненська область]]*100</f>
        <v>56.36363636363636</v>
      </c>
      <c r="T989" s="2">
        <f>Table2[[#This Row],[Сумська область]]*100</f>
        <v>48.717948717948715</v>
      </c>
      <c r="U989" s="2">
        <f>Table2[[#This Row],[Тернопільська область]]*100</f>
        <v>57.758620689655174</v>
      </c>
      <c r="V989" s="2">
        <f>Table2[[#This Row],[Харківська область]]*100</f>
        <v>48.051948051948052</v>
      </c>
      <c r="W989" s="2">
        <f>Table2[[#This Row],[Херсонська область]]*100</f>
        <v>58.333333333333336</v>
      </c>
      <c r="X989" s="2">
        <f>Table2[[#This Row],[Хмельницька область]]*100</f>
        <v>59.060402684563762</v>
      </c>
      <c r="Y989" s="2">
        <f>Table2[[#This Row],[Черкаська область]]*100</f>
        <v>26.923076923076923</v>
      </c>
      <c r="Z989" s="2">
        <f>Table2[[#This Row],[Чернівецька область]]*100</f>
        <v>39.516129032258064</v>
      </c>
      <c r="AA989" s="2">
        <f>Table2[[#This Row],[Чернігівська область]]*100</f>
        <v>54.285714285714285</v>
      </c>
    </row>
    <row r="990" spans="1:27" x14ac:dyDescent="0.35">
      <c r="A990" s="1">
        <f>Table2[[#This Row],[Дата]]</f>
        <v>44163</v>
      </c>
      <c r="B990" t="str">
        <f>Table2[[#This Row],[Показник]]</f>
        <v>% зайнятих апаратів ШВЛ</v>
      </c>
      <c r="C990" s="2">
        <f>Table2[[#This Row],[м.Київ]]*100</f>
        <v>13.77551020408163</v>
      </c>
      <c r="D990" s="2">
        <f>Table2[[#This Row],[Вінницька область]]*100</f>
        <v>49.720670391061446</v>
      </c>
      <c r="E990" s="2">
        <f>Table2[[#This Row],[Волинська область]]*100</f>
        <v>4.9689440993788816</v>
      </c>
      <c r="F990" s="2">
        <f>Table2[[#This Row],[Дніпропетровська область]]*100</f>
        <v>1.5217391304347827</v>
      </c>
      <c r="G990" s="2">
        <f>Table2[[#This Row],[Донецька область]]*100</f>
        <v>6.0185185185185182</v>
      </c>
      <c r="H990" s="2">
        <f>Table2[[#This Row],[Житомирська область]]*100</f>
        <v>9.5238095238095237</v>
      </c>
      <c r="I990" s="2">
        <f>Table2[[#This Row],[Закарпатська область]]*100</f>
        <v>9.2857142857142865</v>
      </c>
      <c r="J990" s="2">
        <f>Table2[[#This Row],[Запорізька область]]*100</f>
        <v>14.529914529914532</v>
      </c>
      <c r="K990" s="2">
        <f>Table2[[#This Row],[Івано-Франківська область]]*100</f>
        <v>29.943502824858758</v>
      </c>
      <c r="L990" s="2">
        <f>Table2[[#This Row],[Київська область]]*100</f>
        <v>14.705882352941178</v>
      </c>
      <c r="M990" s="2">
        <f>Table2[[#This Row],[Кіровоградська область]]*100</f>
        <v>28.333333333333332</v>
      </c>
      <c r="N990" s="2">
        <f>Table2[[#This Row],[Луганська область]]*100</f>
        <v>8.4967320261437909</v>
      </c>
      <c r="O990" s="2">
        <f>Table2[[#This Row],[Львівська область]]*100</f>
        <v>19.642857142857142</v>
      </c>
      <c r="P990" s="2">
        <f>Table2[[#This Row],[Миколаївська область]]*100</f>
        <v>7.6923076923076925</v>
      </c>
      <c r="Q990" s="2">
        <f>Table2[[#This Row],[Одеська область]]*100</f>
        <v>8.0459770114942533</v>
      </c>
      <c r="R990" s="2">
        <f>Table2[[#This Row],[Полтавська область]]*100</f>
        <v>10.333333333333334</v>
      </c>
      <c r="S990" s="2">
        <f>Table2[[#This Row],[Рівненська область]]*100</f>
        <v>6.962025316455696</v>
      </c>
      <c r="T990" s="2">
        <f>Table2[[#This Row],[Сумська область]]*100</f>
        <v>6.8181818181818175</v>
      </c>
      <c r="U990" s="2">
        <f>Table2[[#This Row],[Тернопільська область]]*100</f>
        <v>10.471204188481675</v>
      </c>
      <c r="V990" s="2">
        <f>Table2[[#This Row],[Харківська область]]*100</f>
        <v>28.834355828220858</v>
      </c>
      <c r="W990" s="2">
        <f>Table2[[#This Row],[Херсонська область]]*100</f>
        <v>9.2307692307692317</v>
      </c>
      <c r="X990" s="2">
        <f>Table2[[#This Row],[Хмельницька область]]*100</f>
        <v>13.750000000000002</v>
      </c>
      <c r="Y990" s="2">
        <f>Table2[[#This Row],[Черкаська область]]*100</f>
        <v>24.409448818897637</v>
      </c>
      <c r="Z990" s="2">
        <f>Table2[[#This Row],[Чернівецька область]]*100</f>
        <v>2.5157232704402519</v>
      </c>
      <c r="AA990" s="2">
        <f>Table2[[#This Row],[Чернігівська область]]*100</f>
        <v>12.5</v>
      </c>
    </row>
    <row r="991" spans="1:27" x14ac:dyDescent="0.35">
      <c r="A991" s="1">
        <f>Table2[[#This Row],[Дата]]</f>
        <v>44163</v>
      </c>
      <c r="B991" t="str">
        <f>Table2[[#This Row],[Показник]]</f>
        <v>% вільних апаратів ШВЛ</v>
      </c>
      <c r="C991" s="2">
        <f>Table2[[#This Row],[м.Київ]]*100</f>
        <v>86.224489795918373</v>
      </c>
      <c r="D991" s="2">
        <f>Table2[[#This Row],[Вінницька область]]*100</f>
        <v>50.279329608938554</v>
      </c>
      <c r="E991" s="2">
        <f>Table2[[#This Row],[Волинська область]]*100</f>
        <v>95.031055900621126</v>
      </c>
      <c r="F991" s="2">
        <f>Table2[[#This Row],[Дніпропетровська область]]*100</f>
        <v>98.478260869565219</v>
      </c>
      <c r="G991" s="2">
        <f>Table2[[#This Row],[Донецька область]]*100</f>
        <v>93.981481481481481</v>
      </c>
      <c r="H991" s="2">
        <f>Table2[[#This Row],[Житомирська область]]*100</f>
        <v>90.476190476190482</v>
      </c>
      <c r="I991" s="2">
        <f>Table2[[#This Row],[Закарпатська область]]*100</f>
        <v>90.714285714285708</v>
      </c>
      <c r="J991" s="2">
        <f>Table2[[#This Row],[Запорізька область]]*100</f>
        <v>85.470085470085465</v>
      </c>
      <c r="K991" s="2">
        <f>Table2[[#This Row],[Івано-Франківська область]]*100</f>
        <v>70.056497175141246</v>
      </c>
      <c r="L991" s="2">
        <f>Table2[[#This Row],[Київська область]]*100</f>
        <v>85.294117647058826</v>
      </c>
      <c r="M991" s="2">
        <f>Table2[[#This Row],[Кіровоградська область]]*100</f>
        <v>71.666666666666671</v>
      </c>
      <c r="N991" s="2">
        <f>Table2[[#This Row],[Луганська область]]*100</f>
        <v>91.503267973856211</v>
      </c>
      <c r="O991" s="2">
        <f>Table2[[#This Row],[Львівська область]]*100</f>
        <v>80.357142857142861</v>
      </c>
      <c r="P991" s="2">
        <f>Table2[[#This Row],[Миколаївська область]]*100</f>
        <v>92.307692307692307</v>
      </c>
      <c r="Q991" s="2">
        <f>Table2[[#This Row],[Одеська область]]*100</f>
        <v>91.954022988505741</v>
      </c>
      <c r="R991" s="2">
        <f>Table2[[#This Row],[Полтавська область]]*100</f>
        <v>89.666666666666657</v>
      </c>
      <c r="S991" s="2">
        <f>Table2[[#This Row],[Рівненська область]]*100</f>
        <v>93.037974683544306</v>
      </c>
      <c r="T991" s="2">
        <f>Table2[[#This Row],[Сумська область]]*100</f>
        <v>93.181818181818173</v>
      </c>
      <c r="U991" s="2">
        <f>Table2[[#This Row],[Тернопільська область]]*100</f>
        <v>89.528795811518322</v>
      </c>
      <c r="V991" s="2">
        <f>Table2[[#This Row],[Харківська область]]*100</f>
        <v>71.165644171779135</v>
      </c>
      <c r="W991" s="2">
        <f>Table2[[#This Row],[Херсонська область]]*100</f>
        <v>90.769230769230774</v>
      </c>
      <c r="X991" s="2">
        <f>Table2[[#This Row],[Хмельницька область]]*100</f>
        <v>86.25</v>
      </c>
      <c r="Y991" s="2">
        <f>Table2[[#This Row],[Черкаська область]]*100</f>
        <v>75.590551181102356</v>
      </c>
      <c r="Z991" s="2">
        <f>Table2[[#This Row],[Чернівецька область]]*100</f>
        <v>97.484276729559753</v>
      </c>
      <c r="AA991" s="2">
        <f>Table2[[#This Row],[Чернігівська область]]*100</f>
        <v>87.5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2020-11-29T07:56:30Z</dcterms:modified>
</cp:coreProperties>
</file>