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9F0381A6-EF5A-4E7F-866B-108FF7A09F51}" xr6:coauthVersionLast="45" xr6:coauthVersionMax="45" xr10:uidLastSave="{00000000-0000-0000-0000-000000000000}"/>
  <bookViews>
    <workbookView xWindow="3420" yWindow="3420" windowWidth="2515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2" i="8" l="1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Y992" i="8"/>
  <c r="Z992" i="8"/>
  <c r="AA992" i="8"/>
  <c r="A993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Y993" i="8"/>
  <c r="Z993" i="8"/>
  <c r="AA993" i="8"/>
  <c r="A994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Y994" i="8"/>
  <c r="Z994" i="8"/>
  <c r="AA994" i="8"/>
  <c r="A995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Y995" i="8"/>
  <c r="Z995" i="8"/>
  <c r="AA995" i="8"/>
  <c r="A996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Y996" i="8"/>
  <c r="Z996" i="8"/>
  <c r="AA996" i="8"/>
  <c r="A997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Y997" i="8"/>
  <c r="Z997" i="8"/>
  <c r="AA997" i="8"/>
  <c r="A998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Y998" i="8"/>
  <c r="Z998" i="8"/>
  <c r="AA998" i="8"/>
  <c r="A999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Y999" i="8"/>
  <c r="Z999" i="8"/>
  <c r="AA999" i="8"/>
  <c r="A1000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Y1000" i="8"/>
  <c r="Z1000" i="8"/>
  <c r="AA1000" i="8"/>
  <c r="A1001" i="8"/>
  <c r="B1001" i="8"/>
  <c r="C1001" i="8"/>
  <c r="D1001" i="8"/>
  <c r="E1001" i="8"/>
  <c r="F1001" i="8"/>
  <c r="G1001" i="8"/>
  <c r="H1001" i="8"/>
  <c r="I1001" i="8"/>
  <c r="J1001" i="8"/>
  <c r="K1001" i="8"/>
  <c r="L1001" i="8"/>
  <c r="M1001" i="8"/>
  <c r="N1001" i="8"/>
  <c r="O1001" i="8"/>
  <c r="P1001" i="8"/>
  <c r="Q1001" i="8"/>
  <c r="R1001" i="8"/>
  <c r="S1001" i="8"/>
  <c r="T1001" i="8"/>
  <c r="U1001" i="8"/>
  <c r="V1001" i="8"/>
  <c r="W1001" i="8"/>
  <c r="X1001" i="8"/>
  <c r="Y1001" i="8"/>
  <c r="Z1001" i="8"/>
  <c r="AA1001" i="8"/>
  <c r="A1002" i="8"/>
  <c r="B1002" i="8"/>
  <c r="C1002" i="8"/>
  <c r="D1002" i="8"/>
  <c r="E1002" i="8"/>
  <c r="F1002" i="8"/>
  <c r="G1002" i="8"/>
  <c r="H1002" i="8"/>
  <c r="I1002" i="8"/>
  <c r="J1002" i="8"/>
  <c r="K1002" i="8"/>
  <c r="L1002" i="8"/>
  <c r="M1002" i="8"/>
  <c r="N1002" i="8"/>
  <c r="O1002" i="8"/>
  <c r="P1002" i="8"/>
  <c r="Q1002" i="8"/>
  <c r="R1002" i="8"/>
  <c r="S1002" i="8"/>
  <c r="T1002" i="8"/>
  <c r="U1002" i="8"/>
  <c r="V1002" i="8"/>
  <c r="W1002" i="8"/>
  <c r="X1002" i="8"/>
  <c r="Y1002" i="8"/>
  <c r="Z1002" i="8"/>
  <c r="AA1002" i="8"/>
  <c r="A992" i="7"/>
  <c r="B992" i="7"/>
  <c r="C992" i="7"/>
  <c r="A993" i="7"/>
  <c r="B993" i="7"/>
  <c r="C993" i="7"/>
  <c r="A994" i="7"/>
  <c r="B994" i="7"/>
  <c r="C994" i="7"/>
  <c r="A995" i="7"/>
  <c r="B995" i="7"/>
  <c r="C995" i="7"/>
  <c r="A996" i="7"/>
  <c r="B996" i="7"/>
  <c r="C996" i="7"/>
  <c r="A997" i="7"/>
  <c r="B997" i="7"/>
  <c r="C997" i="7"/>
  <c r="A998" i="7"/>
  <c r="B998" i="7"/>
  <c r="C998" i="7"/>
  <c r="A999" i="7"/>
  <c r="B999" i="7"/>
  <c r="C999" i="7"/>
  <c r="A1000" i="7"/>
  <c r="B1000" i="7"/>
  <c r="C1000" i="7"/>
  <c r="A1001" i="7"/>
  <c r="B1001" i="7"/>
  <c r="C1001" i="7"/>
  <c r="A1002" i="7"/>
  <c r="B1002" i="7"/>
  <c r="C1002" i="7"/>
  <c r="A981" i="8" l="1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Y981" i="8"/>
  <c r="Z981" i="8"/>
  <c r="AA981" i="8"/>
  <c r="A982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Y982" i="8"/>
  <c r="Z982" i="8"/>
  <c r="AA982" i="8"/>
  <c r="A983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Y983" i="8"/>
  <c r="Z983" i="8"/>
  <c r="AA983" i="8"/>
  <c r="A984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Y984" i="8"/>
  <c r="Z984" i="8"/>
  <c r="AA984" i="8"/>
  <c r="A985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Y985" i="8"/>
  <c r="Z985" i="8"/>
  <c r="AA985" i="8"/>
  <c r="A986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Y986" i="8"/>
  <c r="Z986" i="8"/>
  <c r="AA986" i="8"/>
  <c r="A987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Y987" i="8"/>
  <c r="Z987" i="8"/>
  <c r="AA987" i="8"/>
  <c r="A988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Y988" i="8"/>
  <c r="Z988" i="8"/>
  <c r="AA988" i="8"/>
  <c r="A989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Y989" i="8"/>
  <c r="Z989" i="8"/>
  <c r="AA989" i="8"/>
  <c r="A990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Y990" i="8"/>
  <c r="Z990" i="8"/>
  <c r="AA990" i="8"/>
  <c r="A991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Y991" i="8"/>
  <c r="Z991" i="8"/>
  <c r="AA991" i="8"/>
  <c r="A981" i="7"/>
  <c r="B981" i="7"/>
  <c r="C981" i="7"/>
  <c r="A982" i="7"/>
  <c r="B982" i="7"/>
  <c r="C982" i="7"/>
  <c r="A983" i="7"/>
  <c r="B983" i="7"/>
  <c r="C983" i="7"/>
  <c r="A984" i="7"/>
  <c r="B984" i="7"/>
  <c r="C984" i="7"/>
  <c r="A985" i="7"/>
  <c r="B985" i="7"/>
  <c r="C985" i="7"/>
  <c r="A986" i="7"/>
  <c r="B986" i="7"/>
  <c r="C986" i="7"/>
  <c r="A987" i="7"/>
  <c r="B987" i="7"/>
  <c r="C987" i="7"/>
  <c r="A988" i="7"/>
  <c r="B988" i="7"/>
  <c r="C988" i="7"/>
  <c r="A989" i="7"/>
  <c r="B989" i="7"/>
  <c r="C989" i="7"/>
  <c r="A990" i="7"/>
  <c r="B990" i="7"/>
  <c r="C990" i="7"/>
  <c r="A991" i="7"/>
  <c r="B991" i="7"/>
  <c r="C991" i="7"/>
  <c r="A970" i="8" l="1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A971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A972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A973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A974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A975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A976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A977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A978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A979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A980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A970" i="7"/>
  <c r="B970" i="7"/>
  <c r="C970" i="7"/>
  <c r="A971" i="7"/>
  <c r="B971" i="7"/>
  <c r="C971" i="7"/>
  <c r="A972" i="7"/>
  <c r="B972" i="7"/>
  <c r="C972" i="7"/>
  <c r="A973" i="7"/>
  <c r="B973" i="7"/>
  <c r="C973" i="7"/>
  <c r="A974" i="7"/>
  <c r="B974" i="7"/>
  <c r="C974" i="7"/>
  <c r="A975" i="7"/>
  <c r="B975" i="7"/>
  <c r="C975" i="7"/>
  <c r="A976" i="7"/>
  <c r="B976" i="7"/>
  <c r="C976" i="7"/>
  <c r="A977" i="7"/>
  <c r="B977" i="7"/>
  <c r="C977" i="7"/>
  <c r="A978" i="7"/>
  <c r="B978" i="7"/>
  <c r="C978" i="7"/>
  <c r="A979" i="7"/>
  <c r="B979" i="7"/>
  <c r="C979" i="7"/>
  <c r="A980" i="7"/>
  <c r="B980" i="7"/>
  <c r="C980" i="7"/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<sst xmlns="http://schemas.openxmlformats.org/spreadsheetml/2006/main" count="6334" uniqueCount="53">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</sst>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275" totalsRowShown="0">
  <autoFilter ref="A1:AA1275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02" totalsRowShown="0">
  <autoFilter ref="A1:AA1002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275" totalsRowShown="0">
  <autoFilter ref="A1:C1275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02" totalsRowShown="0">
  <autoFilter ref="A1:C1002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1002" totalsRowShown="0">
  <autoFilter ref="A1:C1002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1002" totalsRowShown="0">
  <autoFilter ref="A1:AA1002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275"/>
  <sheetViews>
    <sheetView topLeftCell="A1223" workbookViewId="0">
      <selection activeCell="A1262" sqref="A1262:AA1275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  <row r="1234" spans="1:27" x14ac:dyDescent="0.35">
      <c r="A1234" s="1">
        <v>44162</v>
      </c>
      <c r="B1234" t="s">
        <v>35</v>
      </c>
      <c r="C1234">
        <v>4649</v>
      </c>
      <c r="D1234">
        <v>2138</v>
      </c>
      <c r="E1234">
        <v>1486</v>
      </c>
      <c r="F1234">
        <v>4573</v>
      </c>
      <c r="G1234">
        <v>3847</v>
      </c>
      <c r="H1234">
        <v>2686</v>
      </c>
      <c r="I1234">
        <v>1885</v>
      </c>
      <c r="J1234">
        <v>2245</v>
      </c>
      <c r="K1234">
        <v>2942</v>
      </c>
      <c r="L1234">
        <v>2525</v>
      </c>
      <c r="M1234">
        <v>597</v>
      </c>
      <c r="N1234">
        <v>1432</v>
      </c>
      <c r="O1234">
        <v>3665</v>
      </c>
      <c r="P1234">
        <v>1557</v>
      </c>
      <c r="Q1234">
        <v>3660</v>
      </c>
      <c r="R1234">
        <v>1513</v>
      </c>
      <c r="S1234">
        <v>1815</v>
      </c>
      <c r="T1234">
        <v>1574</v>
      </c>
      <c r="U1234">
        <v>1931</v>
      </c>
      <c r="V1234">
        <v>3933</v>
      </c>
      <c r="W1234">
        <v>2164</v>
      </c>
      <c r="X1234">
        <v>2379</v>
      </c>
      <c r="Y1234">
        <v>1505</v>
      </c>
      <c r="Z1234">
        <v>1533</v>
      </c>
      <c r="AA1234">
        <v>1382</v>
      </c>
    </row>
    <row r="1235" spans="1:27" x14ac:dyDescent="0.35">
      <c r="A1235" s="1">
        <v>44162</v>
      </c>
      <c r="B1235" t="s">
        <v>36</v>
      </c>
      <c r="C1235">
        <v>2088</v>
      </c>
      <c r="D1235">
        <v>603</v>
      </c>
      <c r="E1235">
        <v>461</v>
      </c>
      <c r="F1235">
        <v>1421</v>
      </c>
      <c r="G1235">
        <v>629</v>
      </c>
      <c r="H1235">
        <v>805</v>
      </c>
      <c r="I1235">
        <v>758</v>
      </c>
      <c r="J1235">
        <v>822</v>
      </c>
      <c r="K1235">
        <v>1177</v>
      </c>
      <c r="L1235">
        <v>927</v>
      </c>
      <c r="M1235">
        <v>298</v>
      </c>
      <c r="N1235">
        <v>267</v>
      </c>
      <c r="O1235">
        <v>1244</v>
      </c>
      <c r="P1235">
        <v>622</v>
      </c>
      <c r="Q1235">
        <v>934</v>
      </c>
      <c r="R1235">
        <v>509</v>
      </c>
      <c r="S1235">
        <v>660</v>
      </c>
      <c r="T1235">
        <v>494</v>
      </c>
      <c r="U1235">
        <v>629</v>
      </c>
      <c r="V1235">
        <v>1280</v>
      </c>
      <c r="W1235">
        <v>399</v>
      </c>
      <c r="X1235">
        <v>948</v>
      </c>
      <c r="Y1235">
        <v>539</v>
      </c>
      <c r="Z1235">
        <v>635</v>
      </c>
      <c r="AA1235">
        <v>604</v>
      </c>
    </row>
    <row r="1236" spans="1:27" x14ac:dyDescent="0.35">
      <c r="A1236" s="1">
        <v>44162</v>
      </c>
      <c r="B1236" t="s">
        <v>37</v>
      </c>
      <c r="C1236">
        <v>472</v>
      </c>
      <c r="D1236">
        <v>406</v>
      </c>
      <c r="E1236">
        <v>295</v>
      </c>
      <c r="F1236">
        <v>670</v>
      </c>
      <c r="G1236">
        <v>684</v>
      </c>
      <c r="H1236">
        <v>328</v>
      </c>
      <c r="I1236">
        <v>211</v>
      </c>
      <c r="J1236">
        <v>484</v>
      </c>
      <c r="K1236">
        <v>200</v>
      </c>
      <c r="L1236">
        <v>309</v>
      </c>
      <c r="M1236">
        <v>36</v>
      </c>
      <c r="N1236">
        <v>104</v>
      </c>
      <c r="O1236">
        <v>594</v>
      </c>
      <c r="P1236">
        <v>351</v>
      </c>
      <c r="Q1236">
        <v>649</v>
      </c>
      <c r="R1236">
        <v>476</v>
      </c>
      <c r="S1236">
        <v>188</v>
      </c>
      <c r="T1236">
        <v>164</v>
      </c>
      <c r="U1236">
        <v>78</v>
      </c>
      <c r="V1236">
        <v>294</v>
      </c>
      <c r="W1236">
        <v>0</v>
      </c>
      <c r="X1236">
        <v>231</v>
      </c>
      <c r="Y1236">
        <v>293</v>
      </c>
      <c r="Z1236">
        <v>213</v>
      </c>
      <c r="AA1236">
        <v>201</v>
      </c>
    </row>
    <row r="1237" spans="1:27" x14ac:dyDescent="0.35">
      <c r="A1237" s="1">
        <v>44162</v>
      </c>
      <c r="B1237" t="s">
        <v>38</v>
      </c>
      <c r="C1237">
        <v>2560</v>
      </c>
      <c r="D1237">
        <v>1009</v>
      </c>
      <c r="E1237">
        <v>756</v>
      </c>
      <c r="F1237">
        <v>2091</v>
      </c>
      <c r="G1237">
        <v>1313</v>
      </c>
      <c r="H1237">
        <v>1133</v>
      </c>
      <c r="I1237">
        <v>969</v>
      </c>
      <c r="J1237">
        <v>1306</v>
      </c>
      <c r="K1237">
        <v>1377</v>
      </c>
      <c r="L1237">
        <v>1236</v>
      </c>
      <c r="M1237">
        <v>334</v>
      </c>
      <c r="N1237">
        <v>371</v>
      </c>
      <c r="O1237">
        <v>1838</v>
      </c>
      <c r="P1237">
        <v>973</v>
      </c>
      <c r="Q1237">
        <v>1583</v>
      </c>
      <c r="R1237">
        <v>985</v>
      </c>
      <c r="S1237">
        <v>848</v>
      </c>
      <c r="T1237">
        <v>658</v>
      </c>
      <c r="U1237">
        <v>707</v>
      </c>
      <c r="V1237">
        <v>1574</v>
      </c>
      <c r="W1237">
        <v>399</v>
      </c>
      <c r="X1237">
        <v>1179</v>
      </c>
      <c r="Y1237">
        <v>832</v>
      </c>
      <c r="Z1237">
        <v>848</v>
      </c>
      <c r="AA1237">
        <v>805</v>
      </c>
    </row>
    <row r="1238" spans="1:27" x14ac:dyDescent="0.35">
      <c r="A1238" s="1">
        <v>44162</v>
      </c>
      <c r="B1238" t="s">
        <v>39</v>
      </c>
      <c r="C1238">
        <v>2089</v>
      </c>
      <c r="D1238">
        <v>1129</v>
      </c>
      <c r="E1238">
        <v>730</v>
      </c>
      <c r="F1238">
        <v>2482</v>
      </c>
      <c r="G1238">
        <v>2534</v>
      </c>
      <c r="H1238">
        <v>1553</v>
      </c>
      <c r="I1238">
        <v>916</v>
      </c>
      <c r="J1238">
        <v>939</v>
      </c>
      <c r="K1238">
        <v>1565</v>
      </c>
      <c r="L1238">
        <v>1289</v>
      </c>
      <c r="M1238">
        <v>263</v>
      </c>
      <c r="N1238">
        <v>1061</v>
      </c>
      <c r="O1238">
        <v>1827</v>
      </c>
      <c r="P1238">
        <v>584</v>
      </c>
      <c r="Q1238">
        <v>2077</v>
      </c>
      <c r="R1238">
        <v>528</v>
      </c>
      <c r="S1238">
        <v>967</v>
      </c>
      <c r="T1238">
        <v>916</v>
      </c>
      <c r="U1238">
        <v>1224</v>
      </c>
      <c r="V1238">
        <v>2359</v>
      </c>
      <c r="W1238">
        <v>1765</v>
      </c>
      <c r="X1238">
        <v>1200</v>
      </c>
      <c r="Y1238">
        <v>673</v>
      </c>
      <c r="Z1238">
        <v>685</v>
      </c>
      <c r="AA1238">
        <v>577</v>
      </c>
    </row>
    <row r="1239" spans="1:27" x14ac:dyDescent="0.35">
      <c r="A1239" s="1">
        <v>44162</v>
      </c>
      <c r="B1239" t="s">
        <v>2</v>
      </c>
      <c r="C1239">
        <v>1750</v>
      </c>
      <c r="D1239">
        <v>1410</v>
      </c>
      <c r="E1239">
        <v>860</v>
      </c>
      <c r="F1239">
        <v>1831</v>
      </c>
      <c r="G1239">
        <v>1149</v>
      </c>
      <c r="H1239">
        <v>1564</v>
      </c>
      <c r="I1239">
        <v>687</v>
      </c>
      <c r="J1239">
        <v>1461</v>
      </c>
      <c r="K1239">
        <v>1167</v>
      </c>
      <c r="L1239">
        <v>1557</v>
      </c>
      <c r="M1239">
        <v>358</v>
      </c>
      <c r="N1239">
        <v>275</v>
      </c>
      <c r="O1239">
        <v>2255</v>
      </c>
      <c r="P1239">
        <v>723</v>
      </c>
      <c r="Q1239">
        <v>1430</v>
      </c>
      <c r="R1239">
        <v>945</v>
      </c>
      <c r="S1239">
        <v>677</v>
      </c>
      <c r="T1239">
        <v>846</v>
      </c>
      <c r="U1239">
        <v>1194</v>
      </c>
      <c r="V1239">
        <v>1700</v>
      </c>
      <c r="W1239">
        <v>1168</v>
      </c>
      <c r="X1239">
        <v>1666</v>
      </c>
      <c r="Y1239">
        <v>657</v>
      </c>
      <c r="Z1239">
        <v>839</v>
      </c>
      <c r="AA1239">
        <v>564</v>
      </c>
    </row>
    <row r="1240" spans="1:27" x14ac:dyDescent="0.35">
      <c r="A1240" s="1">
        <v>44162</v>
      </c>
      <c r="B1240" t="s">
        <v>1</v>
      </c>
      <c r="C1240">
        <v>1233</v>
      </c>
      <c r="D1240">
        <v>452</v>
      </c>
      <c r="E1240">
        <v>295</v>
      </c>
      <c r="F1240">
        <v>808</v>
      </c>
      <c r="G1240">
        <v>644</v>
      </c>
      <c r="H1240">
        <v>422</v>
      </c>
      <c r="I1240">
        <v>377</v>
      </c>
      <c r="J1240">
        <v>887</v>
      </c>
      <c r="K1240">
        <v>565</v>
      </c>
      <c r="L1240">
        <v>956</v>
      </c>
      <c r="M1240">
        <v>201</v>
      </c>
      <c r="N1240">
        <v>102</v>
      </c>
      <c r="O1240">
        <v>1531</v>
      </c>
      <c r="P1240">
        <v>442</v>
      </c>
      <c r="Q1240">
        <v>874</v>
      </c>
      <c r="R1240">
        <v>277</v>
      </c>
      <c r="S1240">
        <v>393</v>
      </c>
      <c r="T1240">
        <v>512</v>
      </c>
      <c r="U1240">
        <v>468</v>
      </c>
      <c r="V1240">
        <v>886</v>
      </c>
      <c r="W1240">
        <v>176</v>
      </c>
      <c r="X1240">
        <v>589</v>
      </c>
      <c r="Y1240">
        <v>530</v>
      </c>
      <c r="Z1240">
        <v>367</v>
      </c>
      <c r="AA1240">
        <v>327</v>
      </c>
    </row>
    <row r="1241" spans="1:27" x14ac:dyDescent="0.35">
      <c r="A1241" s="1">
        <v>44162</v>
      </c>
      <c r="B1241" t="s">
        <v>0</v>
      </c>
      <c r="C1241">
        <v>517</v>
      </c>
      <c r="D1241">
        <v>958</v>
      </c>
      <c r="E1241">
        <v>565</v>
      </c>
      <c r="F1241">
        <v>1023</v>
      </c>
      <c r="G1241">
        <v>505</v>
      </c>
      <c r="H1241">
        <v>1142</v>
      </c>
      <c r="I1241">
        <v>310</v>
      </c>
      <c r="J1241">
        <v>574</v>
      </c>
      <c r="K1241">
        <v>602</v>
      </c>
      <c r="L1241">
        <v>601</v>
      </c>
      <c r="M1241">
        <v>157</v>
      </c>
      <c r="N1241">
        <v>173</v>
      </c>
      <c r="O1241">
        <v>724</v>
      </c>
      <c r="P1241">
        <v>281</v>
      </c>
      <c r="Q1241">
        <v>556</v>
      </c>
      <c r="R1241">
        <v>668</v>
      </c>
      <c r="S1241">
        <v>284</v>
      </c>
      <c r="T1241">
        <v>334</v>
      </c>
      <c r="U1241">
        <v>726</v>
      </c>
      <c r="V1241">
        <v>814</v>
      </c>
      <c r="W1241">
        <v>992</v>
      </c>
      <c r="X1241">
        <v>1077</v>
      </c>
      <c r="Y1241">
        <v>127</v>
      </c>
      <c r="Z1241">
        <v>472</v>
      </c>
      <c r="AA1241">
        <v>237</v>
      </c>
    </row>
    <row r="1242" spans="1:27" x14ac:dyDescent="0.35">
      <c r="A1242" s="1">
        <v>44162</v>
      </c>
      <c r="B1242" t="s">
        <v>40</v>
      </c>
      <c r="C1242">
        <v>332</v>
      </c>
      <c r="D1242">
        <v>175</v>
      </c>
      <c r="E1242">
        <v>132</v>
      </c>
      <c r="F1242">
        <v>208</v>
      </c>
      <c r="G1242">
        <v>176</v>
      </c>
      <c r="H1242">
        <v>216</v>
      </c>
      <c r="I1242">
        <v>128</v>
      </c>
      <c r="J1242">
        <v>176</v>
      </c>
      <c r="K1242">
        <v>192</v>
      </c>
      <c r="L1242">
        <v>195</v>
      </c>
      <c r="M1242">
        <v>65</v>
      </c>
      <c r="N1242">
        <v>45</v>
      </c>
      <c r="O1242">
        <v>236</v>
      </c>
      <c r="P1242">
        <v>139</v>
      </c>
      <c r="Q1242">
        <v>323</v>
      </c>
      <c r="R1242">
        <v>160</v>
      </c>
      <c r="S1242">
        <v>110</v>
      </c>
      <c r="T1242">
        <v>78</v>
      </c>
      <c r="U1242">
        <v>232</v>
      </c>
      <c r="V1242">
        <v>231</v>
      </c>
      <c r="W1242">
        <v>96</v>
      </c>
      <c r="X1242">
        <v>149</v>
      </c>
      <c r="Y1242">
        <v>130</v>
      </c>
      <c r="Z1242">
        <v>124</v>
      </c>
      <c r="AA1242">
        <v>140</v>
      </c>
    </row>
    <row r="1243" spans="1:27" x14ac:dyDescent="0.35">
      <c r="A1243" s="1">
        <v>44162</v>
      </c>
      <c r="B1243" t="s">
        <v>41</v>
      </c>
      <c r="C1243">
        <v>185</v>
      </c>
      <c r="D1243">
        <v>68</v>
      </c>
      <c r="E1243">
        <v>53</v>
      </c>
      <c r="F1243">
        <v>88</v>
      </c>
      <c r="G1243">
        <v>160</v>
      </c>
      <c r="H1243">
        <v>61</v>
      </c>
      <c r="I1243">
        <v>65</v>
      </c>
      <c r="J1243">
        <v>114</v>
      </c>
      <c r="K1243">
        <v>140</v>
      </c>
      <c r="L1243">
        <v>123</v>
      </c>
      <c r="M1243">
        <v>30</v>
      </c>
      <c r="N1243">
        <v>22</v>
      </c>
      <c r="O1243">
        <v>143</v>
      </c>
      <c r="P1243">
        <v>77</v>
      </c>
      <c r="Q1243">
        <v>84</v>
      </c>
      <c r="R1243">
        <v>74</v>
      </c>
      <c r="S1243">
        <v>50</v>
      </c>
      <c r="T1243">
        <v>42</v>
      </c>
      <c r="U1243">
        <v>97</v>
      </c>
      <c r="V1243">
        <v>112</v>
      </c>
      <c r="W1243">
        <v>41</v>
      </c>
      <c r="X1243">
        <v>65</v>
      </c>
      <c r="Y1243">
        <v>92</v>
      </c>
      <c r="Z1243">
        <v>80</v>
      </c>
      <c r="AA1243">
        <v>63</v>
      </c>
    </row>
    <row r="1244" spans="1:27" x14ac:dyDescent="0.35">
      <c r="A1244" s="1">
        <v>44162</v>
      </c>
      <c r="B1244" t="s">
        <v>42</v>
      </c>
      <c r="C1244">
        <v>147</v>
      </c>
      <c r="D1244">
        <v>107</v>
      </c>
      <c r="E1244">
        <v>79</v>
      </c>
      <c r="F1244">
        <v>120</v>
      </c>
      <c r="G1244">
        <v>16</v>
      </c>
      <c r="H1244">
        <v>155</v>
      </c>
      <c r="I1244">
        <v>63</v>
      </c>
      <c r="J1244">
        <v>62</v>
      </c>
      <c r="K1244">
        <v>52</v>
      </c>
      <c r="L1244">
        <v>72</v>
      </c>
      <c r="M1244">
        <v>35</v>
      </c>
      <c r="N1244">
        <v>23</v>
      </c>
      <c r="O1244">
        <v>93</v>
      </c>
      <c r="P1244">
        <v>62</v>
      </c>
      <c r="Q1244">
        <v>239</v>
      </c>
      <c r="R1244">
        <v>86</v>
      </c>
      <c r="S1244">
        <v>60</v>
      </c>
      <c r="T1244">
        <v>36</v>
      </c>
      <c r="U1244">
        <v>135</v>
      </c>
      <c r="V1244">
        <v>119</v>
      </c>
      <c r="W1244">
        <v>55</v>
      </c>
      <c r="X1244">
        <v>84</v>
      </c>
      <c r="Y1244">
        <v>38</v>
      </c>
      <c r="Z1244">
        <v>44</v>
      </c>
      <c r="AA1244">
        <v>77</v>
      </c>
    </row>
    <row r="1245" spans="1:27" x14ac:dyDescent="0.35">
      <c r="A1245" s="1">
        <v>44162</v>
      </c>
      <c r="B1245" t="s">
        <v>43</v>
      </c>
      <c r="C1245">
        <v>196</v>
      </c>
      <c r="D1245">
        <v>179</v>
      </c>
      <c r="E1245">
        <v>161</v>
      </c>
      <c r="F1245">
        <v>460</v>
      </c>
      <c r="G1245">
        <v>229</v>
      </c>
      <c r="H1245">
        <v>189</v>
      </c>
      <c r="I1245">
        <v>140</v>
      </c>
      <c r="J1245">
        <v>234</v>
      </c>
      <c r="K1245">
        <v>177</v>
      </c>
      <c r="L1245">
        <v>204</v>
      </c>
      <c r="M1245">
        <v>56</v>
      </c>
      <c r="N1245">
        <v>153</v>
      </c>
      <c r="O1245">
        <v>224</v>
      </c>
      <c r="P1245">
        <v>169</v>
      </c>
      <c r="Q1245">
        <v>261</v>
      </c>
      <c r="R1245">
        <v>300</v>
      </c>
      <c r="S1245">
        <v>158</v>
      </c>
      <c r="T1245">
        <v>132</v>
      </c>
      <c r="U1245">
        <v>191</v>
      </c>
      <c r="V1245">
        <v>325</v>
      </c>
      <c r="W1245">
        <v>195</v>
      </c>
      <c r="X1245">
        <v>160</v>
      </c>
      <c r="Y1245">
        <v>127</v>
      </c>
      <c r="Z1245">
        <v>159</v>
      </c>
      <c r="AA1245">
        <v>160</v>
      </c>
    </row>
    <row r="1246" spans="1:27" x14ac:dyDescent="0.35">
      <c r="A1246" s="1">
        <v>44162</v>
      </c>
      <c r="B1246" t="s">
        <v>44</v>
      </c>
      <c r="C1246">
        <v>30</v>
      </c>
      <c r="D1246">
        <v>90</v>
      </c>
      <c r="E1246">
        <v>11</v>
      </c>
      <c r="F1246">
        <v>7</v>
      </c>
      <c r="G1246">
        <v>16</v>
      </c>
      <c r="H1246">
        <v>21</v>
      </c>
      <c r="I1246">
        <v>13</v>
      </c>
      <c r="J1246">
        <v>46</v>
      </c>
      <c r="K1246">
        <v>57</v>
      </c>
      <c r="L1246">
        <v>28</v>
      </c>
      <c r="M1246">
        <v>15</v>
      </c>
      <c r="N1246">
        <v>15</v>
      </c>
      <c r="O1246">
        <v>45</v>
      </c>
      <c r="P1246">
        <v>13</v>
      </c>
      <c r="Q1246">
        <v>21</v>
      </c>
      <c r="R1246">
        <v>33</v>
      </c>
      <c r="S1246">
        <v>11</v>
      </c>
      <c r="T1246">
        <v>9</v>
      </c>
      <c r="U1246">
        <v>20</v>
      </c>
      <c r="V1246">
        <v>94</v>
      </c>
      <c r="W1246">
        <v>19</v>
      </c>
      <c r="X1246">
        <v>28</v>
      </c>
      <c r="Y1246">
        <v>25</v>
      </c>
      <c r="Z1246">
        <v>4</v>
      </c>
      <c r="AA1246">
        <v>24</v>
      </c>
    </row>
    <row r="1247" spans="1:27" x14ac:dyDescent="0.35">
      <c r="A1247" s="1">
        <v>44162</v>
      </c>
      <c r="B1247" t="s">
        <v>45</v>
      </c>
      <c r="C1247">
        <v>166</v>
      </c>
      <c r="D1247">
        <v>89</v>
      </c>
      <c r="E1247">
        <v>150</v>
      </c>
      <c r="F1247">
        <v>453</v>
      </c>
      <c r="G1247">
        <v>213</v>
      </c>
      <c r="H1247">
        <v>168</v>
      </c>
      <c r="I1247">
        <v>127</v>
      </c>
      <c r="J1247">
        <v>188</v>
      </c>
      <c r="K1247">
        <v>120</v>
      </c>
      <c r="L1247">
        <v>176</v>
      </c>
      <c r="M1247">
        <v>41</v>
      </c>
      <c r="N1247">
        <v>138</v>
      </c>
      <c r="O1247">
        <v>179</v>
      </c>
      <c r="P1247">
        <v>156</v>
      </c>
      <c r="Q1247">
        <v>240</v>
      </c>
      <c r="R1247">
        <v>267</v>
      </c>
      <c r="S1247">
        <v>147</v>
      </c>
      <c r="T1247">
        <v>123</v>
      </c>
      <c r="U1247">
        <v>171</v>
      </c>
      <c r="V1247">
        <v>231</v>
      </c>
      <c r="W1247">
        <v>176</v>
      </c>
      <c r="X1247">
        <v>132</v>
      </c>
      <c r="Y1247">
        <v>102</v>
      </c>
      <c r="Z1247">
        <v>155</v>
      </c>
      <c r="AA1247">
        <v>136</v>
      </c>
    </row>
    <row r="1248" spans="1:27" x14ac:dyDescent="0.35">
      <c r="A1248" s="1">
        <v>44163</v>
      </c>
      <c r="B1248" t="s">
        <v>35</v>
      </c>
      <c r="C1248">
        <v>4649</v>
      </c>
      <c r="D1248">
        <v>2138</v>
      </c>
      <c r="E1248">
        <v>1486</v>
      </c>
      <c r="F1248">
        <v>4573</v>
      </c>
      <c r="G1248">
        <v>3847</v>
      </c>
      <c r="H1248">
        <v>2686</v>
      </c>
      <c r="I1248">
        <v>1885</v>
      </c>
      <c r="J1248">
        <v>2255</v>
      </c>
      <c r="K1248">
        <v>2942</v>
      </c>
      <c r="L1248">
        <v>2525</v>
      </c>
      <c r="M1248">
        <v>597</v>
      </c>
      <c r="N1248">
        <v>1432</v>
      </c>
      <c r="O1248">
        <v>3665</v>
      </c>
      <c r="P1248">
        <v>1557</v>
      </c>
      <c r="Q1248">
        <v>3660</v>
      </c>
      <c r="R1248">
        <v>1513</v>
      </c>
      <c r="S1248">
        <v>1815</v>
      </c>
      <c r="T1248">
        <v>1574</v>
      </c>
      <c r="U1248">
        <v>1931</v>
      </c>
      <c r="V1248">
        <v>3933</v>
      </c>
      <c r="W1248">
        <v>2164</v>
      </c>
      <c r="X1248">
        <v>2379</v>
      </c>
      <c r="Y1248">
        <v>1505</v>
      </c>
      <c r="Z1248">
        <v>1533</v>
      </c>
      <c r="AA1248">
        <v>1382</v>
      </c>
    </row>
    <row r="1249" spans="1:27" x14ac:dyDescent="0.35">
      <c r="A1249" s="1">
        <v>44163</v>
      </c>
      <c r="B1249" t="s">
        <v>36</v>
      </c>
      <c r="C1249">
        <v>1998</v>
      </c>
      <c r="D1249">
        <v>564</v>
      </c>
      <c r="E1249">
        <v>443</v>
      </c>
      <c r="F1249">
        <v>1375</v>
      </c>
      <c r="G1249">
        <v>600</v>
      </c>
      <c r="H1249">
        <v>799</v>
      </c>
      <c r="I1249">
        <v>736</v>
      </c>
      <c r="J1249">
        <v>811</v>
      </c>
      <c r="K1249">
        <v>1156</v>
      </c>
      <c r="L1249">
        <v>925</v>
      </c>
      <c r="M1249">
        <v>337</v>
      </c>
      <c r="N1249">
        <v>264</v>
      </c>
      <c r="O1249">
        <v>1122</v>
      </c>
      <c r="P1249">
        <v>622</v>
      </c>
      <c r="Q1249">
        <v>906</v>
      </c>
      <c r="R1249">
        <v>488</v>
      </c>
      <c r="S1249">
        <v>627</v>
      </c>
      <c r="T1249">
        <v>472</v>
      </c>
      <c r="U1249">
        <v>612</v>
      </c>
      <c r="V1249">
        <v>1244</v>
      </c>
      <c r="W1249">
        <v>412</v>
      </c>
      <c r="X1249">
        <v>910</v>
      </c>
      <c r="Y1249">
        <v>552</v>
      </c>
      <c r="Z1249">
        <v>615</v>
      </c>
      <c r="AA1249">
        <v>549</v>
      </c>
    </row>
    <row r="1250" spans="1:27" x14ac:dyDescent="0.35">
      <c r="A1250" s="1">
        <v>44163</v>
      </c>
      <c r="B1250" t="s">
        <v>37</v>
      </c>
      <c r="C1250">
        <v>434</v>
      </c>
      <c r="D1250">
        <v>467</v>
      </c>
      <c r="E1250">
        <v>153</v>
      </c>
      <c r="F1250">
        <v>718</v>
      </c>
      <c r="G1250">
        <v>660</v>
      </c>
      <c r="H1250">
        <v>304</v>
      </c>
      <c r="I1250">
        <v>177</v>
      </c>
      <c r="J1250">
        <v>513</v>
      </c>
      <c r="K1250">
        <v>302</v>
      </c>
      <c r="L1250">
        <v>290</v>
      </c>
      <c r="M1250">
        <v>31</v>
      </c>
      <c r="N1250">
        <v>105</v>
      </c>
      <c r="O1250">
        <v>647</v>
      </c>
      <c r="P1250">
        <v>344</v>
      </c>
      <c r="Q1250">
        <v>527</v>
      </c>
      <c r="R1250">
        <v>394</v>
      </c>
      <c r="S1250">
        <v>157</v>
      </c>
      <c r="T1250">
        <v>186</v>
      </c>
      <c r="U1250">
        <v>66</v>
      </c>
      <c r="V1250">
        <v>320</v>
      </c>
      <c r="W1250">
        <v>0</v>
      </c>
      <c r="X1250">
        <v>212</v>
      </c>
      <c r="Y1250">
        <v>278</v>
      </c>
      <c r="Z1250">
        <v>177</v>
      </c>
      <c r="AA1250">
        <v>234</v>
      </c>
    </row>
    <row r="1251" spans="1:27" x14ac:dyDescent="0.35">
      <c r="A1251" s="1">
        <v>44163</v>
      </c>
      <c r="B1251" t="s">
        <v>38</v>
      </c>
      <c r="C1251">
        <v>2432</v>
      </c>
      <c r="D1251">
        <v>1031</v>
      </c>
      <c r="E1251">
        <v>596</v>
      </c>
      <c r="F1251">
        <v>2093</v>
      </c>
      <c r="G1251">
        <v>1260</v>
      </c>
      <c r="H1251">
        <v>1103</v>
      </c>
      <c r="I1251">
        <v>913</v>
      </c>
      <c r="J1251">
        <v>1324</v>
      </c>
      <c r="K1251">
        <v>1458</v>
      </c>
      <c r="L1251">
        <v>1215</v>
      </c>
      <c r="M1251">
        <v>368</v>
      </c>
      <c r="N1251">
        <v>369</v>
      </c>
      <c r="O1251">
        <v>1769</v>
      </c>
      <c r="P1251">
        <v>966</v>
      </c>
      <c r="Q1251">
        <v>1433</v>
      </c>
      <c r="R1251">
        <v>882</v>
      </c>
      <c r="S1251">
        <v>784</v>
      </c>
      <c r="T1251">
        <v>658</v>
      </c>
      <c r="U1251">
        <v>678</v>
      </c>
      <c r="V1251">
        <v>1564</v>
      </c>
      <c r="W1251">
        <v>412</v>
      </c>
      <c r="X1251">
        <v>1122</v>
      </c>
      <c r="Y1251">
        <v>830</v>
      </c>
      <c r="Z1251">
        <v>792</v>
      </c>
      <c r="AA1251">
        <v>783</v>
      </c>
    </row>
    <row r="1252" spans="1:27" x14ac:dyDescent="0.35">
      <c r="A1252" s="1">
        <v>44163</v>
      </c>
      <c r="B1252" t="s">
        <v>39</v>
      </c>
      <c r="C1252">
        <v>2217</v>
      </c>
      <c r="D1252">
        <v>1107</v>
      </c>
      <c r="E1252">
        <v>890</v>
      </c>
      <c r="F1252">
        <v>2480</v>
      </c>
      <c r="G1252">
        <v>2587</v>
      </c>
      <c r="H1252">
        <v>1583</v>
      </c>
      <c r="I1252">
        <v>972</v>
      </c>
      <c r="J1252">
        <v>931</v>
      </c>
      <c r="K1252">
        <v>1484</v>
      </c>
      <c r="L1252">
        <v>1310</v>
      </c>
      <c r="M1252">
        <v>229</v>
      </c>
      <c r="N1252">
        <v>1063</v>
      </c>
      <c r="O1252">
        <v>1896</v>
      </c>
      <c r="P1252">
        <v>591</v>
      </c>
      <c r="Q1252">
        <v>2227</v>
      </c>
      <c r="R1252">
        <v>631</v>
      </c>
      <c r="S1252">
        <v>1031</v>
      </c>
      <c r="T1252">
        <v>916</v>
      </c>
      <c r="U1252">
        <v>1253</v>
      </c>
      <c r="V1252">
        <v>2369</v>
      </c>
      <c r="W1252">
        <v>1752</v>
      </c>
      <c r="X1252">
        <v>1257</v>
      </c>
      <c r="Y1252">
        <v>675</v>
      </c>
      <c r="Z1252">
        <v>741</v>
      </c>
      <c r="AA1252">
        <v>599</v>
      </c>
    </row>
    <row r="1253" spans="1:27" x14ac:dyDescent="0.35">
      <c r="A1253" s="1">
        <v>44163</v>
      </c>
      <c r="B1253" t="s">
        <v>2</v>
      </c>
      <c r="C1253">
        <v>1916</v>
      </c>
      <c r="D1253">
        <v>1414</v>
      </c>
      <c r="E1253">
        <v>860</v>
      </c>
      <c r="F1253">
        <v>1831</v>
      </c>
      <c r="G1253">
        <v>1149</v>
      </c>
      <c r="H1253">
        <v>1564</v>
      </c>
      <c r="I1253">
        <v>687</v>
      </c>
      <c r="J1253">
        <v>1487</v>
      </c>
      <c r="K1253">
        <v>1221</v>
      </c>
      <c r="L1253">
        <v>1609</v>
      </c>
      <c r="M1253">
        <v>358</v>
      </c>
      <c r="N1253">
        <v>324</v>
      </c>
      <c r="O1253">
        <v>2255</v>
      </c>
      <c r="P1253">
        <v>723</v>
      </c>
      <c r="Q1253">
        <v>1490</v>
      </c>
      <c r="R1253">
        <v>945</v>
      </c>
      <c r="S1253">
        <v>677</v>
      </c>
      <c r="T1253">
        <v>846</v>
      </c>
      <c r="U1253">
        <v>1198</v>
      </c>
      <c r="V1253">
        <v>1745</v>
      </c>
      <c r="W1253">
        <v>1168</v>
      </c>
      <c r="X1253">
        <v>1666</v>
      </c>
      <c r="Y1253">
        <v>657</v>
      </c>
      <c r="Z1253">
        <v>862</v>
      </c>
      <c r="AA1253">
        <v>604</v>
      </c>
    </row>
    <row r="1254" spans="1:27" x14ac:dyDescent="0.35">
      <c r="A1254" s="1">
        <v>44163</v>
      </c>
      <c r="B1254" t="s">
        <v>1</v>
      </c>
      <c r="C1254">
        <v>1234</v>
      </c>
      <c r="D1254">
        <v>497</v>
      </c>
      <c r="E1254">
        <v>305</v>
      </c>
      <c r="F1254">
        <v>856</v>
      </c>
      <c r="G1254">
        <v>738</v>
      </c>
      <c r="H1254">
        <v>405</v>
      </c>
      <c r="I1254">
        <v>374</v>
      </c>
      <c r="J1254">
        <v>748</v>
      </c>
      <c r="K1254">
        <v>658</v>
      </c>
      <c r="L1254">
        <v>948</v>
      </c>
      <c r="M1254">
        <v>224</v>
      </c>
      <c r="N1254">
        <v>93</v>
      </c>
      <c r="O1254">
        <v>1500</v>
      </c>
      <c r="P1254">
        <v>427</v>
      </c>
      <c r="Q1254">
        <v>797</v>
      </c>
      <c r="R1254">
        <v>226</v>
      </c>
      <c r="S1254">
        <v>412</v>
      </c>
      <c r="T1254">
        <v>535</v>
      </c>
      <c r="U1254">
        <v>482</v>
      </c>
      <c r="V1254">
        <v>887</v>
      </c>
      <c r="W1254">
        <v>183</v>
      </c>
      <c r="X1254">
        <v>600</v>
      </c>
      <c r="Y1254">
        <v>536</v>
      </c>
      <c r="Z1254">
        <v>365</v>
      </c>
      <c r="AA1254">
        <v>357</v>
      </c>
    </row>
    <row r="1255" spans="1:27" x14ac:dyDescent="0.35">
      <c r="A1255" s="1">
        <v>44163</v>
      </c>
      <c r="B1255" t="s">
        <v>0</v>
      </c>
      <c r="C1255">
        <v>682</v>
      </c>
      <c r="D1255">
        <v>917</v>
      </c>
      <c r="E1255">
        <v>555</v>
      </c>
      <c r="F1255">
        <v>975</v>
      </c>
      <c r="G1255">
        <v>411</v>
      </c>
      <c r="H1255">
        <v>1159</v>
      </c>
      <c r="I1255">
        <v>313</v>
      </c>
      <c r="J1255">
        <v>739</v>
      </c>
      <c r="K1255">
        <v>563</v>
      </c>
      <c r="L1255">
        <v>661</v>
      </c>
      <c r="M1255">
        <v>134</v>
      </c>
      <c r="N1255">
        <v>231</v>
      </c>
      <c r="O1255">
        <v>755</v>
      </c>
      <c r="P1255">
        <v>296</v>
      </c>
      <c r="Q1255">
        <v>693</v>
      </c>
      <c r="R1255">
        <v>719</v>
      </c>
      <c r="S1255">
        <v>265</v>
      </c>
      <c r="T1255">
        <v>311</v>
      </c>
      <c r="U1255">
        <v>716</v>
      </c>
      <c r="V1255">
        <v>858</v>
      </c>
      <c r="W1255">
        <v>985</v>
      </c>
      <c r="X1255">
        <v>1066</v>
      </c>
      <c r="Y1255">
        <v>121</v>
      </c>
      <c r="Z1255">
        <v>497</v>
      </c>
      <c r="AA1255">
        <v>247</v>
      </c>
    </row>
    <row r="1256" spans="1:27" x14ac:dyDescent="0.35">
      <c r="A1256" s="1">
        <v>44163</v>
      </c>
      <c r="B1256" t="s">
        <v>40</v>
      </c>
      <c r="C1256">
        <v>332</v>
      </c>
      <c r="D1256">
        <v>175</v>
      </c>
      <c r="E1256">
        <v>132</v>
      </c>
      <c r="F1256">
        <v>208</v>
      </c>
      <c r="G1256">
        <v>176</v>
      </c>
      <c r="H1256">
        <v>220</v>
      </c>
      <c r="I1256">
        <v>128</v>
      </c>
      <c r="J1256">
        <v>176</v>
      </c>
      <c r="K1256">
        <v>192</v>
      </c>
      <c r="L1256">
        <v>195</v>
      </c>
      <c r="M1256">
        <v>64</v>
      </c>
      <c r="N1256">
        <v>45</v>
      </c>
      <c r="O1256">
        <v>236</v>
      </c>
      <c r="P1256">
        <v>139</v>
      </c>
      <c r="Q1256">
        <v>323</v>
      </c>
      <c r="R1256">
        <v>160</v>
      </c>
      <c r="S1256">
        <v>110</v>
      </c>
      <c r="T1256">
        <v>78</v>
      </c>
      <c r="U1256">
        <v>232</v>
      </c>
      <c r="V1256">
        <v>231</v>
      </c>
      <c r="W1256">
        <v>96</v>
      </c>
      <c r="X1256">
        <v>149</v>
      </c>
      <c r="Y1256">
        <v>130</v>
      </c>
      <c r="Z1256">
        <v>124</v>
      </c>
      <c r="AA1256">
        <v>140</v>
      </c>
    </row>
    <row r="1257" spans="1:27" x14ac:dyDescent="0.35">
      <c r="A1257" s="1">
        <v>44163</v>
      </c>
      <c r="B1257" t="s">
        <v>41</v>
      </c>
      <c r="C1257">
        <v>196</v>
      </c>
      <c r="D1257">
        <v>72</v>
      </c>
      <c r="E1257">
        <v>54</v>
      </c>
      <c r="F1257">
        <v>93</v>
      </c>
      <c r="G1257">
        <v>168</v>
      </c>
      <c r="H1257">
        <v>69</v>
      </c>
      <c r="I1257">
        <v>67</v>
      </c>
      <c r="J1257">
        <v>120</v>
      </c>
      <c r="K1257">
        <v>141</v>
      </c>
      <c r="L1257">
        <v>109</v>
      </c>
      <c r="M1257">
        <v>30</v>
      </c>
      <c r="N1257">
        <v>17</v>
      </c>
      <c r="O1257">
        <v>146</v>
      </c>
      <c r="P1257">
        <v>76</v>
      </c>
      <c r="Q1257">
        <v>81</v>
      </c>
      <c r="R1257">
        <v>68</v>
      </c>
      <c r="S1257">
        <v>48</v>
      </c>
      <c r="T1257">
        <v>40</v>
      </c>
      <c r="U1257">
        <v>98</v>
      </c>
      <c r="V1257">
        <v>120</v>
      </c>
      <c r="W1257">
        <v>40</v>
      </c>
      <c r="X1257">
        <v>61</v>
      </c>
      <c r="Y1257">
        <v>95</v>
      </c>
      <c r="Z1257">
        <v>75</v>
      </c>
      <c r="AA1257">
        <v>64</v>
      </c>
    </row>
    <row r="1258" spans="1:27" x14ac:dyDescent="0.35">
      <c r="A1258" s="1">
        <v>44163</v>
      </c>
      <c r="B1258" t="s">
        <v>42</v>
      </c>
      <c r="C1258">
        <v>136</v>
      </c>
      <c r="D1258">
        <v>103</v>
      </c>
      <c r="E1258">
        <v>78</v>
      </c>
      <c r="F1258">
        <v>115</v>
      </c>
      <c r="G1258">
        <v>8</v>
      </c>
      <c r="H1258">
        <v>151</v>
      </c>
      <c r="I1258">
        <v>61</v>
      </c>
      <c r="J1258">
        <v>56</v>
      </c>
      <c r="K1258">
        <v>51</v>
      </c>
      <c r="L1258">
        <v>86</v>
      </c>
      <c r="M1258">
        <v>34</v>
      </c>
      <c r="N1258">
        <v>28</v>
      </c>
      <c r="O1258">
        <v>90</v>
      </c>
      <c r="P1258">
        <v>63</v>
      </c>
      <c r="Q1258">
        <v>242</v>
      </c>
      <c r="R1258">
        <v>92</v>
      </c>
      <c r="S1258">
        <v>62</v>
      </c>
      <c r="T1258">
        <v>38</v>
      </c>
      <c r="U1258">
        <v>134</v>
      </c>
      <c r="V1258">
        <v>111</v>
      </c>
      <c r="W1258">
        <v>56</v>
      </c>
      <c r="X1258">
        <v>88</v>
      </c>
      <c r="Y1258">
        <v>35</v>
      </c>
      <c r="Z1258">
        <v>49</v>
      </c>
      <c r="AA1258">
        <v>76</v>
      </c>
    </row>
    <row r="1259" spans="1:27" x14ac:dyDescent="0.35">
      <c r="A1259" s="1">
        <v>44163</v>
      </c>
      <c r="B1259" t="s">
        <v>43</v>
      </c>
      <c r="C1259">
        <v>196</v>
      </c>
      <c r="D1259">
        <v>179</v>
      </c>
      <c r="E1259">
        <v>161</v>
      </c>
      <c r="F1259">
        <v>460</v>
      </c>
      <c r="G1259">
        <v>216</v>
      </c>
      <c r="H1259">
        <v>189</v>
      </c>
      <c r="I1259">
        <v>140</v>
      </c>
      <c r="J1259">
        <v>234</v>
      </c>
      <c r="K1259">
        <v>177</v>
      </c>
      <c r="L1259">
        <v>204</v>
      </c>
      <c r="M1259">
        <v>60</v>
      </c>
      <c r="N1259">
        <v>153</v>
      </c>
      <c r="O1259">
        <v>224</v>
      </c>
      <c r="P1259">
        <v>169</v>
      </c>
      <c r="Q1259">
        <v>261</v>
      </c>
      <c r="R1259">
        <v>300</v>
      </c>
      <c r="S1259">
        <v>158</v>
      </c>
      <c r="T1259">
        <v>132</v>
      </c>
      <c r="U1259">
        <v>191</v>
      </c>
      <c r="V1259">
        <v>326</v>
      </c>
      <c r="W1259">
        <v>195</v>
      </c>
      <c r="X1259">
        <v>160</v>
      </c>
      <c r="Y1259">
        <v>127</v>
      </c>
      <c r="Z1259">
        <v>159</v>
      </c>
      <c r="AA1259">
        <v>160</v>
      </c>
    </row>
    <row r="1260" spans="1:27" x14ac:dyDescent="0.35">
      <c r="A1260" s="1">
        <v>44163</v>
      </c>
      <c r="B1260" t="s">
        <v>44</v>
      </c>
      <c r="C1260">
        <v>27</v>
      </c>
      <c r="D1260">
        <v>89</v>
      </c>
      <c r="E1260">
        <v>8</v>
      </c>
      <c r="F1260">
        <v>7</v>
      </c>
      <c r="G1260">
        <v>13</v>
      </c>
      <c r="H1260">
        <v>18</v>
      </c>
      <c r="I1260">
        <v>13</v>
      </c>
      <c r="J1260">
        <v>34</v>
      </c>
      <c r="K1260">
        <v>53</v>
      </c>
      <c r="L1260">
        <v>30</v>
      </c>
      <c r="M1260">
        <v>17</v>
      </c>
      <c r="N1260">
        <v>13</v>
      </c>
      <c r="O1260">
        <v>44</v>
      </c>
      <c r="P1260">
        <v>13</v>
      </c>
      <c r="Q1260">
        <v>21</v>
      </c>
      <c r="R1260">
        <v>31</v>
      </c>
      <c r="S1260">
        <v>11</v>
      </c>
      <c r="T1260">
        <v>9</v>
      </c>
      <c r="U1260">
        <v>20</v>
      </c>
      <c r="V1260">
        <v>94</v>
      </c>
      <c r="W1260">
        <v>18</v>
      </c>
      <c r="X1260">
        <v>22</v>
      </c>
      <c r="Y1260">
        <v>31</v>
      </c>
      <c r="Z1260">
        <v>4</v>
      </c>
      <c r="AA1260">
        <v>20</v>
      </c>
    </row>
    <row r="1261" spans="1:27" x14ac:dyDescent="0.35">
      <c r="A1261" s="1">
        <v>44163</v>
      </c>
      <c r="B1261" t="s">
        <v>45</v>
      </c>
      <c r="C1261">
        <v>169</v>
      </c>
      <c r="D1261">
        <v>90</v>
      </c>
      <c r="E1261">
        <v>153</v>
      </c>
      <c r="F1261">
        <v>453</v>
      </c>
      <c r="G1261">
        <v>203</v>
      </c>
      <c r="H1261">
        <v>171</v>
      </c>
      <c r="I1261">
        <v>127</v>
      </c>
      <c r="J1261">
        <v>200</v>
      </c>
      <c r="K1261">
        <v>124</v>
      </c>
      <c r="L1261">
        <v>174</v>
      </c>
      <c r="M1261">
        <v>43</v>
      </c>
      <c r="N1261">
        <v>140</v>
      </c>
      <c r="O1261">
        <v>180</v>
      </c>
      <c r="P1261">
        <v>156</v>
      </c>
      <c r="Q1261">
        <v>240</v>
      </c>
      <c r="R1261">
        <v>269</v>
      </c>
      <c r="S1261">
        <v>147</v>
      </c>
      <c r="T1261">
        <v>123</v>
      </c>
      <c r="U1261">
        <v>171</v>
      </c>
      <c r="V1261">
        <v>232</v>
      </c>
      <c r="W1261">
        <v>177</v>
      </c>
      <c r="X1261">
        <v>138</v>
      </c>
      <c r="Y1261">
        <v>96</v>
      </c>
      <c r="Z1261">
        <v>155</v>
      </c>
      <c r="AA1261">
        <v>140</v>
      </c>
    </row>
    <row r="1262" spans="1:27" x14ac:dyDescent="0.35">
      <c r="A1262" s="1">
        <v>44164</v>
      </c>
      <c r="B1262" t="s">
        <v>35</v>
      </c>
      <c r="C1262">
        <v>4649</v>
      </c>
      <c r="D1262">
        <v>2138</v>
      </c>
      <c r="E1262">
        <v>1486</v>
      </c>
      <c r="F1262">
        <v>4573</v>
      </c>
      <c r="G1262">
        <v>3847</v>
      </c>
      <c r="H1262">
        <v>2686</v>
      </c>
      <c r="I1262">
        <v>1885</v>
      </c>
      <c r="J1262">
        <v>2255</v>
      </c>
      <c r="K1262">
        <v>2942</v>
      </c>
      <c r="L1262">
        <v>2525</v>
      </c>
      <c r="M1262">
        <v>597</v>
      </c>
      <c r="N1262">
        <v>1432</v>
      </c>
      <c r="O1262">
        <v>3665</v>
      </c>
      <c r="P1262">
        <v>1557</v>
      </c>
      <c r="Q1262">
        <v>3660</v>
      </c>
      <c r="R1262">
        <v>1513</v>
      </c>
      <c r="S1262">
        <v>1815</v>
      </c>
      <c r="T1262">
        <v>1574</v>
      </c>
      <c r="U1262">
        <v>1931</v>
      </c>
      <c r="V1262">
        <v>3933</v>
      </c>
      <c r="W1262">
        <v>2164</v>
      </c>
      <c r="X1262">
        <v>2379</v>
      </c>
      <c r="Y1262">
        <v>1505</v>
      </c>
      <c r="Z1262">
        <v>1533</v>
      </c>
      <c r="AA1262">
        <v>1382</v>
      </c>
    </row>
    <row r="1263" spans="1:27" x14ac:dyDescent="0.35">
      <c r="A1263" s="1">
        <v>44164</v>
      </c>
      <c r="B1263" t="s">
        <v>36</v>
      </c>
      <c r="C1263">
        <v>2106</v>
      </c>
      <c r="D1263">
        <v>595</v>
      </c>
      <c r="E1263">
        <v>457</v>
      </c>
      <c r="F1263">
        <v>1395</v>
      </c>
      <c r="G1263">
        <v>605</v>
      </c>
      <c r="H1263">
        <v>808</v>
      </c>
      <c r="I1263">
        <v>746</v>
      </c>
      <c r="J1263">
        <v>851</v>
      </c>
      <c r="K1263">
        <v>1243</v>
      </c>
      <c r="L1263">
        <v>969</v>
      </c>
      <c r="M1263">
        <v>333</v>
      </c>
      <c r="N1263">
        <v>236</v>
      </c>
      <c r="O1263">
        <v>1273</v>
      </c>
      <c r="P1263">
        <v>604</v>
      </c>
      <c r="Q1263">
        <v>931</v>
      </c>
      <c r="R1263">
        <v>502</v>
      </c>
      <c r="S1263">
        <v>645</v>
      </c>
      <c r="T1263">
        <v>509</v>
      </c>
      <c r="U1263">
        <v>629</v>
      </c>
      <c r="V1263">
        <v>1283</v>
      </c>
      <c r="W1263">
        <v>397</v>
      </c>
      <c r="X1263">
        <v>931</v>
      </c>
      <c r="Y1263">
        <v>562</v>
      </c>
      <c r="Z1263">
        <v>622</v>
      </c>
      <c r="AA1263">
        <v>573</v>
      </c>
    </row>
    <row r="1264" spans="1:27" x14ac:dyDescent="0.35">
      <c r="A1264" s="1">
        <v>44164</v>
      </c>
      <c r="B1264" t="s">
        <v>37</v>
      </c>
      <c r="C1264">
        <v>419</v>
      </c>
      <c r="D1264">
        <v>482</v>
      </c>
      <c r="E1264">
        <v>169</v>
      </c>
      <c r="F1264">
        <v>767</v>
      </c>
      <c r="G1264">
        <v>710</v>
      </c>
      <c r="H1264">
        <v>298</v>
      </c>
      <c r="I1264">
        <v>194</v>
      </c>
      <c r="J1264">
        <v>523</v>
      </c>
      <c r="K1264">
        <v>329</v>
      </c>
      <c r="L1264">
        <v>299</v>
      </c>
      <c r="M1264">
        <v>26</v>
      </c>
      <c r="N1264">
        <v>109</v>
      </c>
      <c r="O1264">
        <v>540</v>
      </c>
      <c r="P1264">
        <v>320</v>
      </c>
      <c r="Q1264">
        <v>580</v>
      </c>
      <c r="R1264">
        <v>424</v>
      </c>
      <c r="S1264">
        <v>177</v>
      </c>
      <c r="T1264">
        <v>163</v>
      </c>
      <c r="U1264">
        <v>74</v>
      </c>
      <c r="V1264">
        <v>355</v>
      </c>
      <c r="W1264">
        <v>0</v>
      </c>
      <c r="X1264">
        <v>203</v>
      </c>
      <c r="Y1264">
        <v>291</v>
      </c>
      <c r="Z1264">
        <v>176</v>
      </c>
      <c r="AA1264">
        <v>236</v>
      </c>
    </row>
    <row r="1265" spans="1:27" x14ac:dyDescent="0.35">
      <c r="A1265" s="1">
        <v>44164</v>
      </c>
      <c r="B1265" t="s">
        <v>38</v>
      </c>
      <c r="C1265">
        <v>2525</v>
      </c>
      <c r="D1265">
        <v>1077</v>
      </c>
      <c r="E1265">
        <v>626</v>
      </c>
      <c r="F1265">
        <v>2162</v>
      </c>
      <c r="G1265">
        <v>1315</v>
      </c>
      <c r="H1265">
        <v>1106</v>
      </c>
      <c r="I1265">
        <v>940</v>
      </c>
      <c r="J1265">
        <v>1374</v>
      </c>
      <c r="K1265">
        <v>1572</v>
      </c>
      <c r="L1265">
        <v>1268</v>
      </c>
      <c r="M1265">
        <v>359</v>
      </c>
      <c r="N1265">
        <v>345</v>
      </c>
      <c r="O1265">
        <v>1813</v>
      </c>
      <c r="P1265">
        <v>924</v>
      </c>
      <c r="Q1265">
        <v>1511</v>
      </c>
      <c r="R1265">
        <v>926</v>
      </c>
      <c r="S1265">
        <v>822</v>
      </c>
      <c r="T1265">
        <v>672</v>
      </c>
      <c r="U1265">
        <v>703</v>
      </c>
      <c r="V1265">
        <v>1638</v>
      </c>
      <c r="W1265">
        <v>397</v>
      </c>
      <c r="X1265">
        <v>1134</v>
      </c>
      <c r="Y1265">
        <v>853</v>
      </c>
      <c r="Z1265">
        <v>798</v>
      </c>
      <c r="AA1265">
        <v>809</v>
      </c>
    </row>
    <row r="1266" spans="1:27" x14ac:dyDescent="0.35">
      <c r="A1266" s="1">
        <v>44164</v>
      </c>
      <c r="B1266" t="s">
        <v>39</v>
      </c>
      <c r="C1266">
        <v>2124</v>
      </c>
      <c r="D1266">
        <v>1061</v>
      </c>
      <c r="E1266">
        <v>860</v>
      </c>
      <c r="F1266">
        <v>2411</v>
      </c>
      <c r="G1266">
        <v>2532</v>
      </c>
      <c r="H1266">
        <v>1580</v>
      </c>
      <c r="I1266">
        <v>945</v>
      </c>
      <c r="J1266">
        <v>881</v>
      </c>
      <c r="K1266">
        <v>1370</v>
      </c>
      <c r="L1266">
        <v>1257</v>
      </c>
      <c r="M1266">
        <v>238</v>
      </c>
      <c r="N1266">
        <v>1087</v>
      </c>
      <c r="O1266">
        <v>1852</v>
      </c>
      <c r="P1266">
        <v>633</v>
      </c>
      <c r="Q1266">
        <v>2149</v>
      </c>
      <c r="R1266">
        <v>587</v>
      </c>
      <c r="S1266">
        <v>993</v>
      </c>
      <c r="T1266">
        <v>902</v>
      </c>
      <c r="U1266">
        <v>1228</v>
      </c>
      <c r="V1266">
        <v>2295</v>
      </c>
      <c r="W1266">
        <v>1767</v>
      </c>
      <c r="X1266">
        <v>1245</v>
      </c>
      <c r="Y1266">
        <v>652</v>
      </c>
      <c r="Z1266">
        <v>735</v>
      </c>
      <c r="AA1266">
        <v>573</v>
      </c>
    </row>
    <row r="1267" spans="1:27" x14ac:dyDescent="0.35">
      <c r="A1267" s="1">
        <v>44164</v>
      </c>
      <c r="B1267" t="s">
        <v>2</v>
      </c>
      <c r="C1267">
        <v>1916</v>
      </c>
      <c r="D1267">
        <v>1414</v>
      </c>
      <c r="E1267">
        <v>860</v>
      </c>
      <c r="F1267">
        <v>1831</v>
      </c>
      <c r="G1267">
        <v>1149</v>
      </c>
      <c r="H1267">
        <v>1564</v>
      </c>
      <c r="I1267">
        <v>726</v>
      </c>
      <c r="J1267">
        <v>1524</v>
      </c>
      <c r="K1267">
        <v>1221</v>
      </c>
      <c r="L1267">
        <v>1615</v>
      </c>
      <c r="M1267">
        <v>358</v>
      </c>
      <c r="N1267">
        <v>324</v>
      </c>
      <c r="O1267">
        <v>2255</v>
      </c>
      <c r="P1267">
        <v>723</v>
      </c>
      <c r="Q1267">
        <v>1493</v>
      </c>
      <c r="R1267">
        <v>945</v>
      </c>
      <c r="S1267">
        <v>677</v>
      </c>
      <c r="T1267">
        <v>846</v>
      </c>
      <c r="U1267">
        <v>1199</v>
      </c>
      <c r="V1267">
        <v>1745</v>
      </c>
      <c r="W1267">
        <v>1168</v>
      </c>
      <c r="X1267">
        <v>1759</v>
      </c>
      <c r="Y1267">
        <v>657</v>
      </c>
      <c r="Z1267">
        <v>920</v>
      </c>
      <c r="AA1267">
        <v>604</v>
      </c>
    </row>
    <row r="1268" spans="1:27" x14ac:dyDescent="0.35">
      <c r="A1268" s="1">
        <v>44164</v>
      </c>
      <c r="B1268" t="s">
        <v>1</v>
      </c>
      <c r="C1268">
        <v>1275</v>
      </c>
      <c r="D1268">
        <v>525</v>
      </c>
      <c r="E1268">
        <v>320</v>
      </c>
      <c r="F1268">
        <v>818</v>
      </c>
      <c r="G1268">
        <v>717</v>
      </c>
      <c r="H1268">
        <v>413</v>
      </c>
      <c r="I1268">
        <v>406</v>
      </c>
      <c r="J1268">
        <v>788</v>
      </c>
      <c r="K1268">
        <v>657</v>
      </c>
      <c r="L1268">
        <v>989</v>
      </c>
      <c r="M1268">
        <v>226</v>
      </c>
      <c r="N1268">
        <v>89</v>
      </c>
      <c r="O1268">
        <v>1492</v>
      </c>
      <c r="P1268">
        <v>411</v>
      </c>
      <c r="Q1268">
        <v>807</v>
      </c>
      <c r="R1268">
        <v>255</v>
      </c>
      <c r="S1268">
        <v>389</v>
      </c>
      <c r="T1268">
        <v>545</v>
      </c>
      <c r="U1268">
        <v>469</v>
      </c>
      <c r="V1268">
        <v>988</v>
      </c>
      <c r="W1268">
        <v>188</v>
      </c>
      <c r="X1268">
        <v>575</v>
      </c>
      <c r="Y1268">
        <v>544</v>
      </c>
      <c r="Z1268">
        <v>362</v>
      </c>
      <c r="AA1268">
        <v>359</v>
      </c>
    </row>
    <row r="1269" spans="1:27" x14ac:dyDescent="0.35">
      <c r="A1269" s="1">
        <v>44164</v>
      </c>
      <c r="B1269" t="s">
        <v>0</v>
      </c>
      <c r="C1269">
        <v>641</v>
      </c>
      <c r="D1269">
        <v>889</v>
      </c>
      <c r="E1269">
        <v>540</v>
      </c>
      <c r="F1269">
        <v>1013</v>
      </c>
      <c r="G1269">
        <v>432</v>
      </c>
      <c r="H1269">
        <v>1151</v>
      </c>
      <c r="I1269">
        <v>320</v>
      </c>
      <c r="J1269">
        <v>736</v>
      </c>
      <c r="K1269">
        <v>564</v>
      </c>
      <c r="L1269">
        <v>626</v>
      </c>
      <c r="M1269">
        <v>132</v>
      </c>
      <c r="N1269">
        <v>235</v>
      </c>
      <c r="O1269">
        <v>763</v>
      </c>
      <c r="P1269">
        <v>312</v>
      </c>
      <c r="Q1269">
        <v>686</v>
      </c>
      <c r="R1269">
        <v>690</v>
      </c>
      <c r="S1269">
        <v>288</v>
      </c>
      <c r="T1269">
        <v>301</v>
      </c>
      <c r="U1269">
        <v>730</v>
      </c>
      <c r="V1269">
        <v>757</v>
      </c>
      <c r="W1269">
        <v>980</v>
      </c>
      <c r="X1269">
        <v>1184</v>
      </c>
      <c r="Y1269">
        <v>113</v>
      </c>
      <c r="Z1269">
        <v>558</v>
      </c>
      <c r="AA1269">
        <v>245</v>
      </c>
    </row>
    <row r="1270" spans="1:27" x14ac:dyDescent="0.35">
      <c r="A1270" s="1">
        <v>44164</v>
      </c>
      <c r="B1270" t="s">
        <v>40</v>
      </c>
      <c r="C1270">
        <v>333</v>
      </c>
      <c r="D1270">
        <v>175</v>
      </c>
      <c r="E1270">
        <v>132</v>
      </c>
      <c r="F1270">
        <v>208</v>
      </c>
      <c r="G1270">
        <v>176</v>
      </c>
      <c r="H1270">
        <v>220</v>
      </c>
      <c r="I1270">
        <v>128</v>
      </c>
      <c r="J1270">
        <v>176</v>
      </c>
      <c r="K1270">
        <v>192</v>
      </c>
      <c r="L1270">
        <v>195</v>
      </c>
      <c r="M1270">
        <v>64</v>
      </c>
      <c r="N1270">
        <v>45</v>
      </c>
      <c r="O1270">
        <v>236</v>
      </c>
      <c r="P1270">
        <v>139</v>
      </c>
      <c r="Q1270">
        <v>323</v>
      </c>
      <c r="R1270">
        <v>160</v>
      </c>
      <c r="S1270">
        <v>110</v>
      </c>
      <c r="T1270">
        <v>78</v>
      </c>
      <c r="U1270">
        <v>232</v>
      </c>
      <c r="V1270">
        <v>231</v>
      </c>
      <c r="W1270">
        <v>96</v>
      </c>
      <c r="X1270">
        <v>149</v>
      </c>
      <c r="Y1270">
        <v>130</v>
      </c>
      <c r="Z1270">
        <v>124</v>
      </c>
      <c r="AA1270">
        <v>140</v>
      </c>
    </row>
    <row r="1271" spans="1:27" x14ac:dyDescent="0.35">
      <c r="A1271" s="1">
        <v>44164</v>
      </c>
      <c r="B1271" t="s">
        <v>41</v>
      </c>
      <c r="C1271">
        <v>197</v>
      </c>
      <c r="D1271">
        <v>73</v>
      </c>
      <c r="E1271">
        <v>59</v>
      </c>
      <c r="F1271">
        <v>86</v>
      </c>
      <c r="G1271">
        <v>165</v>
      </c>
      <c r="H1271">
        <v>64</v>
      </c>
      <c r="I1271">
        <v>68</v>
      </c>
      <c r="J1271">
        <v>120</v>
      </c>
      <c r="K1271">
        <v>136</v>
      </c>
      <c r="L1271">
        <v>124</v>
      </c>
      <c r="M1271">
        <v>29</v>
      </c>
      <c r="N1271">
        <v>20</v>
      </c>
      <c r="O1271">
        <v>144</v>
      </c>
      <c r="P1271">
        <v>68</v>
      </c>
      <c r="Q1271">
        <v>84</v>
      </c>
      <c r="R1271">
        <v>68</v>
      </c>
      <c r="S1271">
        <v>49</v>
      </c>
      <c r="T1271">
        <v>42</v>
      </c>
      <c r="U1271">
        <v>97</v>
      </c>
      <c r="V1271">
        <v>102</v>
      </c>
      <c r="W1271">
        <v>37</v>
      </c>
      <c r="X1271">
        <v>66</v>
      </c>
      <c r="Y1271">
        <v>100</v>
      </c>
      <c r="Z1271">
        <v>76</v>
      </c>
      <c r="AA1271">
        <v>60</v>
      </c>
    </row>
    <row r="1272" spans="1:27" x14ac:dyDescent="0.35">
      <c r="A1272" s="1">
        <v>44164</v>
      </c>
      <c r="B1272" t="s">
        <v>42</v>
      </c>
      <c r="C1272">
        <v>136</v>
      </c>
      <c r="D1272">
        <v>102</v>
      </c>
      <c r="E1272">
        <v>73</v>
      </c>
      <c r="F1272">
        <v>122</v>
      </c>
      <c r="G1272">
        <v>11</v>
      </c>
      <c r="H1272">
        <v>156</v>
      </c>
      <c r="I1272">
        <v>60</v>
      </c>
      <c r="J1272">
        <v>56</v>
      </c>
      <c r="K1272">
        <v>56</v>
      </c>
      <c r="L1272">
        <v>71</v>
      </c>
      <c r="M1272">
        <v>35</v>
      </c>
      <c r="N1272">
        <v>25</v>
      </c>
      <c r="O1272">
        <v>92</v>
      </c>
      <c r="P1272">
        <v>71</v>
      </c>
      <c r="Q1272">
        <v>239</v>
      </c>
      <c r="R1272">
        <v>92</v>
      </c>
      <c r="S1272">
        <v>61</v>
      </c>
      <c r="T1272">
        <v>36</v>
      </c>
      <c r="U1272">
        <v>135</v>
      </c>
      <c r="V1272">
        <v>129</v>
      </c>
      <c r="W1272">
        <v>59</v>
      </c>
      <c r="X1272">
        <v>83</v>
      </c>
      <c r="Y1272">
        <v>30</v>
      </c>
      <c r="Z1272">
        <v>48</v>
      </c>
      <c r="AA1272">
        <v>80</v>
      </c>
    </row>
    <row r="1273" spans="1:27" x14ac:dyDescent="0.35">
      <c r="A1273" s="1">
        <v>44164</v>
      </c>
      <c r="B1273" t="s">
        <v>43</v>
      </c>
      <c r="C1273">
        <v>196</v>
      </c>
      <c r="D1273">
        <v>179</v>
      </c>
      <c r="E1273">
        <v>161</v>
      </c>
      <c r="F1273">
        <v>460</v>
      </c>
      <c r="G1273">
        <v>207</v>
      </c>
      <c r="H1273">
        <v>189</v>
      </c>
      <c r="I1273">
        <v>140</v>
      </c>
      <c r="J1273">
        <v>234</v>
      </c>
      <c r="K1273">
        <v>177</v>
      </c>
      <c r="L1273">
        <v>204</v>
      </c>
      <c r="M1273">
        <v>60</v>
      </c>
      <c r="N1273">
        <v>153</v>
      </c>
      <c r="O1273">
        <v>224</v>
      </c>
      <c r="P1273">
        <v>169</v>
      </c>
      <c r="Q1273">
        <v>262</v>
      </c>
      <c r="R1273">
        <v>300</v>
      </c>
      <c r="S1273">
        <v>158</v>
      </c>
      <c r="T1273">
        <v>132</v>
      </c>
      <c r="U1273">
        <v>191</v>
      </c>
      <c r="V1273">
        <v>326</v>
      </c>
      <c r="W1273">
        <v>195</v>
      </c>
      <c r="X1273">
        <v>160</v>
      </c>
      <c r="Y1273">
        <v>130</v>
      </c>
      <c r="Z1273">
        <v>159</v>
      </c>
      <c r="AA1273">
        <v>160</v>
      </c>
    </row>
    <row r="1274" spans="1:27" x14ac:dyDescent="0.35">
      <c r="A1274" s="1">
        <v>44164</v>
      </c>
      <c r="B1274" t="s">
        <v>44</v>
      </c>
      <c r="C1274">
        <v>32</v>
      </c>
      <c r="D1274">
        <v>99</v>
      </c>
      <c r="E1274">
        <v>9</v>
      </c>
      <c r="F1274">
        <v>7</v>
      </c>
      <c r="G1274">
        <v>14</v>
      </c>
      <c r="H1274">
        <v>19</v>
      </c>
      <c r="I1274">
        <v>13</v>
      </c>
      <c r="J1274">
        <v>47</v>
      </c>
      <c r="K1274">
        <v>51</v>
      </c>
      <c r="L1274">
        <v>28</v>
      </c>
      <c r="M1274">
        <v>16</v>
      </c>
      <c r="N1274">
        <v>13</v>
      </c>
      <c r="O1274">
        <v>42</v>
      </c>
      <c r="P1274">
        <v>13</v>
      </c>
      <c r="Q1274">
        <v>23</v>
      </c>
      <c r="R1274">
        <v>35</v>
      </c>
      <c r="S1274">
        <v>13</v>
      </c>
      <c r="T1274">
        <v>10</v>
      </c>
      <c r="U1274">
        <v>19</v>
      </c>
      <c r="V1274">
        <v>87</v>
      </c>
      <c r="W1274">
        <v>20</v>
      </c>
      <c r="X1274">
        <v>21</v>
      </c>
      <c r="Y1274">
        <v>31</v>
      </c>
      <c r="Z1274">
        <v>3</v>
      </c>
      <c r="AA1274">
        <v>23</v>
      </c>
    </row>
    <row r="1275" spans="1:27" x14ac:dyDescent="0.35">
      <c r="A1275" s="1">
        <v>44164</v>
      </c>
      <c r="B1275" t="s">
        <v>45</v>
      </c>
      <c r="C1275">
        <v>164</v>
      </c>
      <c r="D1275">
        <v>80</v>
      </c>
      <c r="E1275">
        <v>152</v>
      </c>
      <c r="F1275">
        <v>453</v>
      </c>
      <c r="G1275">
        <v>193</v>
      </c>
      <c r="H1275">
        <v>170</v>
      </c>
      <c r="I1275">
        <v>127</v>
      </c>
      <c r="J1275">
        <v>187</v>
      </c>
      <c r="K1275">
        <v>126</v>
      </c>
      <c r="L1275">
        <v>176</v>
      </c>
      <c r="M1275">
        <v>44</v>
      </c>
      <c r="N1275">
        <v>140</v>
      </c>
      <c r="O1275">
        <v>182</v>
      </c>
      <c r="P1275">
        <v>156</v>
      </c>
      <c r="Q1275">
        <v>239</v>
      </c>
      <c r="R1275">
        <v>265</v>
      </c>
      <c r="S1275">
        <v>145</v>
      </c>
      <c r="T1275">
        <v>122</v>
      </c>
      <c r="U1275">
        <v>172</v>
      </c>
      <c r="V1275">
        <v>239</v>
      </c>
      <c r="W1275">
        <v>175</v>
      </c>
      <c r="X1275">
        <v>139</v>
      </c>
      <c r="Y1275">
        <v>99</v>
      </c>
      <c r="Z1275">
        <v>156</v>
      </c>
      <c r="AA1275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02"/>
  <sheetViews>
    <sheetView topLeftCell="A961" workbookViewId="0">
      <selection activeCell="A992" sqref="A992:AA1002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  <row r="970" spans="1:27" x14ac:dyDescent="0.35">
      <c r="A970" s="1">
        <v>44162</v>
      </c>
      <c r="B970" t="s">
        <v>30</v>
      </c>
      <c r="C970">
        <v>0.46164050409020563</v>
      </c>
      <c r="D970">
        <v>0.29018286814244465</v>
      </c>
      <c r="E970">
        <v>0.31947331947331947</v>
      </c>
      <c r="F970">
        <v>0.32719318443472256</v>
      </c>
      <c r="G970">
        <v>0.1791512389632583</v>
      </c>
      <c r="H970">
        <v>0.31506849315068491</v>
      </c>
      <c r="I970">
        <v>0.41084010840108404</v>
      </c>
      <c r="J970">
        <v>0.37585733882030176</v>
      </c>
      <c r="K970">
        <v>0.41197059852992651</v>
      </c>
      <c r="L970">
        <v>0.37303822937625752</v>
      </c>
      <c r="M970">
        <v>0.52743362831858409</v>
      </c>
      <c r="N970">
        <v>0.1900355871886121</v>
      </c>
      <c r="O970">
        <v>0.34412171507607192</v>
      </c>
      <c r="P970">
        <v>0.42255434782608697</v>
      </c>
      <c r="Q970">
        <v>0.29260651629072681</v>
      </c>
      <c r="R970">
        <v>0.36937590711175616</v>
      </c>
      <c r="S970">
        <v>0.38372093023255816</v>
      </c>
      <c r="T970">
        <v>0.33858807402330365</v>
      </c>
      <c r="U970">
        <v>0.34963868816008892</v>
      </c>
      <c r="V970">
        <v>0.38554216867469882</v>
      </c>
      <c r="W970">
        <v>0.19045346062052507</v>
      </c>
      <c r="X970">
        <v>0.40101522842639592</v>
      </c>
      <c r="Y970">
        <v>0.36943111720356403</v>
      </c>
      <c r="Z970">
        <v>0.41422048271363338</v>
      </c>
      <c r="AA970">
        <v>0.45966514459665142</v>
      </c>
    </row>
    <row r="971" spans="1:27" x14ac:dyDescent="0.35">
      <c r="A971" s="1">
        <v>44162</v>
      </c>
      <c r="B971" t="s">
        <v>31</v>
      </c>
      <c r="C971">
        <v>0.10435551625027639</v>
      </c>
      <c r="D971">
        <v>0.19538017324350337</v>
      </c>
      <c r="E971">
        <v>0.20443520443520447</v>
      </c>
      <c r="F971">
        <v>0.1542712410775961</v>
      </c>
      <c r="G971">
        <v>0.19481629165479925</v>
      </c>
      <c r="H971">
        <v>0.12837573385518591</v>
      </c>
      <c r="I971">
        <v>0.11436314363143624</v>
      </c>
      <c r="J971">
        <v>0.22130772748056698</v>
      </c>
      <c r="K971">
        <v>7.0003500175008726E-2</v>
      </c>
      <c r="L971">
        <v>0.12434607645875256</v>
      </c>
      <c r="M971">
        <v>6.3716814159291979E-2</v>
      </c>
      <c r="N971">
        <v>7.4021352313167282E-2</v>
      </c>
      <c r="O971">
        <v>0.16431535269709541</v>
      </c>
      <c r="P971">
        <v>0.23845108695652167</v>
      </c>
      <c r="Q971">
        <v>0.20332080200501251</v>
      </c>
      <c r="R971">
        <v>0.34542815674891147</v>
      </c>
      <c r="S971">
        <v>0.10930232558139535</v>
      </c>
      <c r="T971">
        <v>0.1124057573680603</v>
      </c>
      <c r="U971">
        <v>4.3357420789327472E-2</v>
      </c>
      <c r="V971">
        <v>8.8554216867469782E-2</v>
      </c>
      <c r="W971">
        <v>0</v>
      </c>
      <c r="X971">
        <v>9.771573604060918E-2</v>
      </c>
      <c r="Y971">
        <v>0.20082248115147372</v>
      </c>
      <c r="Z971">
        <v>0.13894324853228962</v>
      </c>
      <c r="AA971">
        <v>0.15296803652968038</v>
      </c>
    </row>
    <row r="972" spans="1:27" x14ac:dyDescent="0.35">
      <c r="A972" s="1">
        <v>44162</v>
      </c>
      <c r="B972" t="s">
        <v>32</v>
      </c>
      <c r="C972">
        <v>0.56599602034048202</v>
      </c>
      <c r="D972">
        <v>0.48556304138594802</v>
      </c>
      <c r="E972">
        <v>0.52390852390852394</v>
      </c>
      <c r="F972">
        <v>0.48146442551231866</v>
      </c>
      <c r="G972">
        <v>0.37396753061805754</v>
      </c>
      <c r="H972">
        <v>0.44344422700587083</v>
      </c>
      <c r="I972">
        <v>0.52520325203252027</v>
      </c>
      <c r="J972">
        <v>0.59716506630086874</v>
      </c>
      <c r="K972">
        <v>0.48197409870493524</v>
      </c>
      <c r="L972">
        <v>0.49738430583501009</v>
      </c>
      <c r="M972">
        <v>0.59115044247787607</v>
      </c>
      <c r="N972">
        <v>0.26405693950177939</v>
      </c>
      <c r="O972">
        <v>0.50843706777316733</v>
      </c>
      <c r="P972">
        <v>0.66100543478260865</v>
      </c>
      <c r="Q972">
        <v>0.49592731829573933</v>
      </c>
      <c r="R972">
        <v>0.71480406386066764</v>
      </c>
      <c r="S972">
        <v>0.49302325581395351</v>
      </c>
      <c r="T972">
        <v>0.45099383139136395</v>
      </c>
      <c r="U972">
        <v>0.39299610894941639</v>
      </c>
      <c r="V972">
        <v>0.4740963855421686</v>
      </c>
      <c r="W972">
        <v>0.19045346062052507</v>
      </c>
      <c r="X972">
        <v>0.4987309644670051</v>
      </c>
      <c r="Y972">
        <v>0.57025359835503775</v>
      </c>
      <c r="Z972">
        <v>0.553163731245923</v>
      </c>
      <c r="AA972">
        <v>0.61263318112633181</v>
      </c>
    </row>
    <row r="973" spans="1:27" x14ac:dyDescent="0.35">
      <c r="A973" s="1">
        <v>44162</v>
      </c>
      <c r="B973" t="s">
        <v>33</v>
      </c>
      <c r="C973">
        <v>0.43400397965951798</v>
      </c>
      <c r="D973">
        <v>0.51443695861405203</v>
      </c>
      <c r="E973">
        <v>0.47609147609147606</v>
      </c>
      <c r="F973">
        <v>0.51853557448768139</v>
      </c>
      <c r="G973">
        <v>0.62603246938194246</v>
      </c>
      <c r="H973">
        <v>0.55655577299412917</v>
      </c>
      <c r="I973">
        <v>0.47479674796747973</v>
      </c>
      <c r="J973">
        <v>0.40283493369913126</v>
      </c>
      <c r="K973">
        <v>0.51802590129506476</v>
      </c>
      <c r="L973">
        <v>0.50261569416498997</v>
      </c>
      <c r="M973">
        <v>0.40884955752212393</v>
      </c>
      <c r="N973">
        <v>0.73594306049822067</v>
      </c>
      <c r="O973">
        <v>0.49156293222683267</v>
      </c>
      <c r="P973">
        <v>0.33899456521739135</v>
      </c>
      <c r="Q973">
        <v>0.50407268170426067</v>
      </c>
      <c r="R973">
        <v>0.28519593613933236</v>
      </c>
      <c r="S973">
        <v>0.50697674418604644</v>
      </c>
      <c r="T973">
        <v>0.54900616860863605</v>
      </c>
      <c r="U973">
        <v>0.60700389105058361</v>
      </c>
      <c r="V973">
        <v>0.5259036144578314</v>
      </c>
      <c r="W973">
        <v>0.80954653937947496</v>
      </c>
      <c r="X973">
        <v>0.50126903553299496</v>
      </c>
      <c r="Y973">
        <v>0.42974640164496225</v>
      </c>
      <c r="Z973">
        <v>0.446836268754077</v>
      </c>
      <c r="AA973">
        <v>0.38736681887366819</v>
      </c>
    </row>
    <row r="974" spans="1:27" x14ac:dyDescent="0.35">
      <c r="A974" s="1">
        <v>44162</v>
      </c>
      <c r="B974" t="s">
        <v>46</v>
      </c>
      <c r="C974">
        <v>0.37642503764250379</v>
      </c>
      <c r="D974">
        <v>0.65949485500467731</v>
      </c>
      <c r="E974">
        <v>0.57873485868102292</v>
      </c>
      <c r="F974">
        <v>0.40039361469494866</v>
      </c>
      <c r="G974">
        <v>0.2986742916558357</v>
      </c>
      <c r="H974">
        <v>0.58227848101265822</v>
      </c>
      <c r="I974">
        <v>0.36445623342175071</v>
      </c>
      <c r="J974">
        <v>0.65077951002227186</v>
      </c>
      <c r="K974">
        <v>0.39666893269884435</v>
      </c>
      <c r="L974">
        <v>0.61663366336633663</v>
      </c>
      <c r="M974">
        <v>0.59966499162479059</v>
      </c>
      <c r="N974">
        <v>0.19203910614525144</v>
      </c>
      <c r="O974">
        <v>0.61527967257844474</v>
      </c>
      <c r="P974">
        <v>0.46435452793834303</v>
      </c>
      <c r="Q974">
        <v>0.39071038251366119</v>
      </c>
      <c r="R974">
        <v>0.62458691341705219</v>
      </c>
      <c r="S974">
        <v>0.3730027548209367</v>
      </c>
      <c r="T974">
        <v>0.53748411689961884</v>
      </c>
      <c r="U974">
        <v>0.61833247022268256</v>
      </c>
      <c r="V974">
        <v>0.43224002034070685</v>
      </c>
      <c r="W974">
        <v>0.53974121996303137</v>
      </c>
      <c r="X974">
        <v>0.70029424127784778</v>
      </c>
      <c r="Y974">
        <v>0.43654485049833885</v>
      </c>
      <c r="Z974">
        <v>0.54729288975864321</v>
      </c>
      <c r="AA974">
        <v>0.40810419681620841</v>
      </c>
    </row>
    <row r="975" spans="1:27" x14ac:dyDescent="0.35">
      <c r="A975" s="1">
        <v>44162</v>
      </c>
      <c r="B975" t="s">
        <v>47</v>
      </c>
      <c r="C975">
        <v>0.70457142857142863</v>
      </c>
      <c r="D975">
        <v>0.32056737588652484</v>
      </c>
      <c r="E975">
        <v>0.34302325581395349</v>
      </c>
      <c r="F975">
        <v>0.44128891316220642</v>
      </c>
      <c r="G975">
        <v>0.56048738033072232</v>
      </c>
      <c r="H975">
        <v>0.26982097186700765</v>
      </c>
      <c r="I975">
        <v>0.54876273653566232</v>
      </c>
      <c r="J975">
        <v>0.60711841204654349</v>
      </c>
      <c r="K975">
        <v>0.48414738646101113</v>
      </c>
      <c r="L975">
        <v>0.6140012845215157</v>
      </c>
      <c r="M975">
        <v>0.56145251396648044</v>
      </c>
      <c r="N975">
        <v>0.37090909090909091</v>
      </c>
      <c r="O975">
        <v>0.67893569844789359</v>
      </c>
      <c r="P975">
        <v>0.6113416320885201</v>
      </c>
      <c r="Q975">
        <v>0.61118881118881119</v>
      </c>
      <c r="R975">
        <v>0.29312169312169312</v>
      </c>
      <c r="S975">
        <v>0.58050221565731164</v>
      </c>
      <c r="T975">
        <v>0.60520094562647753</v>
      </c>
      <c r="U975">
        <v>0.39195979899497485</v>
      </c>
      <c r="V975">
        <v>0.52117647058823524</v>
      </c>
      <c r="W975">
        <v>0.15068493150684931</v>
      </c>
      <c r="X975">
        <v>0.35354141656662663</v>
      </c>
      <c r="Y975">
        <v>0.80669710806697104</v>
      </c>
      <c r="Z975">
        <v>0.43742550655542312</v>
      </c>
      <c r="AA975">
        <v>0.57978723404255317</v>
      </c>
    </row>
    <row r="976" spans="1:27" x14ac:dyDescent="0.35">
      <c r="A976" s="1">
        <v>44162</v>
      </c>
      <c r="B976" t="s">
        <v>48</v>
      </c>
      <c r="C976">
        <v>0.29542857142857143</v>
      </c>
      <c r="D976">
        <v>0.67943262411347516</v>
      </c>
      <c r="E976">
        <v>0.65697674418604646</v>
      </c>
      <c r="F976">
        <v>0.55871108683779358</v>
      </c>
      <c r="G976">
        <v>0.43951261966927763</v>
      </c>
      <c r="H976">
        <v>0.73017902813299229</v>
      </c>
      <c r="I976">
        <v>0.45123726346433768</v>
      </c>
      <c r="J976">
        <v>0.39288158795345651</v>
      </c>
      <c r="K976">
        <v>0.51585261353898881</v>
      </c>
      <c r="L976">
        <v>0.38599871547848424</v>
      </c>
      <c r="M976">
        <v>0.43854748603351956</v>
      </c>
      <c r="N976">
        <v>0.62909090909090915</v>
      </c>
      <c r="O976">
        <v>0.32106430155210641</v>
      </c>
      <c r="P976">
        <v>0.38865836791147995</v>
      </c>
      <c r="Q976">
        <v>0.38881118881118881</v>
      </c>
      <c r="R976">
        <v>0.70687830687830688</v>
      </c>
      <c r="S976">
        <v>0.41949778434268831</v>
      </c>
      <c r="T976">
        <v>0.39479905437352247</v>
      </c>
      <c r="U976">
        <v>0.60804020100502509</v>
      </c>
      <c r="V976">
        <v>0.4788235294117647</v>
      </c>
      <c r="W976">
        <v>0.84931506849315064</v>
      </c>
      <c r="X976">
        <v>0.64645858343337337</v>
      </c>
      <c r="Y976">
        <v>0.19330289193302891</v>
      </c>
      <c r="Z976">
        <v>0.56257449344457688</v>
      </c>
      <c r="AA976">
        <v>0.42021276595744683</v>
      </c>
    </row>
    <row r="977" spans="1:27" x14ac:dyDescent="0.35">
      <c r="A977" s="1">
        <v>44162</v>
      </c>
      <c r="B977" t="s">
        <v>49</v>
      </c>
      <c r="C977">
        <v>0.55722891566265065</v>
      </c>
      <c r="D977">
        <v>0.38857142857142857</v>
      </c>
      <c r="E977">
        <v>0.40151515151515149</v>
      </c>
      <c r="F977">
        <v>0.42307692307692307</v>
      </c>
      <c r="G977">
        <v>0.90909090909090906</v>
      </c>
      <c r="H977">
        <v>0.28240740740740738</v>
      </c>
      <c r="I977">
        <v>0.5078125</v>
      </c>
      <c r="J977">
        <v>0.64772727272727271</v>
      </c>
      <c r="K977">
        <v>0.72916666666666663</v>
      </c>
      <c r="L977">
        <v>0.63076923076923075</v>
      </c>
      <c r="M977">
        <v>0.46153846153846156</v>
      </c>
      <c r="N977">
        <v>0.48888888888888887</v>
      </c>
      <c r="O977">
        <v>0.60593220338983056</v>
      </c>
      <c r="P977">
        <v>0.5539568345323741</v>
      </c>
      <c r="Q977">
        <v>0.26006191950464397</v>
      </c>
      <c r="R977">
        <v>0.46250000000000002</v>
      </c>
      <c r="S977">
        <v>0.45454545454545453</v>
      </c>
      <c r="T977">
        <v>0.53846153846153844</v>
      </c>
      <c r="U977">
        <v>0.41810344827586204</v>
      </c>
      <c r="V977">
        <v>0.48484848484848486</v>
      </c>
      <c r="W977">
        <v>0.42708333333333331</v>
      </c>
      <c r="X977">
        <v>0.43624161073825501</v>
      </c>
      <c r="Y977">
        <v>0.70769230769230773</v>
      </c>
      <c r="Z977">
        <v>0.64516129032258063</v>
      </c>
      <c r="AA977">
        <v>0.45</v>
      </c>
    </row>
    <row r="978" spans="1:27" x14ac:dyDescent="0.35">
      <c r="A978" s="1">
        <v>44162</v>
      </c>
      <c r="B978" t="s">
        <v>50</v>
      </c>
      <c r="C978">
        <v>0.44277108433734941</v>
      </c>
      <c r="D978">
        <v>0.61142857142857143</v>
      </c>
      <c r="E978">
        <v>0.59848484848484851</v>
      </c>
      <c r="F978">
        <v>0.57692307692307687</v>
      </c>
      <c r="G978">
        <v>9.0909090909090912E-2</v>
      </c>
      <c r="H978">
        <v>0.71759259259259256</v>
      </c>
      <c r="I978">
        <v>0.4921875</v>
      </c>
      <c r="J978">
        <v>0.35227272727272729</v>
      </c>
      <c r="K978">
        <v>0.27083333333333331</v>
      </c>
      <c r="L978">
        <v>0.36923076923076925</v>
      </c>
      <c r="M978">
        <v>0.53846153846153844</v>
      </c>
      <c r="N978">
        <v>0.51111111111111107</v>
      </c>
      <c r="O978">
        <v>0.3940677966101695</v>
      </c>
      <c r="P978">
        <v>0.4460431654676259</v>
      </c>
      <c r="Q978">
        <v>0.73993808049535603</v>
      </c>
      <c r="R978">
        <v>0.53749999999999998</v>
      </c>
      <c r="S978">
        <v>0.54545454545454541</v>
      </c>
      <c r="T978">
        <v>0.46153846153846156</v>
      </c>
      <c r="U978">
        <v>0.5818965517241379</v>
      </c>
      <c r="V978">
        <v>0.51515151515151514</v>
      </c>
      <c r="W978">
        <v>0.57291666666666663</v>
      </c>
      <c r="X978">
        <v>0.56375838926174493</v>
      </c>
      <c r="Y978">
        <v>0.29230769230769232</v>
      </c>
      <c r="Z978">
        <v>0.35483870967741937</v>
      </c>
      <c r="AA978">
        <v>0.55000000000000004</v>
      </c>
    </row>
    <row r="979" spans="1:27" x14ac:dyDescent="0.35">
      <c r="A979" s="1">
        <v>44162</v>
      </c>
      <c r="B979" t="s">
        <v>51</v>
      </c>
      <c r="C979">
        <v>0.15306122448979592</v>
      </c>
      <c r="D979">
        <v>0.5027932960893855</v>
      </c>
      <c r="E979">
        <v>6.8322981366459631E-2</v>
      </c>
      <c r="F979">
        <v>1.5217391304347827E-2</v>
      </c>
      <c r="G979">
        <v>6.9868995633187769E-2</v>
      </c>
      <c r="H979">
        <v>0.1111111111111111</v>
      </c>
      <c r="I979">
        <v>9.285714285714286E-2</v>
      </c>
      <c r="J979">
        <v>0.19658119658119658</v>
      </c>
      <c r="K979">
        <v>0.32203389830508472</v>
      </c>
      <c r="L979">
        <v>0.13725490196078433</v>
      </c>
      <c r="M979">
        <v>0.26785714285714285</v>
      </c>
      <c r="N979">
        <v>9.8039215686274508E-2</v>
      </c>
      <c r="O979">
        <v>0.20089285714285715</v>
      </c>
      <c r="P979">
        <v>7.6923076923076927E-2</v>
      </c>
      <c r="Q979">
        <v>8.0459770114942528E-2</v>
      </c>
      <c r="R979">
        <v>0.11</v>
      </c>
      <c r="S979">
        <v>6.9620253164556958E-2</v>
      </c>
      <c r="T979">
        <v>6.8181818181818177E-2</v>
      </c>
      <c r="U979">
        <v>0.10471204188481675</v>
      </c>
      <c r="V979">
        <v>0.28923076923076924</v>
      </c>
      <c r="W979">
        <v>9.7435897435897437E-2</v>
      </c>
      <c r="X979">
        <v>0.17499999999999999</v>
      </c>
      <c r="Y979">
        <v>0.19685039370078741</v>
      </c>
      <c r="Z979">
        <v>2.5157232704402517E-2</v>
      </c>
      <c r="AA979">
        <v>0.15</v>
      </c>
    </row>
    <row r="980" spans="1:27" x14ac:dyDescent="0.35">
      <c r="A980" s="1">
        <v>44162</v>
      </c>
      <c r="B980" t="s">
        <v>52</v>
      </c>
      <c r="C980">
        <v>0.84693877551020413</v>
      </c>
      <c r="D980">
        <v>0.4972067039106145</v>
      </c>
      <c r="E980">
        <v>0.93167701863354035</v>
      </c>
      <c r="F980">
        <v>0.98478260869565215</v>
      </c>
      <c r="G980">
        <v>0.93013100436681218</v>
      </c>
      <c r="H980">
        <v>0.88888888888888884</v>
      </c>
      <c r="I980">
        <v>0.90714285714285714</v>
      </c>
      <c r="J980">
        <v>0.80341880341880345</v>
      </c>
      <c r="K980">
        <v>0.67796610169491522</v>
      </c>
      <c r="L980">
        <v>0.86274509803921573</v>
      </c>
      <c r="M980">
        <v>0.7321428571428571</v>
      </c>
      <c r="N980">
        <v>0.90196078431372551</v>
      </c>
      <c r="O980">
        <v>0.7991071428571429</v>
      </c>
      <c r="P980">
        <v>0.92307692307692313</v>
      </c>
      <c r="Q980">
        <v>0.91954022988505746</v>
      </c>
      <c r="R980">
        <v>0.89</v>
      </c>
      <c r="S980">
        <v>0.930379746835443</v>
      </c>
      <c r="T980">
        <v>0.93181818181818177</v>
      </c>
      <c r="U980">
        <v>0.89528795811518325</v>
      </c>
      <c r="V980">
        <v>0.71076923076923082</v>
      </c>
      <c r="W980">
        <v>0.90256410256410258</v>
      </c>
      <c r="X980">
        <v>0.82499999999999996</v>
      </c>
      <c r="Y980">
        <v>0.80314960629921262</v>
      </c>
      <c r="Z980">
        <v>0.97484276729559749</v>
      </c>
      <c r="AA980">
        <v>0.85</v>
      </c>
    </row>
    <row r="981" spans="1:27" x14ac:dyDescent="0.35">
      <c r="A981" s="1">
        <v>44163</v>
      </c>
      <c r="B981" t="s">
        <v>30</v>
      </c>
      <c r="C981">
        <v>0.44174220650011053</v>
      </c>
      <c r="D981">
        <v>0.2714148219441771</v>
      </c>
      <c r="E981">
        <v>0.306999306999307</v>
      </c>
      <c r="F981">
        <v>0.3166014275846189</v>
      </c>
      <c r="G981">
        <v>0.17089148390771861</v>
      </c>
      <c r="H981">
        <v>0.31272015655577301</v>
      </c>
      <c r="I981">
        <v>0.39891598915989163</v>
      </c>
      <c r="J981">
        <v>0.36913973600364131</v>
      </c>
      <c r="K981">
        <v>0.40462023101155059</v>
      </c>
      <c r="L981">
        <v>0.37223340040241448</v>
      </c>
      <c r="M981">
        <v>0.59646017699115039</v>
      </c>
      <c r="N981">
        <v>0.18790035587188611</v>
      </c>
      <c r="O981">
        <v>0.3103734439834025</v>
      </c>
      <c r="P981">
        <v>0.42255434782608697</v>
      </c>
      <c r="Q981">
        <v>0.28383458646616544</v>
      </c>
      <c r="R981">
        <v>0.35413642960812775</v>
      </c>
      <c r="S981">
        <v>0.36453488372093029</v>
      </c>
      <c r="T981">
        <v>0.32350925291295402</v>
      </c>
      <c r="U981">
        <v>0.34018899388549195</v>
      </c>
      <c r="V981">
        <v>0.37469879518072291</v>
      </c>
      <c r="W981">
        <v>0.19665871121718376</v>
      </c>
      <c r="X981">
        <v>0.38494077834179358</v>
      </c>
      <c r="Y981">
        <v>0.37834132967786155</v>
      </c>
      <c r="Z981">
        <v>0.40117416829745595</v>
      </c>
      <c r="AA981">
        <v>0.4178082191780822</v>
      </c>
    </row>
    <row r="982" spans="1:27" x14ac:dyDescent="0.35">
      <c r="A982" s="1">
        <v>44163</v>
      </c>
      <c r="B982" t="s">
        <v>31</v>
      </c>
      <c r="C982">
        <v>9.5954012823347368E-2</v>
      </c>
      <c r="D982">
        <v>0.22473532242540906</v>
      </c>
      <c r="E982">
        <v>0.10602910602910603</v>
      </c>
      <c r="F982">
        <v>0.16532350909509558</v>
      </c>
      <c r="G982">
        <v>0.18798063229849052</v>
      </c>
      <c r="H982">
        <v>0.11898238747553808</v>
      </c>
      <c r="I982">
        <v>9.5934959349593452E-2</v>
      </c>
      <c r="J982">
        <v>0.23350022758306782</v>
      </c>
      <c r="K982">
        <v>0.1057052852642632</v>
      </c>
      <c r="L982">
        <v>0.11670020120724345</v>
      </c>
      <c r="M982">
        <v>5.4867256637168182E-2</v>
      </c>
      <c r="N982">
        <v>7.4733096085409262E-2</v>
      </c>
      <c r="O982">
        <v>0.17897648686030426</v>
      </c>
      <c r="P982">
        <v>0.23369565217391303</v>
      </c>
      <c r="Q982">
        <v>0.16510025062656641</v>
      </c>
      <c r="R982">
        <v>0.28592162554426703</v>
      </c>
      <c r="S982">
        <v>9.1279069767441823E-2</v>
      </c>
      <c r="T982">
        <v>0.12748457847840994</v>
      </c>
      <c r="U982">
        <v>3.6687048360200092E-2</v>
      </c>
      <c r="V982">
        <v>9.6385542168674676E-2</v>
      </c>
      <c r="W982">
        <v>0</v>
      </c>
      <c r="X982">
        <v>8.9678510998307981E-2</v>
      </c>
      <c r="Y982">
        <v>0.19054146675805345</v>
      </c>
      <c r="Z982">
        <v>0.11545988258317025</v>
      </c>
      <c r="AA982">
        <v>0.17808219178082196</v>
      </c>
    </row>
    <row r="983" spans="1:27" x14ac:dyDescent="0.35">
      <c r="A983" s="1">
        <v>44163</v>
      </c>
      <c r="B983" t="s">
        <v>32</v>
      </c>
      <c r="C983">
        <v>0.5376962193234579</v>
      </c>
      <c r="D983">
        <v>0.49615014436958615</v>
      </c>
      <c r="E983">
        <v>0.41302841302841303</v>
      </c>
      <c r="F983">
        <v>0.48192493667971448</v>
      </c>
      <c r="G983">
        <v>0.35887211620620912</v>
      </c>
      <c r="H983">
        <v>0.43170254403131109</v>
      </c>
      <c r="I983">
        <v>0.49485094850948508</v>
      </c>
      <c r="J983">
        <v>0.60263996358670913</v>
      </c>
      <c r="K983">
        <v>0.5103255162758138</v>
      </c>
      <c r="L983">
        <v>0.48893360160965793</v>
      </c>
      <c r="M983">
        <v>0.65132743362831858</v>
      </c>
      <c r="N983">
        <v>0.26263345195729537</v>
      </c>
      <c r="O983">
        <v>0.48934993084370676</v>
      </c>
      <c r="P983">
        <v>0.65625</v>
      </c>
      <c r="Q983">
        <v>0.44893483709273185</v>
      </c>
      <c r="R983">
        <v>0.64005805515239478</v>
      </c>
      <c r="S983">
        <v>0.45581395348837211</v>
      </c>
      <c r="T983">
        <v>0.45099383139136395</v>
      </c>
      <c r="U983">
        <v>0.37687604224569204</v>
      </c>
      <c r="V983">
        <v>0.47108433734939759</v>
      </c>
      <c r="W983">
        <v>0.19665871121718376</v>
      </c>
      <c r="X983">
        <v>0.47461928934010156</v>
      </c>
      <c r="Y983">
        <v>0.56888279643591499</v>
      </c>
      <c r="Z983">
        <v>0.51663405088062619</v>
      </c>
      <c r="AA983">
        <v>0.59589041095890416</v>
      </c>
    </row>
    <row r="984" spans="1:27" x14ac:dyDescent="0.35">
      <c r="A984" s="1">
        <v>44163</v>
      </c>
      <c r="B984" t="s">
        <v>33</v>
      </c>
      <c r="C984">
        <v>0.4623037806765421</v>
      </c>
      <c r="D984">
        <v>0.50384985563041385</v>
      </c>
      <c r="E984">
        <v>0.58697158697158702</v>
      </c>
      <c r="F984">
        <v>0.51807506332028552</v>
      </c>
      <c r="G984">
        <v>0.64112788379379082</v>
      </c>
      <c r="H984">
        <v>0.56829745596868886</v>
      </c>
      <c r="I984">
        <v>0.50514905149051492</v>
      </c>
      <c r="J984">
        <v>0.39736003641329087</v>
      </c>
      <c r="K984">
        <v>0.4896744837241862</v>
      </c>
      <c r="L984">
        <v>0.51106639839034207</v>
      </c>
      <c r="M984">
        <v>0.34867256637168142</v>
      </c>
      <c r="N984">
        <v>0.73736654804270463</v>
      </c>
      <c r="O984">
        <v>0.51065006915629318</v>
      </c>
      <c r="P984">
        <v>0.34375</v>
      </c>
      <c r="Q984">
        <v>0.55106516290726815</v>
      </c>
      <c r="R984">
        <v>0.35994194484760522</v>
      </c>
      <c r="S984">
        <v>0.54418604651162794</v>
      </c>
      <c r="T984">
        <v>0.54900616860863605</v>
      </c>
      <c r="U984">
        <v>0.62312395775430796</v>
      </c>
      <c r="V984">
        <v>0.52891566265060241</v>
      </c>
      <c r="W984">
        <v>0.80334128878281619</v>
      </c>
      <c r="X984">
        <v>0.52538071065989844</v>
      </c>
      <c r="Y984">
        <v>0.43111720356408501</v>
      </c>
      <c r="Z984">
        <v>0.48336594911937381</v>
      </c>
      <c r="AA984">
        <v>0.40410958904109584</v>
      </c>
    </row>
    <row r="985" spans="1:27" x14ac:dyDescent="0.35">
      <c r="A985" s="1">
        <v>44163</v>
      </c>
      <c r="B985" t="s">
        <v>46</v>
      </c>
      <c r="C985">
        <v>0.41213164121316415</v>
      </c>
      <c r="D985">
        <v>0.66136576239476141</v>
      </c>
      <c r="E985">
        <v>0.57873485868102292</v>
      </c>
      <c r="F985">
        <v>0.40039361469494866</v>
      </c>
      <c r="G985">
        <v>0.2986742916558357</v>
      </c>
      <c r="H985">
        <v>0.58227848101265822</v>
      </c>
      <c r="I985">
        <v>0.36445623342175071</v>
      </c>
      <c r="J985">
        <v>0.65942350332594235</v>
      </c>
      <c r="K985">
        <v>0.41502379333786538</v>
      </c>
      <c r="L985">
        <v>0.63722772277227724</v>
      </c>
      <c r="M985">
        <v>0.59966499162479059</v>
      </c>
      <c r="N985">
        <v>0.22625698324022347</v>
      </c>
      <c r="O985">
        <v>0.61527967257844474</v>
      </c>
      <c r="P985">
        <v>0.46435452793834303</v>
      </c>
      <c r="Q985">
        <v>0.40710382513661203</v>
      </c>
      <c r="R985">
        <v>0.62458691341705219</v>
      </c>
      <c r="S985">
        <v>0.3730027548209367</v>
      </c>
      <c r="T985">
        <v>0.53748411689961884</v>
      </c>
      <c r="U985">
        <v>0.62040393578456754</v>
      </c>
      <c r="V985">
        <v>0.44368166793796088</v>
      </c>
      <c r="W985">
        <v>0.53974121996303137</v>
      </c>
      <c r="X985">
        <v>0.70029424127784778</v>
      </c>
      <c r="Y985">
        <v>0.43654485049833885</v>
      </c>
      <c r="Z985">
        <v>0.5622961513372472</v>
      </c>
      <c r="AA985">
        <v>0.43704775687409553</v>
      </c>
    </row>
    <row r="986" spans="1:27" x14ac:dyDescent="0.35">
      <c r="A986" s="1">
        <v>44163</v>
      </c>
      <c r="B986" t="s">
        <v>47</v>
      </c>
      <c r="C986">
        <v>0.64405010438413357</v>
      </c>
      <c r="D986">
        <v>0.35148514851485146</v>
      </c>
      <c r="E986">
        <v>0.35465116279069769</v>
      </c>
      <c r="F986">
        <v>0.46750409612233751</v>
      </c>
      <c r="G986">
        <v>0.64229765013054829</v>
      </c>
      <c r="H986">
        <v>0.25895140664961636</v>
      </c>
      <c r="I986">
        <v>0.54439592430858808</v>
      </c>
      <c r="J986">
        <v>0.50302622730329527</v>
      </c>
      <c r="K986">
        <v>0.53890253890253892</v>
      </c>
      <c r="L986">
        <v>0.58918582970789313</v>
      </c>
      <c r="M986">
        <v>0.62569832402234637</v>
      </c>
      <c r="N986">
        <v>0.28703703703703703</v>
      </c>
      <c r="O986">
        <v>0.66518847006651882</v>
      </c>
      <c r="P986">
        <v>0.59059474412171509</v>
      </c>
      <c r="Q986">
        <v>0.53489932885906044</v>
      </c>
      <c r="R986">
        <v>0.23915343915343915</v>
      </c>
      <c r="S986">
        <v>0.60856720827178734</v>
      </c>
      <c r="T986">
        <v>0.63238770685579193</v>
      </c>
      <c r="U986">
        <v>0.40233722871452421</v>
      </c>
      <c r="V986">
        <v>0.5083094555873926</v>
      </c>
      <c r="W986">
        <v>0.15667808219178081</v>
      </c>
      <c r="X986">
        <v>0.36014405762304924</v>
      </c>
      <c r="Y986">
        <v>0.81582952815829524</v>
      </c>
      <c r="Z986">
        <v>0.42343387470997679</v>
      </c>
      <c r="AA986">
        <v>0.59105960264900659</v>
      </c>
    </row>
    <row r="987" spans="1:27" x14ac:dyDescent="0.35">
      <c r="A987" s="1">
        <v>44163</v>
      </c>
      <c r="B987" t="s">
        <v>48</v>
      </c>
      <c r="C987">
        <v>0.35594989561586637</v>
      </c>
      <c r="D987">
        <v>0.64851485148514854</v>
      </c>
      <c r="E987">
        <v>0.64534883720930236</v>
      </c>
      <c r="F987">
        <v>0.53249590387766244</v>
      </c>
      <c r="G987">
        <v>0.35770234986945171</v>
      </c>
      <c r="H987">
        <v>0.74104859335038364</v>
      </c>
      <c r="I987">
        <v>0.45560407569141192</v>
      </c>
      <c r="J987">
        <v>0.49697377269670479</v>
      </c>
      <c r="K987">
        <v>0.46109746109746108</v>
      </c>
      <c r="L987">
        <v>0.41081417029210687</v>
      </c>
      <c r="M987">
        <v>0.37430167597765363</v>
      </c>
      <c r="N987">
        <v>0.71296296296296291</v>
      </c>
      <c r="O987">
        <v>0.33481152993348118</v>
      </c>
      <c r="P987">
        <v>0.40940525587828491</v>
      </c>
      <c r="Q987">
        <v>0.46510067114093961</v>
      </c>
      <c r="R987">
        <v>0.76084656084656088</v>
      </c>
      <c r="S987">
        <v>0.39143279172821271</v>
      </c>
      <c r="T987">
        <v>0.36761229314420801</v>
      </c>
      <c r="U987">
        <v>0.59766277128547585</v>
      </c>
      <c r="V987">
        <v>0.49169054441260746</v>
      </c>
      <c r="W987">
        <v>0.84332191780821919</v>
      </c>
      <c r="X987">
        <v>0.63985594237695076</v>
      </c>
      <c r="Y987">
        <v>0.18417047184170471</v>
      </c>
      <c r="Z987">
        <v>0.57656612529002316</v>
      </c>
      <c r="AA987">
        <v>0.40894039735099336</v>
      </c>
    </row>
    <row r="988" spans="1:27" x14ac:dyDescent="0.35">
      <c r="A988" s="1">
        <v>44163</v>
      </c>
      <c r="B988" t="s">
        <v>49</v>
      </c>
      <c r="C988">
        <v>0.59036144578313254</v>
      </c>
      <c r="D988">
        <v>0.41142857142857142</v>
      </c>
      <c r="E988">
        <v>0.40909090909090912</v>
      </c>
      <c r="F988">
        <v>0.44711538461538464</v>
      </c>
      <c r="G988">
        <v>0.95454545454545459</v>
      </c>
      <c r="H988">
        <v>0.31363636363636366</v>
      </c>
      <c r="I988">
        <v>0.5234375</v>
      </c>
      <c r="J988">
        <v>0.68181818181818177</v>
      </c>
      <c r="K988">
        <v>0.734375</v>
      </c>
      <c r="L988">
        <v>0.55897435897435899</v>
      </c>
      <c r="M988">
        <v>0.46875</v>
      </c>
      <c r="N988">
        <v>0.37777777777777777</v>
      </c>
      <c r="O988">
        <v>0.61864406779661019</v>
      </c>
      <c r="P988">
        <v>0.5467625899280576</v>
      </c>
      <c r="Q988">
        <v>0.25077399380804954</v>
      </c>
      <c r="R988">
        <v>0.42499999999999999</v>
      </c>
      <c r="S988">
        <v>0.43636363636363634</v>
      </c>
      <c r="T988">
        <v>0.51282051282051277</v>
      </c>
      <c r="U988">
        <v>0.42241379310344829</v>
      </c>
      <c r="V988">
        <v>0.51948051948051943</v>
      </c>
      <c r="W988">
        <v>0.41666666666666669</v>
      </c>
      <c r="X988">
        <v>0.40939597315436244</v>
      </c>
      <c r="Y988">
        <v>0.73076923076923073</v>
      </c>
      <c r="Z988">
        <v>0.60483870967741937</v>
      </c>
      <c r="AA988">
        <v>0.45714285714285713</v>
      </c>
    </row>
    <row r="989" spans="1:27" x14ac:dyDescent="0.35">
      <c r="A989" s="1">
        <v>44163</v>
      </c>
      <c r="B989" t="s">
        <v>50</v>
      </c>
      <c r="C989">
        <v>0.40963855421686746</v>
      </c>
      <c r="D989">
        <v>0.58857142857142852</v>
      </c>
      <c r="E989">
        <v>0.59090909090909094</v>
      </c>
      <c r="F989">
        <v>0.55288461538461542</v>
      </c>
      <c r="G989">
        <v>4.5454545454545456E-2</v>
      </c>
      <c r="H989">
        <v>0.6863636363636364</v>
      </c>
      <c r="I989">
        <v>0.4765625</v>
      </c>
      <c r="J989">
        <v>0.31818181818181818</v>
      </c>
      <c r="K989">
        <v>0.265625</v>
      </c>
      <c r="L989">
        <v>0.44102564102564101</v>
      </c>
      <c r="M989">
        <v>0.53125</v>
      </c>
      <c r="N989">
        <v>0.62222222222222223</v>
      </c>
      <c r="O989">
        <v>0.38135593220338981</v>
      </c>
      <c r="P989">
        <v>0.45323741007194246</v>
      </c>
      <c r="Q989">
        <v>0.74922600619195046</v>
      </c>
      <c r="R989">
        <v>0.57499999999999996</v>
      </c>
      <c r="S989">
        <v>0.5636363636363636</v>
      </c>
      <c r="T989">
        <v>0.48717948717948717</v>
      </c>
      <c r="U989">
        <v>0.57758620689655171</v>
      </c>
      <c r="V989">
        <v>0.48051948051948051</v>
      </c>
      <c r="W989">
        <v>0.58333333333333337</v>
      </c>
      <c r="X989">
        <v>0.59060402684563762</v>
      </c>
      <c r="Y989">
        <v>0.26923076923076922</v>
      </c>
      <c r="Z989">
        <v>0.39516129032258063</v>
      </c>
      <c r="AA989">
        <v>0.54285714285714282</v>
      </c>
    </row>
    <row r="990" spans="1:27" x14ac:dyDescent="0.35">
      <c r="A990" s="1">
        <v>44163</v>
      </c>
      <c r="B990" t="s">
        <v>51</v>
      </c>
      <c r="C990">
        <v>0.13775510204081631</v>
      </c>
      <c r="D990">
        <v>0.4972067039106145</v>
      </c>
      <c r="E990">
        <v>4.9689440993788817E-2</v>
      </c>
      <c r="F990">
        <v>1.5217391304347827E-2</v>
      </c>
      <c r="G990">
        <v>6.0185185185185182E-2</v>
      </c>
      <c r="H990">
        <v>9.5238095238095233E-2</v>
      </c>
      <c r="I990">
        <v>9.285714285714286E-2</v>
      </c>
      <c r="J990">
        <v>0.14529914529914531</v>
      </c>
      <c r="K990">
        <v>0.29943502824858759</v>
      </c>
      <c r="L990">
        <v>0.14705882352941177</v>
      </c>
      <c r="M990">
        <v>0.28333333333333333</v>
      </c>
      <c r="N990">
        <v>8.4967320261437912E-2</v>
      </c>
      <c r="O990">
        <v>0.19642857142857142</v>
      </c>
      <c r="P990">
        <v>7.6923076923076927E-2</v>
      </c>
      <c r="Q990">
        <v>8.0459770114942528E-2</v>
      </c>
      <c r="R990">
        <v>0.10333333333333333</v>
      </c>
      <c r="S990">
        <v>6.9620253164556958E-2</v>
      </c>
      <c r="T990">
        <v>6.8181818181818177E-2</v>
      </c>
      <c r="U990">
        <v>0.10471204188481675</v>
      </c>
      <c r="V990">
        <v>0.28834355828220859</v>
      </c>
      <c r="W990">
        <v>9.2307692307692313E-2</v>
      </c>
      <c r="X990">
        <v>0.13750000000000001</v>
      </c>
      <c r="Y990">
        <v>0.24409448818897639</v>
      </c>
      <c r="Z990">
        <v>2.5157232704402517E-2</v>
      </c>
      <c r="AA990">
        <v>0.125</v>
      </c>
    </row>
    <row r="991" spans="1:27" x14ac:dyDescent="0.35">
      <c r="A991" s="1">
        <v>44163</v>
      </c>
      <c r="B991" t="s">
        <v>52</v>
      </c>
      <c r="C991">
        <v>0.86224489795918369</v>
      </c>
      <c r="D991">
        <v>0.5027932960893855</v>
      </c>
      <c r="E991">
        <v>0.9503105590062112</v>
      </c>
      <c r="F991">
        <v>0.98478260869565215</v>
      </c>
      <c r="G991">
        <v>0.93981481481481477</v>
      </c>
      <c r="H991">
        <v>0.90476190476190477</v>
      </c>
      <c r="I991">
        <v>0.90714285714285714</v>
      </c>
      <c r="J991">
        <v>0.85470085470085466</v>
      </c>
      <c r="K991">
        <v>0.70056497175141241</v>
      </c>
      <c r="L991">
        <v>0.8529411764705882</v>
      </c>
      <c r="M991">
        <v>0.71666666666666667</v>
      </c>
      <c r="N991">
        <v>0.91503267973856206</v>
      </c>
      <c r="O991">
        <v>0.8035714285714286</v>
      </c>
      <c r="P991">
        <v>0.92307692307692313</v>
      </c>
      <c r="Q991">
        <v>0.91954022988505746</v>
      </c>
      <c r="R991">
        <v>0.89666666666666661</v>
      </c>
      <c r="S991">
        <v>0.930379746835443</v>
      </c>
      <c r="T991">
        <v>0.93181818181818177</v>
      </c>
      <c r="U991">
        <v>0.89528795811518325</v>
      </c>
      <c r="V991">
        <v>0.71165644171779141</v>
      </c>
      <c r="W991">
        <v>0.90769230769230769</v>
      </c>
      <c r="X991">
        <v>0.86250000000000004</v>
      </c>
      <c r="Y991">
        <v>0.75590551181102361</v>
      </c>
      <c r="Z991">
        <v>0.97484276729559749</v>
      </c>
      <c r="AA991">
        <v>0.875</v>
      </c>
    </row>
    <row r="992" spans="1:27" x14ac:dyDescent="0.35">
      <c r="A992" s="1">
        <v>44164</v>
      </c>
      <c r="B992" t="s">
        <v>30</v>
      </c>
      <c r="C992">
        <v>0.46562016360822461</v>
      </c>
      <c r="D992">
        <v>0.2863330125120308</v>
      </c>
      <c r="E992">
        <v>0.31670131670131668</v>
      </c>
      <c r="F992">
        <v>0.32120653925857701</v>
      </c>
      <c r="G992">
        <v>0.1723155796069496</v>
      </c>
      <c r="H992">
        <v>0.31624266144814089</v>
      </c>
      <c r="I992">
        <v>0.40433604336043361</v>
      </c>
      <c r="J992">
        <v>0.38734638142922168</v>
      </c>
      <c r="K992">
        <v>0.43507175358767936</v>
      </c>
      <c r="L992">
        <v>0.38993963782696178</v>
      </c>
      <c r="M992">
        <v>0.58938053097345133</v>
      </c>
      <c r="N992">
        <v>0.16797153024911032</v>
      </c>
      <c r="O992">
        <v>0.35214384508990321</v>
      </c>
      <c r="P992">
        <v>0.41032608695652173</v>
      </c>
      <c r="Q992">
        <v>0.29166666666666669</v>
      </c>
      <c r="R992">
        <v>0.36429608127721336</v>
      </c>
      <c r="S992">
        <v>0.375</v>
      </c>
      <c r="T992">
        <v>0.3488690884167237</v>
      </c>
      <c r="U992">
        <v>0.34963868816008892</v>
      </c>
      <c r="V992">
        <v>0.38644578313253014</v>
      </c>
      <c r="W992">
        <v>0.18949880668257754</v>
      </c>
      <c r="X992">
        <v>0.39382402707275799</v>
      </c>
      <c r="Y992">
        <v>0.38519533927347493</v>
      </c>
      <c r="Z992">
        <v>0.40574037834311805</v>
      </c>
      <c r="AA992">
        <v>0.4360730593607306</v>
      </c>
    </row>
    <row r="993" spans="1:27" x14ac:dyDescent="0.35">
      <c r="A993" s="1">
        <v>44164</v>
      </c>
      <c r="B993" t="s">
        <v>31</v>
      </c>
      <c r="C993">
        <v>9.2637629891664852E-2</v>
      </c>
      <c r="D993">
        <v>0.23195380173243507</v>
      </c>
      <c r="E993">
        <v>0.11711711711711714</v>
      </c>
      <c r="F993">
        <v>0.17660603269629288</v>
      </c>
      <c r="G993">
        <v>0.20222158929080031</v>
      </c>
      <c r="H993">
        <v>0.11663405088062623</v>
      </c>
      <c r="I993">
        <v>0.1051490514905149</v>
      </c>
      <c r="J993">
        <v>0.23805188893946289</v>
      </c>
      <c r="K993">
        <v>0.11515575778788945</v>
      </c>
      <c r="L993">
        <v>0.12032193158953725</v>
      </c>
      <c r="M993">
        <v>4.6017699115044275E-2</v>
      </c>
      <c r="N993">
        <v>7.7580071174377208E-2</v>
      </c>
      <c r="O993">
        <v>0.14937759336099582</v>
      </c>
      <c r="P993">
        <v>0.21739130434782605</v>
      </c>
      <c r="Q993">
        <v>0.18170426065162903</v>
      </c>
      <c r="R993">
        <v>0.30769230769230771</v>
      </c>
      <c r="S993">
        <v>0.10290697674418603</v>
      </c>
      <c r="T993">
        <v>0.11172035640849903</v>
      </c>
      <c r="U993">
        <v>4.1133963312951716E-2</v>
      </c>
      <c r="V993">
        <v>0.10692771084337349</v>
      </c>
      <c r="W993">
        <v>0</v>
      </c>
      <c r="X993">
        <v>8.5871404399323226E-2</v>
      </c>
      <c r="Y993">
        <v>0.19945167923235096</v>
      </c>
      <c r="Z993">
        <v>0.11480756686236138</v>
      </c>
      <c r="AA993">
        <v>0.17960426179604261</v>
      </c>
    </row>
    <row r="994" spans="1:27" x14ac:dyDescent="0.35">
      <c r="A994" s="1">
        <v>44164</v>
      </c>
      <c r="B994" t="s">
        <v>32</v>
      </c>
      <c r="C994">
        <v>0.55825779349988947</v>
      </c>
      <c r="D994">
        <v>0.51828681424446588</v>
      </c>
      <c r="E994">
        <v>0.43381843381843382</v>
      </c>
      <c r="F994">
        <v>0.49781257195486989</v>
      </c>
      <c r="G994">
        <v>0.37453716889774991</v>
      </c>
      <c r="H994">
        <v>0.43287671232876712</v>
      </c>
      <c r="I994">
        <v>0.50948509485094851</v>
      </c>
      <c r="J994">
        <v>0.62539827036868456</v>
      </c>
      <c r="K994">
        <v>0.5502275113755688</v>
      </c>
      <c r="L994">
        <v>0.51026156941649903</v>
      </c>
      <c r="M994">
        <v>0.63539823008849561</v>
      </c>
      <c r="N994">
        <v>0.24555160142348753</v>
      </c>
      <c r="O994">
        <v>0.50152143845089903</v>
      </c>
      <c r="P994">
        <v>0.62771739130434778</v>
      </c>
      <c r="Q994">
        <v>0.47337092731829572</v>
      </c>
      <c r="R994">
        <v>0.67198838896952107</v>
      </c>
      <c r="S994">
        <v>0.47790697674418603</v>
      </c>
      <c r="T994">
        <v>0.46058944482522274</v>
      </c>
      <c r="U994">
        <v>0.39077265147304063</v>
      </c>
      <c r="V994">
        <v>0.49337349397590363</v>
      </c>
      <c r="W994">
        <v>0.18949880668257754</v>
      </c>
      <c r="X994">
        <v>0.47969543147208121</v>
      </c>
      <c r="Y994">
        <v>0.5846470185058259</v>
      </c>
      <c r="Z994">
        <v>0.52054794520547942</v>
      </c>
      <c r="AA994">
        <v>0.61567732115677321</v>
      </c>
    </row>
    <row r="995" spans="1:27" x14ac:dyDescent="0.35">
      <c r="A995" s="1">
        <v>44164</v>
      </c>
      <c r="B995" t="s">
        <v>33</v>
      </c>
      <c r="C995">
        <v>0.44174220650011053</v>
      </c>
      <c r="D995">
        <v>0.48171318575553412</v>
      </c>
      <c r="E995">
        <v>0.56618156618156612</v>
      </c>
      <c r="F995">
        <v>0.50218742804513017</v>
      </c>
      <c r="G995">
        <v>0.62546283110225009</v>
      </c>
      <c r="H995">
        <v>0.56712328767123288</v>
      </c>
      <c r="I995">
        <v>0.49051490514905149</v>
      </c>
      <c r="J995">
        <v>0.37460172963131544</v>
      </c>
      <c r="K995">
        <v>0.4497724886244312</v>
      </c>
      <c r="L995">
        <v>0.48973843058350097</v>
      </c>
      <c r="M995">
        <v>0.36460176991150439</v>
      </c>
      <c r="N995">
        <v>0.75444839857651247</v>
      </c>
      <c r="O995">
        <v>0.49847856154910097</v>
      </c>
      <c r="P995">
        <v>0.37228260869565222</v>
      </c>
      <c r="Q995">
        <v>0.52662907268170422</v>
      </c>
      <c r="R995">
        <v>0.32801161103047893</v>
      </c>
      <c r="S995">
        <v>0.52209302325581397</v>
      </c>
      <c r="T995">
        <v>0.53941055517477721</v>
      </c>
      <c r="U995">
        <v>0.60922734852695937</v>
      </c>
      <c r="V995">
        <v>0.50662650602409642</v>
      </c>
      <c r="W995">
        <v>0.81050119331742243</v>
      </c>
      <c r="X995">
        <v>0.52030456852791884</v>
      </c>
      <c r="Y995">
        <v>0.4153529814941741</v>
      </c>
      <c r="Z995">
        <v>0.47945205479452058</v>
      </c>
      <c r="AA995">
        <v>0.38432267884322679</v>
      </c>
    </row>
    <row r="996" spans="1:27" x14ac:dyDescent="0.35">
      <c r="A996" s="1">
        <v>44164</v>
      </c>
      <c r="B996" t="s">
        <v>46</v>
      </c>
      <c r="C996">
        <v>0.41213164121316415</v>
      </c>
      <c r="D996">
        <v>0.66136576239476141</v>
      </c>
      <c r="E996">
        <v>0.57873485868102292</v>
      </c>
      <c r="F996">
        <v>0.40039361469494866</v>
      </c>
      <c r="G996">
        <v>0.2986742916558357</v>
      </c>
      <c r="H996">
        <v>0.58227848101265822</v>
      </c>
      <c r="I996">
        <v>0.38514588859416443</v>
      </c>
      <c r="J996">
        <v>0.6758314855875831</v>
      </c>
      <c r="K996">
        <v>0.41502379333786538</v>
      </c>
      <c r="L996">
        <v>0.63960396039603962</v>
      </c>
      <c r="M996">
        <v>0.59966499162479059</v>
      </c>
      <c r="N996">
        <v>0.22625698324022347</v>
      </c>
      <c r="O996">
        <v>0.61527967257844474</v>
      </c>
      <c r="P996">
        <v>0.46435452793834303</v>
      </c>
      <c r="Q996">
        <v>0.40792349726775951</v>
      </c>
      <c r="R996">
        <v>0.62458691341705219</v>
      </c>
      <c r="S996">
        <v>0.3730027548209367</v>
      </c>
      <c r="T996">
        <v>0.53748411689961884</v>
      </c>
      <c r="U996">
        <v>0.62092180217503889</v>
      </c>
      <c r="V996">
        <v>0.44368166793796088</v>
      </c>
      <c r="W996">
        <v>0.53974121996303137</v>
      </c>
      <c r="X996">
        <v>0.739386296763346</v>
      </c>
      <c r="Y996">
        <v>0.43654485049833885</v>
      </c>
      <c r="Z996">
        <v>0.60013046314416174</v>
      </c>
      <c r="AA996">
        <v>0.43704775687409553</v>
      </c>
    </row>
    <row r="997" spans="1:27" x14ac:dyDescent="0.35">
      <c r="A997" s="1">
        <v>44164</v>
      </c>
      <c r="B997" t="s">
        <v>47</v>
      </c>
      <c r="C997">
        <v>0.66544885177453028</v>
      </c>
      <c r="D997">
        <v>0.37128712871287128</v>
      </c>
      <c r="E997">
        <v>0.37209302325581395</v>
      </c>
      <c r="F997">
        <v>0.44675040961223378</v>
      </c>
      <c r="G997">
        <v>0.62402088772845954</v>
      </c>
      <c r="H997">
        <v>0.26406649616368288</v>
      </c>
      <c r="I997">
        <v>0.55922865013774103</v>
      </c>
      <c r="J997">
        <v>0.51706036745406825</v>
      </c>
      <c r="K997">
        <v>0.53808353808353804</v>
      </c>
      <c r="L997">
        <v>0.61238390092879258</v>
      </c>
      <c r="M997">
        <v>0.63128491620111726</v>
      </c>
      <c r="N997">
        <v>0.27469135802469136</v>
      </c>
      <c r="O997">
        <v>0.66164079822616406</v>
      </c>
      <c r="P997">
        <v>0.56846473029045641</v>
      </c>
      <c r="Q997">
        <v>0.5405224380442063</v>
      </c>
      <c r="R997">
        <v>0.26984126984126983</v>
      </c>
      <c r="S997">
        <v>0.57459379615952733</v>
      </c>
      <c r="T997">
        <v>0.64420803782505909</v>
      </c>
      <c r="U997">
        <v>0.39115929941618016</v>
      </c>
      <c r="V997">
        <v>0.56618911174785103</v>
      </c>
      <c r="W997">
        <v>0.16095890410958905</v>
      </c>
      <c r="X997">
        <v>0.3268902785673678</v>
      </c>
      <c r="Y997">
        <v>0.82800608828006084</v>
      </c>
      <c r="Z997">
        <v>0.39347826086956522</v>
      </c>
      <c r="AA997">
        <v>0.5943708609271523</v>
      </c>
    </row>
    <row r="998" spans="1:27" x14ac:dyDescent="0.35">
      <c r="A998" s="1">
        <v>44164</v>
      </c>
      <c r="B998" t="s">
        <v>48</v>
      </c>
      <c r="C998">
        <v>0.33455114822546972</v>
      </c>
      <c r="D998">
        <v>0.62871287128712872</v>
      </c>
      <c r="E998">
        <v>0.62790697674418605</v>
      </c>
      <c r="F998">
        <v>0.55324959038776622</v>
      </c>
      <c r="G998">
        <v>0.37597911227154046</v>
      </c>
      <c r="H998">
        <v>0.73593350383631717</v>
      </c>
      <c r="I998">
        <v>0.44077134986225897</v>
      </c>
      <c r="J998">
        <v>0.48293963254593175</v>
      </c>
      <c r="K998">
        <v>0.46191646191646191</v>
      </c>
      <c r="L998">
        <v>0.38761609907120742</v>
      </c>
      <c r="M998">
        <v>0.36871508379888268</v>
      </c>
      <c r="N998">
        <v>0.72530864197530864</v>
      </c>
      <c r="O998">
        <v>0.33835920177383594</v>
      </c>
      <c r="P998">
        <v>0.43153526970954359</v>
      </c>
      <c r="Q998">
        <v>0.4594775619557937</v>
      </c>
      <c r="R998">
        <v>0.73015873015873012</v>
      </c>
      <c r="S998">
        <v>0.42540620384047267</v>
      </c>
      <c r="T998">
        <v>0.35579196217494091</v>
      </c>
      <c r="U998">
        <v>0.60884070058381989</v>
      </c>
      <c r="V998">
        <v>0.43381088825214897</v>
      </c>
      <c r="W998">
        <v>0.83904109589041098</v>
      </c>
      <c r="X998">
        <v>0.67310972143263215</v>
      </c>
      <c r="Y998">
        <v>0.17199391171993911</v>
      </c>
      <c r="Z998">
        <v>0.60652173913043483</v>
      </c>
      <c r="AA998">
        <v>0.4056291390728477</v>
      </c>
    </row>
    <row r="999" spans="1:27" x14ac:dyDescent="0.35">
      <c r="A999" s="1">
        <v>44164</v>
      </c>
      <c r="B999" t="s">
        <v>49</v>
      </c>
      <c r="C999">
        <v>0.59159159159159158</v>
      </c>
      <c r="D999">
        <v>0.41714285714285715</v>
      </c>
      <c r="E999">
        <v>0.44696969696969696</v>
      </c>
      <c r="F999">
        <v>0.41346153846153844</v>
      </c>
      <c r="G999">
        <v>0.9375</v>
      </c>
      <c r="H999">
        <v>0.29090909090909089</v>
      </c>
      <c r="I999">
        <v>0.53125</v>
      </c>
      <c r="J999">
        <v>0.68181818181818177</v>
      </c>
      <c r="K999">
        <v>0.70833333333333337</v>
      </c>
      <c r="L999">
        <v>0.63589743589743586</v>
      </c>
      <c r="M999">
        <v>0.453125</v>
      </c>
      <c r="N999">
        <v>0.44444444444444442</v>
      </c>
      <c r="O999">
        <v>0.61016949152542377</v>
      </c>
      <c r="P999">
        <v>0.48920863309352519</v>
      </c>
      <c r="Q999">
        <v>0.26006191950464397</v>
      </c>
      <c r="R999">
        <v>0.42499999999999999</v>
      </c>
      <c r="S999">
        <v>0.44545454545454544</v>
      </c>
      <c r="T999">
        <v>0.53846153846153844</v>
      </c>
      <c r="U999">
        <v>0.41810344827586204</v>
      </c>
      <c r="V999">
        <v>0.44155844155844154</v>
      </c>
      <c r="W999">
        <v>0.38541666666666669</v>
      </c>
      <c r="X999">
        <v>0.44295302013422821</v>
      </c>
      <c r="Y999">
        <v>0.76923076923076927</v>
      </c>
      <c r="Z999">
        <v>0.61290322580645162</v>
      </c>
      <c r="AA999">
        <v>0.42857142857142855</v>
      </c>
    </row>
    <row r="1000" spans="1:27" x14ac:dyDescent="0.35">
      <c r="A1000" s="1">
        <v>44164</v>
      </c>
      <c r="B1000" t="s">
        <v>50</v>
      </c>
      <c r="C1000">
        <v>0.40840840840840842</v>
      </c>
      <c r="D1000">
        <v>0.58285714285714285</v>
      </c>
      <c r="E1000">
        <v>0.55303030303030298</v>
      </c>
      <c r="F1000">
        <v>0.58653846153846156</v>
      </c>
      <c r="G1000">
        <v>6.25E-2</v>
      </c>
      <c r="H1000">
        <v>0.70909090909090911</v>
      </c>
      <c r="I1000">
        <v>0.46875</v>
      </c>
      <c r="J1000">
        <v>0.31818181818181818</v>
      </c>
      <c r="K1000">
        <v>0.29166666666666669</v>
      </c>
      <c r="L1000">
        <v>0.36410256410256409</v>
      </c>
      <c r="M1000">
        <v>0.546875</v>
      </c>
      <c r="N1000">
        <v>0.55555555555555558</v>
      </c>
      <c r="O1000">
        <v>0.38983050847457629</v>
      </c>
      <c r="P1000">
        <v>0.51079136690647486</v>
      </c>
      <c r="Q1000">
        <v>0.73993808049535603</v>
      </c>
      <c r="R1000">
        <v>0.57499999999999996</v>
      </c>
      <c r="S1000">
        <v>0.55454545454545456</v>
      </c>
      <c r="T1000">
        <v>0.46153846153846156</v>
      </c>
      <c r="U1000">
        <v>0.5818965517241379</v>
      </c>
      <c r="V1000">
        <v>0.55844155844155841</v>
      </c>
      <c r="W1000">
        <v>0.61458333333333337</v>
      </c>
      <c r="X1000">
        <v>0.55704697986577179</v>
      </c>
      <c r="Y1000">
        <v>0.23076923076923078</v>
      </c>
      <c r="Z1000">
        <v>0.38709677419354838</v>
      </c>
      <c r="AA1000">
        <v>0.5714285714285714</v>
      </c>
    </row>
    <row r="1001" spans="1:27" x14ac:dyDescent="0.35">
      <c r="A1001" s="1">
        <v>44164</v>
      </c>
      <c r="B1001" t="s">
        <v>51</v>
      </c>
      <c r="C1001">
        <v>0.16326530612244897</v>
      </c>
      <c r="D1001">
        <v>0.55307262569832405</v>
      </c>
      <c r="E1001">
        <v>5.5900621118012424E-2</v>
      </c>
      <c r="F1001">
        <v>1.5217391304347827E-2</v>
      </c>
      <c r="G1001">
        <v>6.7632850241545889E-2</v>
      </c>
      <c r="H1001">
        <v>0.10052910052910052</v>
      </c>
      <c r="I1001">
        <v>9.285714285714286E-2</v>
      </c>
      <c r="J1001">
        <v>0.20085470085470086</v>
      </c>
      <c r="K1001">
        <v>0.28813559322033899</v>
      </c>
      <c r="L1001">
        <v>0.13725490196078433</v>
      </c>
      <c r="M1001">
        <v>0.26666666666666666</v>
      </c>
      <c r="N1001">
        <v>8.4967320261437912E-2</v>
      </c>
      <c r="O1001">
        <v>0.1875</v>
      </c>
      <c r="P1001">
        <v>7.6923076923076927E-2</v>
      </c>
      <c r="Q1001">
        <v>8.7786259541984726E-2</v>
      </c>
      <c r="R1001">
        <v>0.11666666666666667</v>
      </c>
      <c r="S1001">
        <v>8.2278481012658222E-2</v>
      </c>
      <c r="T1001">
        <v>7.575757575757576E-2</v>
      </c>
      <c r="U1001">
        <v>9.947643979057591E-2</v>
      </c>
      <c r="V1001">
        <v>0.26687116564417179</v>
      </c>
      <c r="W1001">
        <v>0.10256410256410256</v>
      </c>
      <c r="X1001">
        <v>0.13125000000000001</v>
      </c>
      <c r="Y1001">
        <v>0.23846153846153847</v>
      </c>
      <c r="Z1001">
        <v>1.8867924528301886E-2</v>
      </c>
      <c r="AA1001">
        <v>0.14374999999999999</v>
      </c>
    </row>
    <row r="1002" spans="1:27" x14ac:dyDescent="0.35">
      <c r="A1002" s="1">
        <v>44164</v>
      </c>
      <c r="B1002" t="s">
        <v>52</v>
      </c>
      <c r="C1002">
        <v>0.83673469387755106</v>
      </c>
      <c r="D1002">
        <v>0.44692737430167595</v>
      </c>
      <c r="E1002">
        <v>0.94409937888198758</v>
      </c>
      <c r="F1002">
        <v>0.98478260869565215</v>
      </c>
      <c r="G1002">
        <v>0.93236714975845414</v>
      </c>
      <c r="H1002">
        <v>0.89947089947089942</v>
      </c>
      <c r="I1002">
        <v>0.90714285714285714</v>
      </c>
      <c r="J1002">
        <v>0.79914529914529919</v>
      </c>
      <c r="K1002">
        <v>0.71186440677966101</v>
      </c>
      <c r="L1002">
        <v>0.86274509803921573</v>
      </c>
      <c r="M1002">
        <v>0.73333333333333328</v>
      </c>
      <c r="N1002">
        <v>0.91503267973856206</v>
      </c>
      <c r="O1002">
        <v>0.8125</v>
      </c>
      <c r="P1002">
        <v>0.92307692307692313</v>
      </c>
      <c r="Q1002">
        <v>0.91221374045801529</v>
      </c>
      <c r="R1002">
        <v>0.8833333333333333</v>
      </c>
      <c r="S1002">
        <v>0.91772151898734178</v>
      </c>
      <c r="T1002">
        <v>0.9242424242424242</v>
      </c>
      <c r="U1002">
        <v>0.90052356020942403</v>
      </c>
      <c r="V1002">
        <v>0.73312883435582821</v>
      </c>
      <c r="W1002">
        <v>0.89743589743589747</v>
      </c>
      <c r="X1002">
        <v>0.86875000000000002</v>
      </c>
      <c r="Y1002">
        <v>0.7615384615384615</v>
      </c>
      <c r="Z1002">
        <v>0.98113207547169812</v>
      </c>
      <c r="AA1002">
        <v>0.85624999999999996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275"/>
  <sheetViews>
    <sheetView topLeftCell="A1247" workbookViewId="0">
      <selection activeCell="A1262" sqref="A1262:C1275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  <row r="1234" spans="1:3" x14ac:dyDescent="0.35">
      <c r="A1234" s="1">
        <v>44162</v>
      </c>
      <c r="B1234" t="s">
        <v>35</v>
      </c>
      <c r="C1234">
        <v>59616</v>
      </c>
    </row>
    <row r="1235" spans="1:3" x14ac:dyDescent="0.35">
      <c r="A1235" s="1">
        <v>44162</v>
      </c>
      <c r="B1235" t="s">
        <v>36</v>
      </c>
      <c r="C1235">
        <v>19753</v>
      </c>
    </row>
    <row r="1236" spans="1:3" x14ac:dyDescent="0.35">
      <c r="A1236" s="1">
        <v>44162</v>
      </c>
      <c r="B1236" t="s">
        <v>37</v>
      </c>
      <c r="C1236">
        <v>7931</v>
      </c>
    </row>
    <row r="1237" spans="1:3" x14ac:dyDescent="0.35">
      <c r="A1237" s="1">
        <v>44162</v>
      </c>
      <c r="B1237" t="s">
        <v>38</v>
      </c>
      <c r="C1237">
        <v>27684</v>
      </c>
    </row>
    <row r="1238" spans="1:3" x14ac:dyDescent="0.35">
      <c r="A1238" s="1">
        <v>44162</v>
      </c>
      <c r="B1238" t="s">
        <v>39</v>
      </c>
      <c r="C1238">
        <v>31932</v>
      </c>
    </row>
    <row r="1239" spans="1:3" x14ac:dyDescent="0.35">
      <c r="A1239" s="1">
        <v>44162</v>
      </c>
      <c r="B1239" t="s">
        <v>2</v>
      </c>
      <c r="C1239">
        <v>28733</v>
      </c>
    </row>
    <row r="1240" spans="1:3" x14ac:dyDescent="0.35">
      <c r="A1240" s="1">
        <v>44162</v>
      </c>
      <c r="B1240" t="s">
        <v>1</v>
      </c>
      <c r="C1240">
        <v>14314</v>
      </c>
    </row>
    <row r="1241" spans="1:3" x14ac:dyDescent="0.35">
      <c r="A1241" s="1">
        <v>44162</v>
      </c>
      <c r="B1241" t="s">
        <v>0</v>
      </c>
      <c r="C1241">
        <v>14419</v>
      </c>
    </row>
    <row r="1242" spans="1:3" x14ac:dyDescent="0.35">
      <c r="A1242" s="1">
        <v>44162</v>
      </c>
      <c r="B1242" t="s">
        <v>40</v>
      </c>
      <c r="C1242">
        <v>4188</v>
      </c>
    </row>
    <row r="1243" spans="1:3" x14ac:dyDescent="0.35">
      <c r="A1243" s="1">
        <v>44162</v>
      </c>
      <c r="B1243" t="s">
        <v>41</v>
      </c>
      <c r="C1243">
        <v>2129</v>
      </c>
    </row>
    <row r="1244" spans="1:3" x14ac:dyDescent="0.35">
      <c r="A1244" s="1">
        <v>44162</v>
      </c>
      <c r="B1244" t="s">
        <v>42</v>
      </c>
      <c r="C1244">
        <v>2059</v>
      </c>
    </row>
    <row r="1245" spans="1:3" x14ac:dyDescent="0.35">
      <c r="A1245" s="1">
        <v>44162</v>
      </c>
      <c r="B1245" t="s">
        <v>43</v>
      </c>
      <c r="C1245">
        <v>4939</v>
      </c>
    </row>
    <row r="1246" spans="1:3" x14ac:dyDescent="0.35">
      <c r="A1246" s="1">
        <v>44162</v>
      </c>
      <c r="B1246" t="s">
        <v>44</v>
      </c>
      <c r="C1246">
        <v>695</v>
      </c>
    </row>
    <row r="1247" spans="1:3" x14ac:dyDescent="0.35">
      <c r="A1247" s="1">
        <v>44162</v>
      </c>
      <c r="B1247" t="s">
        <v>45</v>
      </c>
      <c r="C1247">
        <v>4244</v>
      </c>
    </row>
    <row r="1248" spans="1:3" x14ac:dyDescent="0.35">
      <c r="A1248" s="1">
        <v>44163</v>
      </c>
      <c r="B1248" t="s">
        <v>35</v>
      </c>
      <c r="C1248">
        <v>59626</v>
      </c>
    </row>
    <row r="1249" spans="1:3" x14ac:dyDescent="0.35">
      <c r="A1249" s="1">
        <v>44163</v>
      </c>
      <c r="B1249" t="s">
        <v>36</v>
      </c>
      <c r="C1249">
        <v>19139</v>
      </c>
    </row>
    <row r="1250" spans="1:3" x14ac:dyDescent="0.35">
      <c r="A1250" s="1">
        <v>44163</v>
      </c>
      <c r="B1250" t="s">
        <v>37</v>
      </c>
      <c r="C1250">
        <v>7696</v>
      </c>
    </row>
    <row r="1251" spans="1:3" x14ac:dyDescent="0.35">
      <c r="A1251" s="1">
        <v>44163</v>
      </c>
      <c r="B1251" t="s">
        <v>38</v>
      </c>
      <c r="C1251">
        <v>26835</v>
      </c>
    </row>
    <row r="1252" spans="1:3" x14ac:dyDescent="0.35">
      <c r="A1252" s="1">
        <v>44163</v>
      </c>
      <c r="B1252" t="s">
        <v>39</v>
      </c>
      <c r="C1252">
        <v>32791</v>
      </c>
    </row>
    <row r="1253" spans="1:3" x14ac:dyDescent="0.35">
      <c r="A1253" s="1">
        <v>44163</v>
      </c>
      <c r="B1253" t="s">
        <v>2</v>
      </c>
      <c r="C1253">
        <v>29256</v>
      </c>
    </row>
    <row r="1254" spans="1:3" x14ac:dyDescent="0.35">
      <c r="A1254" s="1">
        <v>44163</v>
      </c>
      <c r="B1254" t="s">
        <v>1</v>
      </c>
      <c r="C1254">
        <v>14387</v>
      </c>
    </row>
    <row r="1255" spans="1:3" x14ac:dyDescent="0.35">
      <c r="A1255" s="1">
        <v>44163</v>
      </c>
      <c r="B1255" t="s">
        <v>0</v>
      </c>
      <c r="C1255">
        <v>14869</v>
      </c>
    </row>
    <row r="1256" spans="1:3" x14ac:dyDescent="0.35">
      <c r="A1256" s="1">
        <v>44163</v>
      </c>
      <c r="B1256" t="s">
        <v>40</v>
      </c>
      <c r="C1256">
        <v>4191</v>
      </c>
    </row>
    <row r="1257" spans="1:3" x14ac:dyDescent="0.35">
      <c r="A1257" s="1">
        <v>44163</v>
      </c>
      <c r="B1257" t="s">
        <v>41</v>
      </c>
      <c r="C1257">
        <v>2148</v>
      </c>
    </row>
    <row r="1258" spans="1:3" x14ac:dyDescent="0.35">
      <c r="A1258" s="1">
        <v>44163</v>
      </c>
      <c r="B1258" t="s">
        <v>42</v>
      </c>
      <c r="C1258">
        <v>2043</v>
      </c>
    </row>
    <row r="1259" spans="1:3" x14ac:dyDescent="0.35">
      <c r="A1259" s="1">
        <v>44163</v>
      </c>
      <c r="B1259" t="s">
        <v>43</v>
      </c>
      <c r="C1259">
        <v>4931</v>
      </c>
    </row>
    <row r="1260" spans="1:3" x14ac:dyDescent="0.35">
      <c r="A1260" s="1">
        <v>44163</v>
      </c>
      <c r="B1260" t="s">
        <v>44</v>
      </c>
      <c r="C1260">
        <v>660</v>
      </c>
    </row>
    <row r="1261" spans="1:3" x14ac:dyDescent="0.35">
      <c r="A1261" s="1">
        <v>44163</v>
      </c>
      <c r="B1261" t="s">
        <v>45</v>
      </c>
      <c r="C1261">
        <v>4271</v>
      </c>
    </row>
    <row r="1262" spans="1:3" x14ac:dyDescent="0.35">
      <c r="A1262" s="1">
        <v>44164</v>
      </c>
      <c r="B1262" t="s">
        <v>35</v>
      </c>
      <c r="C1262">
        <v>59626</v>
      </c>
    </row>
    <row r="1263" spans="1:3" x14ac:dyDescent="0.35">
      <c r="A1263" s="1">
        <v>44164</v>
      </c>
      <c r="B1263" t="s">
        <v>36</v>
      </c>
      <c r="C1263">
        <v>19805</v>
      </c>
    </row>
    <row r="1264" spans="1:3" x14ac:dyDescent="0.35">
      <c r="A1264" s="1">
        <v>44164</v>
      </c>
      <c r="B1264" t="s">
        <v>37</v>
      </c>
      <c r="C1264">
        <v>7864</v>
      </c>
    </row>
    <row r="1265" spans="1:3" x14ac:dyDescent="0.35">
      <c r="A1265" s="1">
        <v>44164</v>
      </c>
      <c r="B1265" t="s">
        <v>38</v>
      </c>
      <c r="C1265">
        <v>27669</v>
      </c>
    </row>
    <row r="1266" spans="1:3" x14ac:dyDescent="0.35">
      <c r="A1266" s="1">
        <v>44164</v>
      </c>
      <c r="B1266" t="s">
        <v>39</v>
      </c>
      <c r="C1266">
        <v>31957</v>
      </c>
    </row>
    <row r="1267" spans="1:3" x14ac:dyDescent="0.35">
      <c r="A1267" s="1">
        <v>44164</v>
      </c>
      <c r="B1267" t="s">
        <v>2</v>
      </c>
      <c r="C1267">
        <v>29493</v>
      </c>
    </row>
    <row r="1268" spans="1:3" x14ac:dyDescent="0.35">
      <c r="A1268" s="1">
        <v>44164</v>
      </c>
      <c r="B1268" t="s">
        <v>1</v>
      </c>
      <c r="C1268">
        <v>14607</v>
      </c>
    </row>
    <row r="1269" spans="1:3" x14ac:dyDescent="0.35">
      <c r="A1269" s="1">
        <v>44164</v>
      </c>
      <c r="B1269" t="s">
        <v>0</v>
      </c>
      <c r="C1269">
        <v>14886</v>
      </c>
    </row>
    <row r="1270" spans="1:3" x14ac:dyDescent="0.35">
      <c r="A1270" s="1">
        <v>44164</v>
      </c>
      <c r="B1270" t="s">
        <v>40</v>
      </c>
      <c r="C1270">
        <v>4192</v>
      </c>
    </row>
    <row r="1271" spans="1:3" x14ac:dyDescent="0.35">
      <c r="A1271" s="1">
        <v>44164</v>
      </c>
      <c r="B1271" t="s">
        <v>41</v>
      </c>
      <c r="C1271">
        <v>2134</v>
      </c>
    </row>
    <row r="1272" spans="1:3" x14ac:dyDescent="0.35">
      <c r="A1272" s="1">
        <v>44164</v>
      </c>
      <c r="B1272" t="s">
        <v>42</v>
      </c>
      <c r="C1272">
        <v>2058</v>
      </c>
    </row>
    <row r="1273" spans="1:3" x14ac:dyDescent="0.35">
      <c r="A1273" s="1">
        <v>44164</v>
      </c>
      <c r="B1273" t="s">
        <v>43</v>
      </c>
      <c r="C1273">
        <v>4926</v>
      </c>
    </row>
    <row r="1274" spans="1:3" x14ac:dyDescent="0.35">
      <c r="A1274" s="1">
        <v>44164</v>
      </c>
      <c r="B1274" t="s">
        <v>44</v>
      </c>
      <c r="C1274">
        <v>688</v>
      </c>
    </row>
    <row r="1275" spans="1:3" x14ac:dyDescent="0.35">
      <c r="A1275" s="1">
        <v>44164</v>
      </c>
      <c r="B1275" t="s">
        <v>45</v>
      </c>
      <c r="C1275">
        <v>4238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02"/>
  <sheetViews>
    <sheetView topLeftCell="A967" workbookViewId="0">
      <selection activeCell="A992" sqref="A992:C1002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  <row r="970" spans="1:3" x14ac:dyDescent="0.35">
      <c r="A970" s="1">
        <v>44162</v>
      </c>
      <c r="B970" t="s">
        <v>30</v>
      </c>
      <c r="C970">
        <v>0.34950545853460019</v>
      </c>
    </row>
    <row r="971" spans="1:3" x14ac:dyDescent="0.35">
      <c r="A971" s="1">
        <v>44162</v>
      </c>
      <c r="B971" t="s">
        <v>31</v>
      </c>
      <c r="C971">
        <v>0.14032945839304989</v>
      </c>
    </row>
    <row r="972" spans="1:3" x14ac:dyDescent="0.35">
      <c r="A972" s="1">
        <v>44162</v>
      </c>
      <c r="B972" t="s">
        <v>32</v>
      </c>
      <c r="C972">
        <v>0.48983491692765008</v>
      </c>
    </row>
    <row r="973" spans="1:3" x14ac:dyDescent="0.35">
      <c r="A973" s="1">
        <v>44162</v>
      </c>
      <c r="B973" t="s">
        <v>33</v>
      </c>
      <c r="C973">
        <v>0.51016508307234987</v>
      </c>
    </row>
    <row r="974" spans="1:3" x14ac:dyDescent="0.35">
      <c r="A974" s="1">
        <v>44162</v>
      </c>
      <c r="B974" t="s">
        <v>46</v>
      </c>
      <c r="C974">
        <v>0.48196792807300054</v>
      </c>
    </row>
    <row r="975" spans="1:3" x14ac:dyDescent="0.35">
      <c r="A975" s="1">
        <v>44162</v>
      </c>
      <c r="B975" t="s">
        <v>47</v>
      </c>
      <c r="C975">
        <v>0.49817283263146905</v>
      </c>
    </row>
    <row r="976" spans="1:3" x14ac:dyDescent="0.35">
      <c r="A976" s="1">
        <v>44162</v>
      </c>
      <c r="B976" t="s">
        <v>48</v>
      </c>
      <c r="C976">
        <v>0.50182716736853095</v>
      </c>
    </row>
    <row r="977" spans="1:3" x14ac:dyDescent="0.35">
      <c r="A977" s="1">
        <v>44162</v>
      </c>
      <c r="B977" t="s">
        <v>49</v>
      </c>
      <c r="C977">
        <v>0.50835721107927412</v>
      </c>
    </row>
    <row r="978" spans="1:3" x14ac:dyDescent="0.35">
      <c r="A978" s="1">
        <v>44162</v>
      </c>
      <c r="B978" t="s">
        <v>50</v>
      </c>
      <c r="C978">
        <v>0.49164278892072588</v>
      </c>
    </row>
    <row r="979" spans="1:3" x14ac:dyDescent="0.35">
      <c r="A979" s="1">
        <v>44162</v>
      </c>
      <c r="B979" t="s">
        <v>51</v>
      </c>
      <c r="C979">
        <v>0.14071674428021866</v>
      </c>
    </row>
    <row r="980" spans="1:3" x14ac:dyDescent="0.35">
      <c r="A980" s="1">
        <v>44162</v>
      </c>
      <c r="B980" t="s">
        <v>52</v>
      </c>
      <c r="C980">
        <v>0.85928325571978137</v>
      </c>
    </row>
    <row r="981" spans="1:3" x14ac:dyDescent="0.35">
      <c r="A981" s="1">
        <v>44163</v>
      </c>
      <c r="B981" t="s">
        <v>30</v>
      </c>
      <c r="C981">
        <v>0.33858156279300156</v>
      </c>
    </row>
    <row r="982" spans="1:3" x14ac:dyDescent="0.35">
      <c r="A982" s="1">
        <v>44163</v>
      </c>
      <c r="B982" t="s">
        <v>31</v>
      </c>
      <c r="C982">
        <v>0.13614732782564087</v>
      </c>
    </row>
    <row r="983" spans="1:3" x14ac:dyDescent="0.35">
      <c r="A983" s="1">
        <v>44163</v>
      </c>
      <c r="B983" t="s">
        <v>32</v>
      </c>
      <c r="C983">
        <v>0.47472889061864243</v>
      </c>
    </row>
    <row r="984" spans="1:3" x14ac:dyDescent="0.35">
      <c r="A984" s="1">
        <v>44163</v>
      </c>
      <c r="B984" t="s">
        <v>33</v>
      </c>
      <c r="C984">
        <v>0.52527110938135757</v>
      </c>
    </row>
    <row r="985" spans="1:3" x14ac:dyDescent="0.35">
      <c r="A985" s="1">
        <v>44163</v>
      </c>
      <c r="B985" t="s">
        <v>46</v>
      </c>
      <c r="C985">
        <v>0.49065843759433803</v>
      </c>
    </row>
    <row r="986" spans="1:3" x14ac:dyDescent="0.35">
      <c r="A986" s="1">
        <v>44163</v>
      </c>
      <c r="B986" t="s">
        <v>47</v>
      </c>
      <c r="C986">
        <v>0.49176237353021601</v>
      </c>
    </row>
    <row r="987" spans="1:3" x14ac:dyDescent="0.35">
      <c r="A987" s="1">
        <v>44163</v>
      </c>
      <c r="B987" t="s">
        <v>48</v>
      </c>
      <c r="C987">
        <v>0.50823762646978399</v>
      </c>
    </row>
    <row r="988" spans="1:3" x14ac:dyDescent="0.35">
      <c r="A988" s="1">
        <v>44163</v>
      </c>
      <c r="B988" t="s">
        <v>49</v>
      </c>
      <c r="C988">
        <v>0.51252684323550468</v>
      </c>
    </row>
    <row r="989" spans="1:3" x14ac:dyDescent="0.35">
      <c r="A989" s="1">
        <v>44163</v>
      </c>
      <c r="B989" t="s">
        <v>50</v>
      </c>
      <c r="C989">
        <v>0.48747315676449537</v>
      </c>
    </row>
    <row r="990" spans="1:3" x14ac:dyDescent="0.35">
      <c r="A990" s="1">
        <v>44163</v>
      </c>
      <c r="B990" t="s">
        <v>51</v>
      </c>
      <c r="C990">
        <v>0.1338470898397891</v>
      </c>
    </row>
    <row r="991" spans="1:3" x14ac:dyDescent="0.35">
      <c r="A991" s="1">
        <v>44163</v>
      </c>
      <c r="B991" t="s">
        <v>52</v>
      </c>
      <c r="C991">
        <v>0.8661529101602109</v>
      </c>
    </row>
    <row r="992" spans="1:3" x14ac:dyDescent="0.35">
      <c r="A992" s="1">
        <v>44164</v>
      </c>
      <c r="B992" t="s">
        <v>30</v>
      </c>
      <c r="C992">
        <v>0.35036354308560513</v>
      </c>
    </row>
    <row r="993" spans="1:3" x14ac:dyDescent="0.35">
      <c r="A993" s="1">
        <v>44164</v>
      </c>
      <c r="B993" t="s">
        <v>31</v>
      </c>
      <c r="C993">
        <v>0.13911935889044169</v>
      </c>
    </row>
    <row r="994" spans="1:3" x14ac:dyDescent="0.35">
      <c r="A994" s="1">
        <v>44164</v>
      </c>
      <c r="B994" t="s">
        <v>32</v>
      </c>
      <c r="C994">
        <v>0.48948290197604682</v>
      </c>
    </row>
    <row r="995" spans="1:3" x14ac:dyDescent="0.35">
      <c r="A995" s="1">
        <v>44164</v>
      </c>
      <c r="B995" t="s">
        <v>33</v>
      </c>
      <c r="C995">
        <v>0.51051709802395318</v>
      </c>
    </row>
    <row r="996" spans="1:3" x14ac:dyDescent="0.35">
      <c r="A996" s="1">
        <v>44164</v>
      </c>
      <c r="B996" t="s">
        <v>46</v>
      </c>
      <c r="C996">
        <v>0.49463321369872204</v>
      </c>
    </row>
    <row r="997" spans="1:3" x14ac:dyDescent="0.35">
      <c r="A997" s="1">
        <v>44164</v>
      </c>
      <c r="B997" t="s">
        <v>47</v>
      </c>
      <c r="C997">
        <v>0.49527006408300273</v>
      </c>
    </row>
    <row r="998" spans="1:3" x14ac:dyDescent="0.35">
      <c r="A998" s="1">
        <v>44164</v>
      </c>
      <c r="B998" t="s">
        <v>48</v>
      </c>
      <c r="C998">
        <v>0.50472993591699722</v>
      </c>
    </row>
    <row r="999" spans="1:3" x14ac:dyDescent="0.35">
      <c r="A999" s="1">
        <v>44164</v>
      </c>
      <c r="B999" t="s">
        <v>49</v>
      </c>
      <c r="C999">
        <v>0.50906488549618323</v>
      </c>
    </row>
    <row r="1000" spans="1:3" x14ac:dyDescent="0.35">
      <c r="A1000" s="1">
        <v>44164</v>
      </c>
      <c r="B1000" t="s">
        <v>50</v>
      </c>
      <c r="C1000">
        <v>0.49093511450381677</v>
      </c>
    </row>
    <row r="1001" spans="1:3" x14ac:dyDescent="0.35">
      <c r="A1001" s="1">
        <v>44164</v>
      </c>
      <c r="B1001" t="s">
        <v>51</v>
      </c>
      <c r="C1001">
        <v>0.13966707267559886</v>
      </c>
    </row>
    <row r="1002" spans="1:3" x14ac:dyDescent="0.35">
      <c r="A1002" s="1">
        <v>44164</v>
      </c>
      <c r="B1002" t="s">
        <v>52</v>
      </c>
      <c r="C1002">
        <v>0.86033292732440114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1002"/>
  <sheetViews>
    <sheetView topLeftCell="A961" workbookViewId="0">
      <selection activeCell="A1003" sqref="A1003:XFD1006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  <row r="970" spans="1:3" x14ac:dyDescent="0.35">
      <c r="A970" s="1">
        <f>Table4[[#This Row],[Дата]]</f>
        <v>44162</v>
      </c>
      <c r="B970" t="str">
        <f>Table4[[#This Row],[Показник]]</f>
        <v>% ліжок, зайнятих підтвердженими випадками</v>
      </c>
      <c r="C970" s="2">
        <f>Table4[[#This Row],[Україна]]*100</f>
        <v>34.950545853460021</v>
      </c>
    </row>
    <row r="971" spans="1:3" x14ac:dyDescent="0.35">
      <c r="A971" s="1">
        <f>Table4[[#This Row],[Дата]]</f>
        <v>44162</v>
      </c>
      <c r="B971" t="str">
        <f>Table4[[#This Row],[Показник]]</f>
        <v>% ліжок, зайнятих підозрюваними випадками</v>
      </c>
      <c r="C971" s="2">
        <f>Table4[[#This Row],[Україна]]*100</f>
        <v>14.03294583930499</v>
      </c>
    </row>
    <row r="972" spans="1:3" x14ac:dyDescent="0.35">
      <c r="A972" s="1">
        <f>Table4[[#This Row],[Дата]]</f>
        <v>44162</v>
      </c>
      <c r="B972" t="str">
        <f>Table4[[#This Row],[Показник]]</f>
        <v>% зайнятих підтвердженими та підозрюваними випадками</v>
      </c>
      <c r="C972" s="2">
        <f>Table4[[#This Row],[Україна]]*100</f>
        <v>48.983491692765007</v>
      </c>
    </row>
    <row r="973" spans="1:3" x14ac:dyDescent="0.35">
      <c r="A973" s="1">
        <f>Table4[[#This Row],[Дата]]</f>
        <v>44162</v>
      </c>
      <c r="B973" t="str">
        <f>Table4[[#This Row],[Показник]]</f>
        <v>% вільних ліжок</v>
      </c>
      <c r="C973" s="2">
        <f>Table4[[#This Row],[Україна]]*100</f>
        <v>51.016508307234986</v>
      </c>
    </row>
    <row r="974" spans="1:3" x14ac:dyDescent="0.35">
      <c r="A974" s="1">
        <f>Table4[[#This Row],[Дата]]</f>
        <v>44162</v>
      </c>
      <c r="B974" t="str">
        <f>Table4[[#This Row],[Показник]]</f>
        <v>% ліжок, забезпечених подачею кисню</v>
      </c>
      <c r="C974" s="2">
        <f>Table4[[#This Row],[Україна]]*100</f>
        <v>48.196792807300056</v>
      </c>
    </row>
    <row r="975" spans="1:3" x14ac:dyDescent="0.35">
      <c r="A975" s="1">
        <f>Table4[[#This Row],[Дата]]</f>
        <v>44162</v>
      </c>
      <c r="B975" t="str">
        <f>Table4[[#This Row],[Показник]]</f>
        <v>% зайнятих ліжок, забезпечених подачею кисню</v>
      </c>
      <c r="C975" s="2">
        <f>Table4[[#This Row],[Україна]]*100</f>
        <v>49.817283263146905</v>
      </c>
    </row>
    <row r="976" spans="1:3" x14ac:dyDescent="0.35">
      <c r="A976" s="1">
        <f>Table4[[#This Row],[Дата]]</f>
        <v>44162</v>
      </c>
      <c r="B976" t="str">
        <f>Table4[[#This Row],[Показник]]</f>
        <v>% вільних ліжок, забезпечених подачею кисню</v>
      </c>
      <c r="C976" s="2">
        <f>Table4[[#This Row],[Україна]]*100</f>
        <v>50.182716736853095</v>
      </c>
    </row>
    <row r="977" spans="1:3" x14ac:dyDescent="0.35">
      <c r="A977" s="1">
        <f>Table4[[#This Row],[Дата]]</f>
        <v>44162</v>
      </c>
      <c r="B977" t="str">
        <f>Table4[[#This Row],[Показник]]</f>
        <v>% зайнятих ліжок у ВРІТ</v>
      </c>
      <c r="C977" s="2">
        <f>Table4[[#This Row],[Україна]]*100</f>
        <v>50.835721107927412</v>
      </c>
    </row>
    <row r="978" spans="1:3" x14ac:dyDescent="0.35">
      <c r="A978" s="1">
        <f>Table4[[#This Row],[Дата]]</f>
        <v>44162</v>
      </c>
      <c r="B978" t="str">
        <f>Table4[[#This Row],[Показник]]</f>
        <v>% вільних ліжок у ВРІТ</v>
      </c>
      <c r="C978" s="2">
        <f>Table4[[#This Row],[Україна]]*100</f>
        <v>49.164278892072588</v>
      </c>
    </row>
    <row r="979" spans="1:3" x14ac:dyDescent="0.35">
      <c r="A979" s="1">
        <f>Table4[[#This Row],[Дата]]</f>
        <v>44162</v>
      </c>
      <c r="B979" t="str">
        <f>Table4[[#This Row],[Показник]]</f>
        <v>% зайнятих апаратів ШВЛ</v>
      </c>
      <c r="C979" s="2">
        <f>Table4[[#This Row],[Україна]]*100</f>
        <v>14.071674428021867</v>
      </c>
    </row>
    <row r="980" spans="1:3" x14ac:dyDescent="0.35">
      <c r="A980" s="1">
        <f>Table4[[#This Row],[Дата]]</f>
        <v>44162</v>
      </c>
      <c r="B980" t="str">
        <f>Table4[[#This Row],[Показник]]</f>
        <v>% вільних апаратів ШВЛ</v>
      </c>
      <c r="C980" s="2">
        <f>Table4[[#This Row],[Україна]]*100</f>
        <v>85.928325571978135</v>
      </c>
    </row>
    <row r="981" spans="1:3" x14ac:dyDescent="0.35">
      <c r="A981" s="1">
        <f>Table4[[#This Row],[Дата]]</f>
        <v>44163</v>
      </c>
      <c r="B981" t="str">
        <f>Table4[[#This Row],[Показник]]</f>
        <v>% ліжок, зайнятих підтвердженими випадками</v>
      </c>
      <c r="C981" s="2">
        <f>Table4[[#This Row],[Україна]]*100</f>
        <v>33.858156279300154</v>
      </c>
    </row>
    <row r="982" spans="1:3" x14ac:dyDescent="0.35">
      <c r="A982" s="1">
        <f>Table4[[#This Row],[Дата]]</f>
        <v>44163</v>
      </c>
      <c r="B982" t="str">
        <f>Table4[[#This Row],[Показник]]</f>
        <v>% ліжок, зайнятих підозрюваними випадками</v>
      </c>
      <c r="C982" s="2">
        <f>Table4[[#This Row],[Україна]]*100</f>
        <v>13.614732782564086</v>
      </c>
    </row>
    <row r="983" spans="1:3" x14ac:dyDescent="0.35">
      <c r="A983" s="1">
        <f>Table4[[#This Row],[Дата]]</f>
        <v>44163</v>
      </c>
      <c r="B983" t="str">
        <f>Table4[[#This Row],[Показник]]</f>
        <v>% зайнятих підтвердженими та підозрюваними випадками</v>
      </c>
      <c r="C983" s="2">
        <f>Table4[[#This Row],[Україна]]*100</f>
        <v>47.472889061864244</v>
      </c>
    </row>
    <row r="984" spans="1:3" x14ac:dyDescent="0.35">
      <c r="A984" s="1">
        <f>Table4[[#This Row],[Дата]]</f>
        <v>44163</v>
      </c>
      <c r="B984" t="str">
        <f>Table4[[#This Row],[Показник]]</f>
        <v>% вільних ліжок</v>
      </c>
      <c r="C984" s="2">
        <f>Table4[[#This Row],[Україна]]*100</f>
        <v>52.527110938135756</v>
      </c>
    </row>
    <row r="985" spans="1:3" x14ac:dyDescent="0.35">
      <c r="A985" s="1">
        <f>Table4[[#This Row],[Дата]]</f>
        <v>44163</v>
      </c>
      <c r="B985" t="str">
        <f>Table4[[#This Row],[Показник]]</f>
        <v>% ліжок, забезпечених подачею кисню</v>
      </c>
      <c r="C985" s="2">
        <f>Table4[[#This Row],[Україна]]*100</f>
        <v>49.065843759433804</v>
      </c>
    </row>
    <row r="986" spans="1:3" x14ac:dyDescent="0.35">
      <c r="A986" s="1">
        <f>Table4[[#This Row],[Дата]]</f>
        <v>44163</v>
      </c>
      <c r="B986" t="str">
        <f>Table4[[#This Row],[Показник]]</f>
        <v>% зайнятих ліжок, забезпечених подачею кисню</v>
      </c>
      <c r="C986" s="2">
        <f>Table4[[#This Row],[Україна]]*100</f>
        <v>49.176237353021598</v>
      </c>
    </row>
    <row r="987" spans="1:3" x14ac:dyDescent="0.35">
      <c r="A987" s="1">
        <f>Table4[[#This Row],[Дата]]</f>
        <v>44163</v>
      </c>
      <c r="B987" t="str">
        <f>Table4[[#This Row],[Показник]]</f>
        <v>% вільних ліжок, забезпечених подачею кисню</v>
      </c>
      <c r="C987" s="2">
        <f>Table4[[#This Row],[Україна]]*100</f>
        <v>50.823762646978402</v>
      </c>
    </row>
    <row r="988" spans="1:3" x14ac:dyDescent="0.35">
      <c r="A988" s="1">
        <f>Table4[[#This Row],[Дата]]</f>
        <v>44163</v>
      </c>
      <c r="B988" t="str">
        <f>Table4[[#This Row],[Показник]]</f>
        <v>% зайнятих ліжок у ВРІТ</v>
      </c>
      <c r="C988" s="2">
        <f>Table4[[#This Row],[Україна]]*100</f>
        <v>51.252684323550469</v>
      </c>
    </row>
    <row r="989" spans="1:3" x14ac:dyDescent="0.35">
      <c r="A989" s="1">
        <f>Table4[[#This Row],[Дата]]</f>
        <v>44163</v>
      </c>
      <c r="B989" t="str">
        <f>Table4[[#This Row],[Показник]]</f>
        <v>% вільних ліжок у ВРІТ</v>
      </c>
      <c r="C989" s="2">
        <f>Table4[[#This Row],[Україна]]*100</f>
        <v>48.747315676449539</v>
      </c>
    </row>
    <row r="990" spans="1:3" x14ac:dyDescent="0.35">
      <c r="A990" s="1">
        <f>Table4[[#This Row],[Дата]]</f>
        <v>44163</v>
      </c>
      <c r="B990" t="str">
        <f>Table4[[#This Row],[Показник]]</f>
        <v>% зайнятих апаратів ШВЛ</v>
      </c>
      <c r="C990" s="2">
        <f>Table4[[#This Row],[Україна]]*100</f>
        <v>13.384708983978911</v>
      </c>
    </row>
    <row r="991" spans="1:3" x14ac:dyDescent="0.35">
      <c r="A991" s="1">
        <f>Table4[[#This Row],[Дата]]</f>
        <v>44163</v>
      </c>
      <c r="B991" t="str">
        <f>Table4[[#This Row],[Показник]]</f>
        <v>% вільних апаратів ШВЛ</v>
      </c>
      <c r="C991" s="2">
        <f>Table4[[#This Row],[Україна]]*100</f>
        <v>86.615291016021089</v>
      </c>
    </row>
    <row r="992" spans="1:3" x14ac:dyDescent="0.35">
      <c r="A992" s="1">
        <f>Table4[[#This Row],[Дата]]</f>
        <v>44164</v>
      </c>
      <c r="B992" t="str">
        <f>Table4[[#This Row],[Показник]]</f>
        <v>% ліжок, зайнятих підтвердженими випадками</v>
      </c>
      <c r="C992" s="2">
        <f>Table4[[#This Row],[Україна]]*100</f>
        <v>35.036354308560512</v>
      </c>
    </row>
    <row r="993" spans="1:3" x14ac:dyDescent="0.35">
      <c r="A993" s="1">
        <f>Table4[[#This Row],[Дата]]</f>
        <v>44164</v>
      </c>
      <c r="B993" t="str">
        <f>Table4[[#This Row],[Показник]]</f>
        <v>% ліжок, зайнятих підозрюваними випадками</v>
      </c>
      <c r="C993" s="2">
        <f>Table4[[#This Row],[Україна]]*100</f>
        <v>13.91193588904417</v>
      </c>
    </row>
    <row r="994" spans="1:3" x14ac:dyDescent="0.35">
      <c r="A994" s="1">
        <f>Table4[[#This Row],[Дата]]</f>
        <v>44164</v>
      </c>
      <c r="B994" t="str">
        <f>Table4[[#This Row],[Показник]]</f>
        <v>% зайнятих підтвердженими та підозрюваними випадками</v>
      </c>
      <c r="C994" s="2">
        <f>Table4[[#This Row],[Україна]]*100</f>
        <v>48.948290197604685</v>
      </c>
    </row>
    <row r="995" spans="1:3" x14ac:dyDescent="0.35">
      <c r="A995" s="1">
        <f>Table4[[#This Row],[Дата]]</f>
        <v>44164</v>
      </c>
      <c r="B995" t="str">
        <f>Table4[[#This Row],[Показник]]</f>
        <v>% вільних ліжок</v>
      </c>
      <c r="C995" s="2">
        <f>Table4[[#This Row],[Україна]]*100</f>
        <v>51.051709802395315</v>
      </c>
    </row>
    <row r="996" spans="1:3" x14ac:dyDescent="0.35">
      <c r="A996" s="1">
        <f>Table4[[#This Row],[Дата]]</f>
        <v>44164</v>
      </c>
      <c r="B996" t="str">
        <f>Table4[[#This Row],[Показник]]</f>
        <v>% ліжок, забезпечених подачею кисню</v>
      </c>
      <c r="C996" s="2">
        <f>Table4[[#This Row],[Україна]]*100</f>
        <v>49.463321369872205</v>
      </c>
    </row>
    <row r="997" spans="1:3" x14ac:dyDescent="0.35">
      <c r="A997" s="1">
        <f>Table4[[#This Row],[Дата]]</f>
        <v>44164</v>
      </c>
      <c r="B997" t="str">
        <f>Table4[[#This Row],[Показник]]</f>
        <v>% зайнятих ліжок, забезпечених подачею кисню</v>
      </c>
      <c r="C997" s="2">
        <f>Table4[[#This Row],[Україна]]*100</f>
        <v>49.527006408300274</v>
      </c>
    </row>
    <row r="998" spans="1:3" x14ac:dyDescent="0.35">
      <c r="A998" s="1">
        <f>Table4[[#This Row],[Дата]]</f>
        <v>44164</v>
      </c>
      <c r="B998" t="str">
        <f>Table4[[#This Row],[Показник]]</f>
        <v>% вільних ліжок, забезпечених подачею кисню</v>
      </c>
      <c r="C998" s="2">
        <f>Table4[[#This Row],[Україна]]*100</f>
        <v>50.472993591699719</v>
      </c>
    </row>
    <row r="999" spans="1:3" x14ac:dyDescent="0.35">
      <c r="A999" s="1">
        <f>Table4[[#This Row],[Дата]]</f>
        <v>44164</v>
      </c>
      <c r="B999" t="str">
        <f>Table4[[#This Row],[Показник]]</f>
        <v>% зайнятих ліжок у ВРІТ</v>
      </c>
      <c r="C999" s="2">
        <f>Table4[[#This Row],[Україна]]*100</f>
        <v>50.906488549618324</v>
      </c>
    </row>
    <row r="1000" spans="1:3" x14ac:dyDescent="0.35">
      <c r="A1000" s="1">
        <f>Table4[[#This Row],[Дата]]</f>
        <v>44164</v>
      </c>
      <c r="B1000" t="str">
        <f>Table4[[#This Row],[Показник]]</f>
        <v>% вільних ліжок у ВРІТ</v>
      </c>
      <c r="C1000" s="2">
        <f>Table4[[#This Row],[Україна]]*100</f>
        <v>49.093511450381676</v>
      </c>
    </row>
    <row r="1001" spans="1:3" x14ac:dyDescent="0.35">
      <c r="A1001" s="1">
        <f>Table4[[#This Row],[Дата]]</f>
        <v>44164</v>
      </c>
      <c r="B1001" t="str">
        <f>Table4[[#This Row],[Показник]]</f>
        <v>% зайнятих апаратів ШВЛ</v>
      </c>
      <c r="C1001" s="2">
        <f>Table4[[#This Row],[Україна]]*100</f>
        <v>13.966707267559887</v>
      </c>
    </row>
    <row r="1002" spans="1:3" x14ac:dyDescent="0.35">
      <c r="A1002" s="1">
        <f>Table4[[#This Row],[Дата]]</f>
        <v>44164</v>
      </c>
      <c r="B1002" t="str">
        <f>Table4[[#This Row],[Показник]]</f>
        <v>% вільних апаратів ШВЛ</v>
      </c>
      <c r="C1002" s="2">
        <f>Table4[[#This Row],[Україна]]*100</f>
        <v>86.033292732440117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1002"/>
  <sheetViews>
    <sheetView tabSelected="1" topLeftCell="A955" workbookViewId="0">
      <selection activeCell="B978" sqref="B978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  <row r="970" spans="1:27" x14ac:dyDescent="0.35">
      <c r="A970" s="1">
        <f>Table2[[#This Row],[Дата]]</f>
        <v>44162</v>
      </c>
      <c r="B970" t="str">
        <f>Table2[[#This Row],[Показник]]</f>
        <v>% ліжок, зайнятих підтвердженими випадками</v>
      </c>
      <c r="C970" s="2">
        <f>Table2[[#This Row],[м.Київ]]*100</f>
        <v>46.164050409020561</v>
      </c>
      <c r="D970" s="2">
        <f>Table2[[#This Row],[Вінницька область]]*100</f>
        <v>29.018286814244465</v>
      </c>
      <c r="E970" s="2">
        <f>Table2[[#This Row],[Волинська область]]*100</f>
        <v>31.947331947331946</v>
      </c>
      <c r="F970" s="2">
        <f>Table2[[#This Row],[Дніпропетровська область]]*100</f>
        <v>32.719318443472254</v>
      </c>
      <c r="G970" s="2">
        <f>Table2[[#This Row],[Донецька область]]*100</f>
        <v>17.915123896325831</v>
      </c>
      <c r="H970" s="2">
        <f>Table2[[#This Row],[Житомирська область]]*100</f>
        <v>31.506849315068493</v>
      </c>
      <c r="I970" s="2">
        <f>Table2[[#This Row],[Закарпатська область]]*100</f>
        <v>41.084010840108405</v>
      </c>
      <c r="J970" s="2">
        <f>Table2[[#This Row],[Запорізька область]]*100</f>
        <v>37.585733882030176</v>
      </c>
      <c r="K970" s="2">
        <f>Table2[[#This Row],[Івано-Франківська область]]*100</f>
        <v>41.197059852992652</v>
      </c>
      <c r="L970" s="2">
        <f>Table2[[#This Row],[Київська область]]*100</f>
        <v>37.303822937625753</v>
      </c>
      <c r="M970" s="2">
        <f>Table2[[#This Row],[Кіровоградська область]]*100</f>
        <v>52.743362831858406</v>
      </c>
      <c r="N970" s="2">
        <f>Table2[[#This Row],[Луганська область]]*100</f>
        <v>19.003558718861211</v>
      </c>
      <c r="O970" s="2">
        <f>Table2[[#This Row],[Львівська область]]*100</f>
        <v>34.412171507607191</v>
      </c>
      <c r="P970" s="2">
        <f>Table2[[#This Row],[Миколаївська область]]*100</f>
        <v>42.255434782608695</v>
      </c>
      <c r="Q970" s="2">
        <f>Table2[[#This Row],[Одеська область]]*100</f>
        <v>29.260651629072683</v>
      </c>
      <c r="R970" s="2">
        <f>Table2[[#This Row],[Полтавська область]]*100</f>
        <v>36.937590711175616</v>
      </c>
      <c r="S970" s="2">
        <f>Table2[[#This Row],[Рівненська область]]*100</f>
        <v>38.372093023255815</v>
      </c>
      <c r="T970" s="2">
        <f>Table2[[#This Row],[Сумська область]]*100</f>
        <v>33.858807402330363</v>
      </c>
      <c r="U970" s="2">
        <f>Table2[[#This Row],[Тернопільська область]]*100</f>
        <v>34.96386881600889</v>
      </c>
      <c r="V970" s="2">
        <f>Table2[[#This Row],[Харківська область]]*100</f>
        <v>38.554216867469883</v>
      </c>
      <c r="W970" s="2">
        <f>Table2[[#This Row],[Херсонська область]]*100</f>
        <v>19.045346062052506</v>
      </c>
      <c r="X970" s="2">
        <f>Table2[[#This Row],[Хмельницька область]]*100</f>
        <v>40.101522842639589</v>
      </c>
      <c r="Y970" s="2">
        <f>Table2[[#This Row],[Черкаська область]]*100</f>
        <v>36.943111720356406</v>
      </c>
      <c r="Z970" s="2">
        <f>Table2[[#This Row],[Чернівецька область]]*100</f>
        <v>41.422048271363337</v>
      </c>
      <c r="AA970" s="2">
        <f>Table2[[#This Row],[Чернігівська область]]*100</f>
        <v>45.966514459665142</v>
      </c>
    </row>
    <row r="971" spans="1:27" x14ac:dyDescent="0.35">
      <c r="A971" s="1">
        <f>Table2[[#This Row],[Дата]]</f>
        <v>44162</v>
      </c>
      <c r="B971" t="str">
        <f>Table2[[#This Row],[Показник]]</f>
        <v>% ліжок, зайнятих підозрюваними випадками</v>
      </c>
      <c r="C971" s="2">
        <f>Table2[[#This Row],[м.Київ]]*100</f>
        <v>10.435551625027639</v>
      </c>
      <c r="D971" s="2">
        <f>Table2[[#This Row],[Вінницька область]]*100</f>
        <v>19.538017324350339</v>
      </c>
      <c r="E971" s="2">
        <f>Table2[[#This Row],[Волинська область]]*100</f>
        <v>20.443520443520448</v>
      </c>
      <c r="F971" s="2">
        <f>Table2[[#This Row],[Дніпропетровська область]]*100</f>
        <v>15.42712410775961</v>
      </c>
      <c r="G971" s="2">
        <f>Table2[[#This Row],[Донецька область]]*100</f>
        <v>19.481629165479923</v>
      </c>
      <c r="H971" s="2">
        <f>Table2[[#This Row],[Житомирська область]]*100</f>
        <v>12.837573385518592</v>
      </c>
      <c r="I971" s="2">
        <f>Table2[[#This Row],[Закарпатська область]]*100</f>
        <v>11.436314363143623</v>
      </c>
      <c r="J971" s="2">
        <f>Table2[[#This Row],[Запорізька область]]*100</f>
        <v>22.1307727480567</v>
      </c>
      <c r="K971" s="2">
        <f>Table2[[#This Row],[Івано-Франківська область]]*100</f>
        <v>7.0003500175008728</v>
      </c>
      <c r="L971" s="2">
        <f>Table2[[#This Row],[Київська область]]*100</f>
        <v>12.434607645875257</v>
      </c>
      <c r="M971" s="2">
        <f>Table2[[#This Row],[Кіровоградська область]]*100</f>
        <v>6.3716814159291975</v>
      </c>
      <c r="N971" s="2">
        <f>Table2[[#This Row],[Луганська область]]*100</f>
        <v>7.4021352313167279</v>
      </c>
      <c r="O971" s="2">
        <f>Table2[[#This Row],[Львівська область]]*100</f>
        <v>16.431535269709542</v>
      </c>
      <c r="P971" s="2">
        <f>Table2[[#This Row],[Миколаївська область]]*100</f>
        <v>23.845108695652169</v>
      </c>
      <c r="Q971" s="2">
        <f>Table2[[#This Row],[Одеська область]]*100</f>
        <v>20.332080200501252</v>
      </c>
      <c r="R971" s="2">
        <f>Table2[[#This Row],[Полтавська область]]*100</f>
        <v>34.542815674891145</v>
      </c>
      <c r="S971" s="2">
        <f>Table2[[#This Row],[Рівненська область]]*100</f>
        <v>10.930232558139535</v>
      </c>
      <c r="T971" s="2">
        <f>Table2[[#This Row],[Сумська область]]*100</f>
        <v>11.240575736806029</v>
      </c>
      <c r="U971" s="2">
        <f>Table2[[#This Row],[Тернопільська область]]*100</f>
        <v>4.3357420789327472</v>
      </c>
      <c r="V971" s="2">
        <f>Table2[[#This Row],[Харківська область]]*100</f>
        <v>8.855421686746979</v>
      </c>
      <c r="W971" s="2">
        <f>Table2[[#This Row],[Херсонська область]]*100</f>
        <v>0</v>
      </c>
      <c r="X971" s="2">
        <f>Table2[[#This Row],[Хмельницька область]]*100</f>
        <v>9.7715736040609187</v>
      </c>
      <c r="Y971" s="2">
        <f>Table2[[#This Row],[Черкаська область]]*100</f>
        <v>20.082248115147372</v>
      </c>
      <c r="Z971" s="2">
        <f>Table2[[#This Row],[Чернівецька область]]*100</f>
        <v>13.894324853228962</v>
      </c>
      <c r="AA971" s="2">
        <f>Table2[[#This Row],[Чернігівська область]]*100</f>
        <v>15.296803652968038</v>
      </c>
    </row>
    <row r="972" spans="1:27" x14ac:dyDescent="0.35">
      <c r="A972" s="1">
        <f>Table2[[#This Row],[Дата]]</f>
        <v>44162</v>
      </c>
      <c r="B972" t="str">
        <f>Table2[[#This Row],[Показник]]</f>
        <v>% зайнятих підтвердженими та підозрюваними випадками</v>
      </c>
      <c r="C972" s="2">
        <f>Table2[[#This Row],[м.Київ]]*100</f>
        <v>56.599602034048203</v>
      </c>
      <c r="D972" s="2">
        <f>Table2[[#This Row],[Вінницька область]]*100</f>
        <v>48.556304138594804</v>
      </c>
      <c r="E972" s="2">
        <f>Table2[[#This Row],[Волинська область]]*100</f>
        <v>52.390852390852395</v>
      </c>
      <c r="F972" s="2">
        <f>Table2[[#This Row],[Дніпропетровська область]]*100</f>
        <v>48.146442551231864</v>
      </c>
      <c r="G972" s="2">
        <f>Table2[[#This Row],[Донецька область]]*100</f>
        <v>37.396753061805754</v>
      </c>
      <c r="H972" s="2">
        <f>Table2[[#This Row],[Житомирська область]]*100</f>
        <v>44.344422700587081</v>
      </c>
      <c r="I972" s="2">
        <f>Table2[[#This Row],[Закарпатська область]]*100</f>
        <v>52.520325203252028</v>
      </c>
      <c r="J972" s="2">
        <f>Table2[[#This Row],[Запорізька область]]*100</f>
        <v>59.716506630086876</v>
      </c>
      <c r="K972" s="2">
        <f>Table2[[#This Row],[Івано-Франківська область]]*100</f>
        <v>48.197409870493523</v>
      </c>
      <c r="L972" s="2">
        <f>Table2[[#This Row],[Київська область]]*100</f>
        <v>49.738430583501007</v>
      </c>
      <c r="M972" s="2">
        <f>Table2[[#This Row],[Кіровоградська область]]*100</f>
        <v>59.115044247787608</v>
      </c>
      <c r="N972" s="2">
        <f>Table2[[#This Row],[Луганська область]]*100</f>
        <v>26.405693950177938</v>
      </c>
      <c r="O972" s="2">
        <f>Table2[[#This Row],[Львівська область]]*100</f>
        <v>50.843706777316733</v>
      </c>
      <c r="P972" s="2">
        <f>Table2[[#This Row],[Миколаївська область]]*100</f>
        <v>66.10054347826086</v>
      </c>
      <c r="Q972" s="2">
        <f>Table2[[#This Row],[Одеська область]]*100</f>
        <v>49.592731829573935</v>
      </c>
      <c r="R972" s="2">
        <f>Table2[[#This Row],[Полтавська область]]*100</f>
        <v>71.480406386066761</v>
      </c>
      <c r="S972" s="2">
        <f>Table2[[#This Row],[Рівненська область]]*100</f>
        <v>49.302325581395351</v>
      </c>
      <c r="T972" s="2">
        <f>Table2[[#This Row],[Сумська область]]*100</f>
        <v>45.099383139136393</v>
      </c>
      <c r="U972" s="2">
        <f>Table2[[#This Row],[Тернопільська область]]*100</f>
        <v>39.299610894941637</v>
      </c>
      <c r="V972" s="2">
        <f>Table2[[#This Row],[Харківська область]]*100</f>
        <v>47.409638554216862</v>
      </c>
      <c r="W972" s="2">
        <f>Table2[[#This Row],[Херсонська область]]*100</f>
        <v>19.045346062052506</v>
      </c>
      <c r="X972" s="2">
        <f>Table2[[#This Row],[Хмельницька область]]*100</f>
        <v>49.873096446700508</v>
      </c>
      <c r="Y972" s="2">
        <f>Table2[[#This Row],[Черкаська область]]*100</f>
        <v>57.025359835503778</v>
      </c>
      <c r="Z972" s="2">
        <f>Table2[[#This Row],[Чернівецька область]]*100</f>
        <v>55.316373124592303</v>
      </c>
      <c r="AA972" s="2">
        <f>Table2[[#This Row],[Чернігівська область]]*100</f>
        <v>61.263318112633179</v>
      </c>
    </row>
    <row r="973" spans="1:27" x14ac:dyDescent="0.35">
      <c r="A973" s="1">
        <f>Table2[[#This Row],[Дата]]</f>
        <v>44162</v>
      </c>
      <c r="B973" t="str">
        <f>Table2[[#This Row],[Показник]]</f>
        <v>% вільних ліжок</v>
      </c>
      <c r="C973" s="2">
        <f>Table2[[#This Row],[м.Київ]]*100</f>
        <v>43.400397965951797</v>
      </c>
      <c r="D973" s="2">
        <f>Table2[[#This Row],[Вінницька область]]*100</f>
        <v>51.443695861405203</v>
      </c>
      <c r="E973" s="2">
        <f>Table2[[#This Row],[Волинська область]]*100</f>
        <v>47.609147609147605</v>
      </c>
      <c r="F973" s="2">
        <f>Table2[[#This Row],[Дніпропетровська область]]*100</f>
        <v>51.853557448768143</v>
      </c>
      <c r="G973" s="2">
        <f>Table2[[#This Row],[Донецька область]]*100</f>
        <v>62.603246938194246</v>
      </c>
      <c r="H973" s="2">
        <f>Table2[[#This Row],[Житомирська область]]*100</f>
        <v>55.655577299412919</v>
      </c>
      <c r="I973" s="2">
        <f>Table2[[#This Row],[Закарпатська область]]*100</f>
        <v>47.479674796747972</v>
      </c>
      <c r="J973" s="2">
        <f>Table2[[#This Row],[Запорізька область]]*100</f>
        <v>40.283493369913124</v>
      </c>
      <c r="K973" s="2">
        <f>Table2[[#This Row],[Івано-Франківська область]]*100</f>
        <v>51.802590129506477</v>
      </c>
      <c r="L973" s="2">
        <f>Table2[[#This Row],[Київська область]]*100</f>
        <v>50.261569416499</v>
      </c>
      <c r="M973" s="2">
        <f>Table2[[#This Row],[Кіровоградська область]]*100</f>
        <v>40.884955752212392</v>
      </c>
      <c r="N973" s="2">
        <f>Table2[[#This Row],[Луганська область]]*100</f>
        <v>73.594306049822066</v>
      </c>
      <c r="O973" s="2">
        <f>Table2[[#This Row],[Львівська область]]*100</f>
        <v>49.156293222683267</v>
      </c>
      <c r="P973" s="2">
        <f>Table2[[#This Row],[Миколаївська область]]*100</f>
        <v>33.899456521739133</v>
      </c>
      <c r="Q973" s="2">
        <f>Table2[[#This Row],[Одеська область]]*100</f>
        <v>50.407268170426065</v>
      </c>
      <c r="R973" s="2">
        <f>Table2[[#This Row],[Полтавська область]]*100</f>
        <v>28.519593613933235</v>
      </c>
      <c r="S973" s="2">
        <f>Table2[[#This Row],[Рівненська область]]*100</f>
        <v>50.697674418604642</v>
      </c>
      <c r="T973" s="2">
        <f>Table2[[#This Row],[Сумська область]]*100</f>
        <v>54.900616860863607</v>
      </c>
      <c r="U973" s="2">
        <f>Table2[[#This Row],[Тернопільська область]]*100</f>
        <v>60.700389105058363</v>
      </c>
      <c r="V973" s="2">
        <f>Table2[[#This Row],[Харківська область]]*100</f>
        <v>52.590361445783138</v>
      </c>
      <c r="W973" s="2">
        <f>Table2[[#This Row],[Херсонська область]]*100</f>
        <v>80.954653937947498</v>
      </c>
      <c r="X973" s="2">
        <f>Table2[[#This Row],[Хмельницька область]]*100</f>
        <v>50.126903553299499</v>
      </c>
      <c r="Y973" s="2">
        <f>Table2[[#This Row],[Черкаська область]]*100</f>
        <v>42.974640164496222</v>
      </c>
      <c r="Z973" s="2">
        <f>Table2[[#This Row],[Чернівецька область]]*100</f>
        <v>44.683626875407697</v>
      </c>
      <c r="AA973" s="2">
        <f>Table2[[#This Row],[Чернігівська область]]*100</f>
        <v>38.736681887366821</v>
      </c>
    </row>
    <row r="974" spans="1:27" x14ac:dyDescent="0.35">
      <c r="A974" s="1">
        <f>Table2[[#This Row],[Дата]]</f>
        <v>44162</v>
      </c>
      <c r="B974" t="str">
        <f>Table2[[#This Row],[Показник]]</f>
        <v>% ліжок, забезпечених подачею кисню</v>
      </c>
      <c r="C974" s="2">
        <f>Table2[[#This Row],[м.Київ]]*100</f>
        <v>37.642503764250378</v>
      </c>
      <c r="D974" s="2">
        <f>Table2[[#This Row],[Вінницька область]]*100</f>
        <v>65.949485500467731</v>
      </c>
      <c r="E974" s="2">
        <f>Table2[[#This Row],[Волинська область]]*100</f>
        <v>57.873485868102293</v>
      </c>
      <c r="F974" s="2">
        <f>Table2[[#This Row],[Дніпропетровська область]]*100</f>
        <v>40.039361469494864</v>
      </c>
      <c r="G974" s="2">
        <f>Table2[[#This Row],[Донецька область]]*100</f>
        <v>29.86742916558357</v>
      </c>
      <c r="H974" s="2">
        <f>Table2[[#This Row],[Житомирська область]]*100</f>
        <v>58.22784810126582</v>
      </c>
      <c r="I974" s="2">
        <f>Table2[[#This Row],[Закарпатська область]]*100</f>
        <v>36.445623342175068</v>
      </c>
      <c r="J974" s="2">
        <f>Table2[[#This Row],[Запорізька область]]*100</f>
        <v>65.077951002227181</v>
      </c>
      <c r="K974" s="2">
        <f>Table2[[#This Row],[Івано-Франківська область]]*100</f>
        <v>39.666893269884433</v>
      </c>
      <c r="L974" s="2">
        <f>Table2[[#This Row],[Київська область]]*100</f>
        <v>61.663366336633665</v>
      </c>
      <c r="M974" s="2">
        <f>Table2[[#This Row],[Кіровоградська область]]*100</f>
        <v>59.96649916247906</v>
      </c>
      <c r="N974" s="2">
        <f>Table2[[#This Row],[Луганська область]]*100</f>
        <v>19.203910614525142</v>
      </c>
      <c r="O974" s="2">
        <f>Table2[[#This Row],[Львівська область]]*100</f>
        <v>61.527967257844473</v>
      </c>
      <c r="P974" s="2">
        <f>Table2[[#This Row],[Миколаївська область]]*100</f>
        <v>46.435452793834301</v>
      </c>
      <c r="Q974" s="2">
        <f>Table2[[#This Row],[Одеська область]]*100</f>
        <v>39.071038251366119</v>
      </c>
      <c r="R974" s="2">
        <f>Table2[[#This Row],[Полтавська область]]*100</f>
        <v>62.458691341705219</v>
      </c>
      <c r="S974" s="2">
        <f>Table2[[#This Row],[Рівненська область]]*100</f>
        <v>37.300275482093667</v>
      </c>
      <c r="T974" s="2">
        <f>Table2[[#This Row],[Сумська область]]*100</f>
        <v>53.748411689961884</v>
      </c>
      <c r="U974" s="2">
        <f>Table2[[#This Row],[Тернопільська область]]*100</f>
        <v>61.833247022268253</v>
      </c>
      <c r="V974" s="2">
        <f>Table2[[#This Row],[Харківська область]]*100</f>
        <v>43.224002034070686</v>
      </c>
      <c r="W974" s="2">
        <f>Table2[[#This Row],[Херсонська область]]*100</f>
        <v>53.97412199630314</v>
      </c>
      <c r="X974" s="2">
        <f>Table2[[#This Row],[Хмельницька область]]*100</f>
        <v>70.029424127784779</v>
      </c>
      <c r="Y974" s="2">
        <f>Table2[[#This Row],[Черкаська область]]*100</f>
        <v>43.654485049833887</v>
      </c>
      <c r="Z974" s="2">
        <f>Table2[[#This Row],[Чернівецька область]]*100</f>
        <v>54.729288975864321</v>
      </c>
      <c r="AA974" s="2">
        <f>Table2[[#This Row],[Чернігівська область]]*100</f>
        <v>40.810419681620843</v>
      </c>
    </row>
    <row r="975" spans="1:27" x14ac:dyDescent="0.35">
      <c r="A975" s="1">
        <f>Table2[[#This Row],[Дата]]</f>
        <v>44162</v>
      </c>
      <c r="B975" t="str">
        <f>Table2[[#This Row],[Показник]]</f>
        <v>% зайнятих ліжок, забезпечених подачею кисню</v>
      </c>
      <c r="C975" s="2">
        <f>Table2[[#This Row],[м.Київ]]*100</f>
        <v>70.457142857142856</v>
      </c>
      <c r="D975" s="2">
        <f>Table2[[#This Row],[Вінницька область]]*100</f>
        <v>32.056737588652481</v>
      </c>
      <c r="E975" s="2">
        <f>Table2[[#This Row],[Волинська область]]*100</f>
        <v>34.302325581395351</v>
      </c>
      <c r="F975" s="2">
        <f>Table2[[#This Row],[Дніпропетровська область]]*100</f>
        <v>44.128891316220646</v>
      </c>
      <c r="G975" s="2">
        <f>Table2[[#This Row],[Донецька область]]*100</f>
        <v>56.048738033072233</v>
      </c>
      <c r="H975" s="2">
        <f>Table2[[#This Row],[Житомирська область]]*100</f>
        <v>26.982097186700766</v>
      </c>
      <c r="I975" s="2">
        <f>Table2[[#This Row],[Закарпатська область]]*100</f>
        <v>54.87627365356623</v>
      </c>
      <c r="J975" s="2">
        <f>Table2[[#This Row],[Запорізька область]]*100</f>
        <v>60.711841204654348</v>
      </c>
      <c r="K975" s="2">
        <f>Table2[[#This Row],[Івано-Франківська область]]*100</f>
        <v>48.414738646101114</v>
      </c>
      <c r="L975" s="2">
        <f>Table2[[#This Row],[Київська область]]*100</f>
        <v>61.40012845215157</v>
      </c>
      <c r="M975" s="2">
        <f>Table2[[#This Row],[Кіровоградська область]]*100</f>
        <v>56.145251396648042</v>
      </c>
      <c r="N975" s="2">
        <f>Table2[[#This Row],[Луганська область]]*100</f>
        <v>37.090909090909093</v>
      </c>
      <c r="O975" s="2">
        <f>Table2[[#This Row],[Львівська область]]*100</f>
        <v>67.893569844789354</v>
      </c>
      <c r="P975" s="2">
        <f>Table2[[#This Row],[Миколаївська область]]*100</f>
        <v>61.134163208852009</v>
      </c>
      <c r="Q975" s="2">
        <f>Table2[[#This Row],[Одеська область]]*100</f>
        <v>61.11888111888112</v>
      </c>
      <c r="R975" s="2">
        <f>Table2[[#This Row],[Полтавська область]]*100</f>
        <v>29.31216931216931</v>
      </c>
      <c r="S975" s="2">
        <f>Table2[[#This Row],[Рівненська область]]*100</f>
        <v>58.050221565731164</v>
      </c>
      <c r="T975" s="2">
        <f>Table2[[#This Row],[Сумська область]]*100</f>
        <v>60.520094562647756</v>
      </c>
      <c r="U975" s="2">
        <f>Table2[[#This Row],[Тернопільська область]]*100</f>
        <v>39.195979899497488</v>
      </c>
      <c r="V975" s="2">
        <f>Table2[[#This Row],[Харківська область]]*100</f>
        <v>52.117647058823522</v>
      </c>
      <c r="W975" s="2">
        <f>Table2[[#This Row],[Херсонська область]]*100</f>
        <v>15.068493150684931</v>
      </c>
      <c r="X975" s="2">
        <f>Table2[[#This Row],[Хмельницька область]]*100</f>
        <v>35.354141656662662</v>
      </c>
      <c r="Y975" s="2">
        <f>Table2[[#This Row],[Черкаська область]]*100</f>
        <v>80.669710806697097</v>
      </c>
      <c r="Z975" s="2">
        <f>Table2[[#This Row],[Чернівецька область]]*100</f>
        <v>43.74255065554231</v>
      </c>
      <c r="AA975" s="2">
        <f>Table2[[#This Row],[Чернігівська область]]*100</f>
        <v>57.978723404255319</v>
      </c>
    </row>
    <row r="976" spans="1:27" x14ac:dyDescent="0.35">
      <c r="A976" s="1">
        <f>Table2[[#This Row],[Дата]]</f>
        <v>44162</v>
      </c>
      <c r="B976" t="str">
        <f>Table2[[#This Row],[Показник]]</f>
        <v>% вільних ліжок, забезпечених подачею кисню</v>
      </c>
      <c r="C976" s="2">
        <f>Table2[[#This Row],[м.Київ]]*100</f>
        <v>29.542857142857144</v>
      </c>
      <c r="D976" s="2">
        <f>Table2[[#This Row],[Вінницька область]]*100</f>
        <v>67.943262411347519</v>
      </c>
      <c r="E976" s="2">
        <f>Table2[[#This Row],[Волинська область]]*100</f>
        <v>65.697674418604649</v>
      </c>
      <c r="F976" s="2">
        <f>Table2[[#This Row],[Дніпропетровська область]]*100</f>
        <v>55.871108683779354</v>
      </c>
      <c r="G976" s="2">
        <f>Table2[[#This Row],[Донецька область]]*100</f>
        <v>43.95126196692776</v>
      </c>
      <c r="H976" s="2">
        <f>Table2[[#This Row],[Житомирська область]]*100</f>
        <v>73.01790281329923</v>
      </c>
      <c r="I976" s="2">
        <f>Table2[[#This Row],[Закарпатська область]]*100</f>
        <v>45.12372634643377</v>
      </c>
      <c r="J976" s="2">
        <f>Table2[[#This Row],[Запорізька область]]*100</f>
        <v>39.288158795345652</v>
      </c>
      <c r="K976" s="2">
        <f>Table2[[#This Row],[Івано-Франківська область]]*100</f>
        <v>51.585261353898879</v>
      </c>
      <c r="L976" s="2">
        <f>Table2[[#This Row],[Київська область]]*100</f>
        <v>38.599871547848423</v>
      </c>
      <c r="M976" s="2">
        <f>Table2[[#This Row],[Кіровоградська область]]*100</f>
        <v>43.854748603351958</v>
      </c>
      <c r="N976" s="2">
        <f>Table2[[#This Row],[Луганська область]]*100</f>
        <v>62.909090909090914</v>
      </c>
      <c r="O976" s="2">
        <f>Table2[[#This Row],[Львівська область]]*100</f>
        <v>32.106430155210639</v>
      </c>
      <c r="P976" s="2">
        <f>Table2[[#This Row],[Миколаївська область]]*100</f>
        <v>38.865836791147998</v>
      </c>
      <c r="Q976" s="2">
        <f>Table2[[#This Row],[Одеська область]]*100</f>
        <v>38.88111888111888</v>
      </c>
      <c r="R976" s="2">
        <f>Table2[[#This Row],[Полтавська область]]*100</f>
        <v>70.687830687830683</v>
      </c>
      <c r="S976" s="2">
        <f>Table2[[#This Row],[Рівненська область]]*100</f>
        <v>41.949778434268829</v>
      </c>
      <c r="T976" s="2">
        <f>Table2[[#This Row],[Сумська область]]*100</f>
        <v>39.479905437352244</v>
      </c>
      <c r="U976" s="2">
        <f>Table2[[#This Row],[Тернопільська область]]*100</f>
        <v>60.804020100502512</v>
      </c>
      <c r="V976" s="2">
        <f>Table2[[#This Row],[Харківська область]]*100</f>
        <v>47.882352941176471</v>
      </c>
      <c r="W976" s="2">
        <f>Table2[[#This Row],[Херсонська область]]*100</f>
        <v>84.93150684931507</v>
      </c>
      <c r="X976" s="2">
        <f>Table2[[#This Row],[Хмельницька область]]*100</f>
        <v>64.645858343337338</v>
      </c>
      <c r="Y976" s="2">
        <f>Table2[[#This Row],[Черкаська область]]*100</f>
        <v>19.330289193302892</v>
      </c>
      <c r="Z976" s="2">
        <f>Table2[[#This Row],[Чернівецька область]]*100</f>
        <v>56.25744934445769</v>
      </c>
      <c r="AA976" s="2">
        <f>Table2[[#This Row],[Чернігівська область]]*100</f>
        <v>42.021276595744681</v>
      </c>
    </row>
    <row r="977" spans="1:27" x14ac:dyDescent="0.35">
      <c r="A977" s="1">
        <f>Table2[[#This Row],[Дата]]</f>
        <v>44162</v>
      </c>
      <c r="B977" t="str">
        <f>Table2[[#This Row],[Показник]]</f>
        <v>% зайнятих ліжок у ВРІТ</v>
      </c>
      <c r="C977" s="2">
        <f>Table2[[#This Row],[м.Київ]]*100</f>
        <v>55.722891566265062</v>
      </c>
      <c r="D977" s="2">
        <f>Table2[[#This Row],[Вінницька область]]*100</f>
        <v>38.857142857142854</v>
      </c>
      <c r="E977" s="2">
        <f>Table2[[#This Row],[Волинська область]]*100</f>
        <v>40.151515151515149</v>
      </c>
      <c r="F977" s="2">
        <f>Table2[[#This Row],[Дніпропетровська область]]*100</f>
        <v>42.307692307692307</v>
      </c>
      <c r="G977" s="2">
        <f>Table2[[#This Row],[Донецька область]]*100</f>
        <v>90.909090909090907</v>
      </c>
      <c r="H977" s="2">
        <f>Table2[[#This Row],[Житомирська область]]*100</f>
        <v>28.240740740740737</v>
      </c>
      <c r="I977" s="2">
        <f>Table2[[#This Row],[Закарпатська область]]*100</f>
        <v>50.78125</v>
      </c>
      <c r="J977" s="2">
        <f>Table2[[#This Row],[Запорізька область]]*100</f>
        <v>64.772727272727266</v>
      </c>
      <c r="K977" s="2">
        <f>Table2[[#This Row],[Івано-Франківська область]]*100</f>
        <v>72.916666666666657</v>
      </c>
      <c r="L977" s="2">
        <f>Table2[[#This Row],[Київська область]]*100</f>
        <v>63.076923076923073</v>
      </c>
      <c r="M977" s="2">
        <f>Table2[[#This Row],[Кіровоградська область]]*100</f>
        <v>46.153846153846153</v>
      </c>
      <c r="N977" s="2">
        <f>Table2[[#This Row],[Луганська область]]*100</f>
        <v>48.888888888888886</v>
      </c>
      <c r="O977" s="2">
        <f>Table2[[#This Row],[Львівська область]]*100</f>
        <v>60.593220338983059</v>
      </c>
      <c r="P977" s="2">
        <f>Table2[[#This Row],[Миколаївська область]]*100</f>
        <v>55.39568345323741</v>
      </c>
      <c r="Q977" s="2">
        <f>Table2[[#This Row],[Одеська область]]*100</f>
        <v>26.006191950464398</v>
      </c>
      <c r="R977" s="2">
        <f>Table2[[#This Row],[Полтавська область]]*100</f>
        <v>46.25</v>
      </c>
      <c r="S977" s="2">
        <f>Table2[[#This Row],[Рівненська область]]*100</f>
        <v>45.454545454545453</v>
      </c>
      <c r="T977" s="2">
        <f>Table2[[#This Row],[Сумська область]]*100</f>
        <v>53.846153846153847</v>
      </c>
      <c r="U977" s="2">
        <f>Table2[[#This Row],[Тернопільська область]]*100</f>
        <v>41.810344827586206</v>
      </c>
      <c r="V977" s="2">
        <f>Table2[[#This Row],[Харківська область]]*100</f>
        <v>48.484848484848484</v>
      </c>
      <c r="W977" s="2">
        <f>Table2[[#This Row],[Херсонська область]]*100</f>
        <v>42.708333333333329</v>
      </c>
      <c r="X977" s="2">
        <f>Table2[[#This Row],[Хмельницька область]]*100</f>
        <v>43.624161073825505</v>
      </c>
      <c r="Y977" s="2">
        <f>Table2[[#This Row],[Черкаська область]]*100</f>
        <v>70.769230769230774</v>
      </c>
      <c r="Z977" s="2">
        <f>Table2[[#This Row],[Чернівецька область]]*100</f>
        <v>64.516129032258064</v>
      </c>
      <c r="AA977" s="2">
        <f>Table2[[#This Row],[Чернігівська область]]*100</f>
        <v>45</v>
      </c>
    </row>
    <row r="978" spans="1:27" x14ac:dyDescent="0.35">
      <c r="A978" s="1">
        <f>Table2[[#This Row],[Дата]]</f>
        <v>44162</v>
      </c>
      <c r="B978" t="str">
        <f>Table2[[#This Row],[Показник]]</f>
        <v>% вільних ліжок у ВРІТ</v>
      </c>
      <c r="C978" s="2">
        <f>Table2[[#This Row],[м.Київ]]*100</f>
        <v>44.277108433734938</v>
      </c>
      <c r="D978" s="2">
        <f>Table2[[#This Row],[Вінницька область]]*100</f>
        <v>61.142857142857146</v>
      </c>
      <c r="E978" s="2">
        <f>Table2[[#This Row],[Волинська область]]*100</f>
        <v>59.848484848484851</v>
      </c>
      <c r="F978" s="2">
        <f>Table2[[#This Row],[Дніпропетровська область]]*100</f>
        <v>57.692307692307686</v>
      </c>
      <c r="G978" s="2">
        <f>Table2[[#This Row],[Донецька область]]*100</f>
        <v>9.0909090909090917</v>
      </c>
      <c r="H978" s="2">
        <f>Table2[[#This Row],[Житомирська область]]*100</f>
        <v>71.759259259259252</v>
      </c>
      <c r="I978" s="2">
        <f>Table2[[#This Row],[Закарпатська область]]*100</f>
        <v>49.21875</v>
      </c>
      <c r="J978" s="2">
        <f>Table2[[#This Row],[Запорізька область]]*100</f>
        <v>35.227272727272727</v>
      </c>
      <c r="K978" s="2">
        <f>Table2[[#This Row],[Івано-Франківська область]]*100</f>
        <v>27.083333333333332</v>
      </c>
      <c r="L978" s="2">
        <f>Table2[[#This Row],[Київська область]]*100</f>
        <v>36.923076923076927</v>
      </c>
      <c r="M978" s="2">
        <f>Table2[[#This Row],[Кіровоградська область]]*100</f>
        <v>53.846153846153847</v>
      </c>
      <c r="N978" s="2">
        <f>Table2[[#This Row],[Луганська область]]*100</f>
        <v>51.111111111111107</v>
      </c>
      <c r="O978" s="2">
        <f>Table2[[#This Row],[Львівська область]]*100</f>
        <v>39.406779661016948</v>
      </c>
      <c r="P978" s="2">
        <f>Table2[[#This Row],[Миколаївська область]]*100</f>
        <v>44.60431654676259</v>
      </c>
      <c r="Q978" s="2">
        <f>Table2[[#This Row],[Одеська область]]*100</f>
        <v>73.993808049535602</v>
      </c>
      <c r="R978" s="2">
        <f>Table2[[#This Row],[Полтавська область]]*100</f>
        <v>53.75</v>
      </c>
      <c r="S978" s="2">
        <f>Table2[[#This Row],[Рівненська область]]*100</f>
        <v>54.54545454545454</v>
      </c>
      <c r="T978" s="2">
        <f>Table2[[#This Row],[Сумська область]]*100</f>
        <v>46.153846153846153</v>
      </c>
      <c r="U978" s="2">
        <f>Table2[[#This Row],[Тернопільська область]]*100</f>
        <v>58.189655172413794</v>
      </c>
      <c r="V978" s="2">
        <f>Table2[[#This Row],[Харківська область]]*100</f>
        <v>51.515151515151516</v>
      </c>
      <c r="W978" s="2">
        <f>Table2[[#This Row],[Херсонська область]]*100</f>
        <v>57.291666666666664</v>
      </c>
      <c r="X978" s="2">
        <f>Table2[[#This Row],[Хмельницька область]]*100</f>
        <v>56.375838926174495</v>
      </c>
      <c r="Y978" s="2">
        <f>Table2[[#This Row],[Черкаська область]]*100</f>
        <v>29.230769230769234</v>
      </c>
      <c r="Z978" s="2">
        <f>Table2[[#This Row],[Чернівецька область]]*100</f>
        <v>35.483870967741936</v>
      </c>
      <c r="AA978" s="2">
        <f>Table2[[#This Row],[Чернігівська область]]*100</f>
        <v>55.000000000000007</v>
      </c>
    </row>
    <row r="979" spans="1:27" x14ac:dyDescent="0.35">
      <c r="A979" s="1">
        <f>Table2[[#This Row],[Дата]]</f>
        <v>44162</v>
      </c>
      <c r="B979" t="str">
        <f>Table2[[#This Row],[Показник]]</f>
        <v>% зайнятих апаратів ШВЛ</v>
      </c>
      <c r="C979" s="2">
        <f>Table2[[#This Row],[м.Київ]]*100</f>
        <v>15.306122448979592</v>
      </c>
      <c r="D979" s="2">
        <f>Table2[[#This Row],[Вінницька область]]*100</f>
        <v>50.279329608938554</v>
      </c>
      <c r="E979" s="2">
        <f>Table2[[#This Row],[Волинська область]]*100</f>
        <v>6.8322981366459627</v>
      </c>
      <c r="F979" s="2">
        <f>Table2[[#This Row],[Дніпропетровська область]]*100</f>
        <v>1.5217391304347827</v>
      </c>
      <c r="G979" s="2">
        <f>Table2[[#This Row],[Донецька область]]*100</f>
        <v>6.9868995633187767</v>
      </c>
      <c r="H979" s="2">
        <f>Table2[[#This Row],[Житомирська область]]*100</f>
        <v>11.111111111111111</v>
      </c>
      <c r="I979" s="2">
        <f>Table2[[#This Row],[Закарпатська область]]*100</f>
        <v>9.2857142857142865</v>
      </c>
      <c r="J979" s="2">
        <f>Table2[[#This Row],[Запорізька область]]*100</f>
        <v>19.658119658119659</v>
      </c>
      <c r="K979" s="2">
        <f>Table2[[#This Row],[Івано-Франківська область]]*100</f>
        <v>32.20338983050847</v>
      </c>
      <c r="L979" s="2">
        <f>Table2[[#This Row],[Київська область]]*100</f>
        <v>13.725490196078432</v>
      </c>
      <c r="M979" s="2">
        <f>Table2[[#This Row],[Кіровоградська область]]*100</f>
        <v>26.785714285714285</v>
      </c>
      <c r="N979" s="2">
        <f>Table2[[#This Row],[Луганська область]]*100</f>
        <v>9.8039215686274517</v>
      </c>
      <c r="O979" s="2">
        <f>Table2[[#This Row],[Львівська область]]*100</f>
        <v>20.089285714285715</v>
      </c>
      <c r="P979" s="2">
        <f>Table2[[#This Row],[Миколаївська область]]*100</f>
        <v>7.6923076923076925</v>
      </c>
      <c r="Q979" s="2">
        <f>Table2[[#This Row],[Одеська область]]*100</f>
        <v>8.0459770114942533</v>
      </c>
      <c r="R979" s="2">
        <f>Table2[[#This Row],[Полтавська область]]*100</f>
        <v>11</v>
      </c>
      <c r="S979" s="2">
        <f>Table2[[#This Row],[Рівненська область]]*100</f>
        <v>6.962025316455696</v>
      </c>
      <c r="T979" s="2">
        <f>Table2[[#This Row],[Сумська область]]*100</f>
        <v>6.8181818181818175</v>
      </c>
      <c r="U979" s="2">
        <f>Table2[[#This Row],[Тернопільська область]]*100</f>
        <v>10.471204188481675</v>
      </c>
      <c r="V979" s="2">
        <f>Table2[[#This Row],[Харківська область]]*100</f>
        <v>28.923076923076923</v>
      </c>
      <c r="W979" s="2">
        <f>Table2[[#This Row],[Херсонська область]]*100</f>
        <v>9.7435897435897445</v>
      </c>
      <c r="X979" s="2">
        <f>Table2[[#This Row],[Хмельницька область]]*100</f>
        <v>17.5</v>
      </c>
      <c r="Y979" s="2">
        <f>Table2[[#This Row],[Черкаська область]]*100</f>
        <v>19.685039370078741</v>
      </c>
      <c r="Z979" s="2">
        <f>Table2[[#This Row],[Чернівецька область]]*100</f>
        <v>2.5157232704402519</v>
      </c>
      <c r="AA979" s="2">
        <f>Table2[[#This Row],[Чернігівська область]]*100</f>
        <v>15</v>
      </c>
    </row>
    <row r="980" spans="1:27" x14ac:dyDescent="0.35">
      <c r="A980" s="1">
        <f>Table2[[#This Row],[Дата]]</f>
        <v>44162</v>
      </c>
      <c r="B980" t="str">
        <f>Table2[[#This Row],[Показник]]</f>
        <v>% вільних апаратів ШВЛ</v>
      </c>
      <c r="C980" s="2">
        <f>Table2[[#This Row],[м.Київ]]*100</f>
        <v>84.693877551020407</v>
      </c>
      <c r="D980" s="2">
        <f>Table2[[#This Row],[Вінницька область]]*100</f>
        <v>49.720670391061446</v>
      </c>
      <c r="E980" s="2">
        <f>Table2[[#This Row],[Волинська область]]*100</f>
        <v>93.16770186335404</v>
      </c>
      <c r="F980" s="2">
        <f>Table2[[#This Row],[Дніпропетровська область]]*100</f>
        <v>98.478260869565219</v>
      </c>
      <c r="G980" s="2">
        <f>Table2[[#This Row],[Донецька область]]*100</f>
        <v>93.013100436681214</v>
      </c>
      <c r="H980" s="2">
        <f>Table2[[#This Row],[Житомирська область]]*100</f>
        <v>88.888888888888886</v>
      </c>
      <c r="I980" s="2">
        <f>Table2[[#This Row],[Закарпатська область]]*100</f>
        <v>90.714285714285708</v>
      </c>
      <c r="J980" s="2">
        <f>Table2[[#This Row],[Запорізька область]]*100</f>
        <v>80.341880341880341</v>
      </c>
      <c r="K980" s="2">
        <f>Table2[[#This Row],[Івано-Франківська область]]*100</f>
        <v>67.796610169491515</v>
      </c>
      <c r="L980" s="2">
        <f>Table2[[#This Row],[Київська область]]*100</f>
        <v>86.274509803921575</v>
      </c>
      <c r="M980" s="2">
        <f>Table2[[#This Row],[Кіровоградська область]]*100</f>
        <v>73.214285714285708</v>
      </c>
      <c r="N980" s="2">
        <f>Table2[[#This Row],[Луганська область]]*100</f>
        <v>90.196078431372555</v>
      </c>
      <c r="O980" s="2">
        <f>Table2[[#This Row],[Львівська область]]*100</f>
        <v>79.910714285714292</v>
      </c>
      <c r="P980" s="2">
        <f>Table2[[#This Row],[Миколаївська область]]*100</f>
        <v>92.307692307692307</v>
      </c>
      <c r="Q980" s="2">
        <f>Table2[[#This Row],[Одеська область]]*100</f>
        <v>91.954022988505741</v>
      </c>
      <c r="R980" s="2">
        <f>Table2[[#This Row],[Полтавська область]]*100</f>
        <v>89</v>
      </c>
      <c r="S980" s="2">
        <f>Table2[[#This Row],[Рівненська область]]*100</f>
        <v>93.037974683544306</v>
      </c>
      <c r="T980" s="2">
        <f>Table2[[#This Row],[Сумська область]]*100</f>
        <v>93.181818181818173</v>
      </c>
      <c r="U980" s="2">
        <f>Table2[[#This Row],[Тернопільська область]]*100</f>
        <v>89.528795811518322</v>
      </c>
      <c r="V980" s="2">
        <f>Table2[[#This Row],[Харківська область]]*100</f>
        <v>71.07692307692308</v>
      </c>
      <c r="W980" s="2">
        <f>Table2[[#This Row],[Херсонська область]]*100</f>
        <v>90.256410256410263</v>
      </c>
      <c r="X980" s="2">
        <f>Table2[[#This Row],[Хмельницька область]]*100</f>
        <v>82.5</v>
      </c>
      <c r="Y980" s="2">
        <f>Table2[[#This Row],[Черкаська область]]*100</f>
        <v>80.314960629921259</v>
      </c>
      <c r="Z980" s="2">
        <f>Table2[[#This Row],[Чернівецька область]]*100</f>
        <v>97.484276729559753</v>
      </c>
      <c r="AA980" s="2">
        <f>Table2[[#This Row],[Чернігівська область]]*100</f>
        <v>85</v>
      </c>
    </row>
    <row r="981" spans="1:27" x14ac:dyDescent="0.35">
      <c r="A981" s="1">
        <f>Table2[[#This Row],[Дата]]</f>
        <v>44163</v>
      </c>
      <c r="B981" t="str">
        <f>Table2[[#This Row],[Показник]]</f>
        <v>% ліжок, зайнятих підтвердженими випадками</v>
      </c>
      <c r="C981" s="2">
        <f>Table2[[#This Row],[м.Київ]]*100</f>
        <v>44.174220650011051</v>
      </c>
      <c r="D981" s="2">
        <f>Table2[[#This Row],[Вінницька область]]*100</f>
        <v>27.141482194417708</v>
      </c>
      <c r="E981" s="2">
        <f>Table2[[#This Row],[Волинська область]]*100</f>
        <v>30.6999306999307</v>
      </c>
      <c r="F981" s="2">
        <f>Table2[[#This Row],[Дніпропетровська область]]*100</f>
        <v>31.660142758461891</v>
      </c>
      <c r="G981" s="2">
        <f>Table2[[#This Row],[Донецька область]]*100</f>
        <v>17.089148390771861</v>
      </c>
      <c r="H981" s="2">
        <f>Table2[[#This Row],[Житомирська область]]*100</f>
        <v>31.272015655577302</v>
      </c>
      <c r="I981" s="2">
        <f>Table2[[#This Row],[Закарпатська область]]*100</f>
        <v>39.891598915989164</v>
      </c>
      <c r="J981" s="2">
        <f>Table2[[#This Row],[Запорізька область]]*100</f>
        <v>36.91397360036413</v>
      </c>
      <c r="K981" s="2">
        <f>Table2[[#This Row],[Івано-Франківська область]]*100</f>
        <v>40.462023101155062</v>
      </c>
      <c r="L981" s="2">
        <f>Table2[[#This Row],[Київська область]]*100</f>
        <v>37.223340040241446</v>
      </c>
      <c r="M981" s="2">
        <f>Table2[[#This Row],[Кіровоградська область]]*100</f>
        <v>59.646017699115042</v>
      </c>
      <c r="N981" s="2">
        <f>Table2[[#This Row],[Луганська область]]*100</f>
        <v>18.790035587188612</v>
      </c>
      <c r="O981" s="2">
        <f>Table2[[#This Row],[Львівська область]]*100</f>
        <v>31.037344398340249</v>
      </c>
      <c r="P981" s="2">
        <f>Table2[[#This Row],[Миколаївська область]]*100</f>
        <v>42.255434782608695</v>
      </c>
      <c r="Q981" s="2">
        <f>Table2[[#This Row],[Одеська область]]*100</f>
        <v>28.383458646616543</v>
      </c>
      <c r="R981" s="2">
        <f>Table2[[#This Row],[Полтавська область]]*100</f>
        <v>35.413642960812773</v>
      </c>
      <c r="S981" s="2">
        <f>Table2[[#This Row],[Рівненська область]]*100</f>
        <v>36.453488372093027</v>
      </c>
      <c r="T981" s="2">
        <f>Table2[[#This Row],[Сумська область]]*100</f>
        <v>32.350925291295404</v>
      </c>
      <c r="U981" s="2">
        <f>Table2[[#This Row],[Тернопільська область]]*100</f>
        <v>34.018899388549194</v>
      </c>
      <c r="V981" s="2">
        <f>Table2[[#This Row],[Харківська область]]*100</f>
        <v>37.46987951807229</v>
      </c>
      <c r="W981" s="2">
        <f>Table2[[#This Row],[Херсонська область]]*100</f>
        <v>19.665871121718375</v>
      </c>
      <c r="X981" s="2">
        <f>Table2[[#This Row],[Хмельницька область]]*100</f>
        <v>38.494077834179357</v>
      </c>
      <c r="Y981" s="2">
        <f>Table2[[#This Row],[Черкаська область]]*100</f>
        <v>37.834132967786154</v>
      </c>
      <c r="Z981" s="2">
        <f>Table2[[#This Row],[Чернівецька область]]*100</f>
        <v>40.117416829745594</v>
      </c>
      <c r="AA981" s="2">
        <f>Table2[[#This Row],[Чернігівська область]]*100</f>
        <v>41.780821917808218</v>
      </c>
    </row>
    <row r="982" spans="1:27" x14ac:dyDescent="0.35">
      <c r="A982" s="1">
        <f>Table2[[#This Row],[Дата]]</f>
        <v>44163</v>
      </c>
      <c r="B982" t="str">
        <f>Table2[[#This Row],[Показник]]</f>
        <v>% ліжок, зайнятих підозрюваними випадками</v>
      </c>
      <c r="C982" s="2">
        <f>Table2[[#This Row],[м.Київ]]*100</f>
        <v>9.5954012823347377</v>
      </c>
      <c r="D982" s="2">
        <f>Table2[[#This Row],[Вінницька область]]*100</f>
        <v>22.473532242540905</v>
      </c>
      <c r="E982" s="2">
        <f>Table2[[#This Row],[Волинська область]]*100</f>
        <v>10.602910602910603</v>
      </c>
      <c r="F982" s="2">
        <f>Table2[[#This Row],[Дніпропетровська область]]*100</f>
        <v>16.532350909509557</v>
      </c>
      <c r="G982" s="2">
        <f>Table2[[#This Row],[Донецька область]]*100</f>
        <v>18.798063229849053</v>
      </c>
      <c r="H982" s="2">
        <f>Table2[[#This Row],[Житомирська область]]*100</f>
        <v>11.898238747553808</v>
      </c>
      <c r="I982" s="2">
        <f>Table2[[#This Row],[Закарпатська область]]*100</f>
        <v>9.5934959349593445</v>
      </c>
      <c r="J982" s="2">
        <f>Table2[[#This Row],[Запорізька область]]*100</f>
        <v>23.350022758306782</v>
      </c>
      <c r="K982" s="2">
        <f>Table2[[#This Row],[Івано-Франківська область]]*100</f>
        <v>10.570528526426321</v>
      </c>
      <c r="L982" s="2">
        <f>Table2[[#This Row],[Київська область]]*100</f>
        <v>11.670020120724345</v>
      </c>
      <c r="M982" s="2">
        <f>Table2[[#This Row],[Кіровоградська область]]*100</f>
        <v>5.4867256637168182</v>
      </c>
      <c r="N982" s="2">
        <f>Table2[[#This Row],[Луганська область]]*100</f>
        <v>7.4733096085409265</v>
      </c>
      <c r="O982" s="2">
        <f>Table2[[#This Row],[Львівська область]]*100</f>
        <v>17.897648686030426</v>
      </c>
      <c r="P982" s="2">
        <f>Table2[[#This Row],[Миколаївська область]]*100</f>
        <v>23.369565217391301</v>
      </c>
      <c r="Q982" s="2">
        <f>Table2[[#This Row],[Одеська область]]*100</f>
        <v>16.510025062656641</v>
      </c>
      <c r="R982" s="2">
        <f>Table2[[#This Row],[Полтавська область]]*100</f>
        <v>28.592162554426704</v>
      </c>
      <c r="S982" s="2">
        <f>Table2[[#This Row],[Рівненська область]]*100</f>
        <v>9.1279069767441818</v>
      </c>
      <c r="T982" s="2">
        <f>Table2[[#This Row],[Сумська область]]*100</f>
        <v>12.748457847840994</v>
      </c>
      <c r="U982" s="2">
        <f>Table2[[#This Row],[Тернопільська область]]*100</f>
        <v>3.6687048360200092</v>
      </c>
      <c r="V982" s="2">
        <f>Table2[[#This Row],[Харківська область]]*100</f>
        <v>9.6385542168674672</v>
      </c>
      <c r="W982" s="2">
        <f>Table2[[#This Row],[Херсонська область]]*100</f>
        <v>0</v>
      </c>
      <c r="X982" s="2">
        <f>Table2[[#This Row],[Хмельницька область]]*100</f>
        <v>8.9678510998307974</v>
      </c>
      <c r="Y982" s="2">
        <f>Table2[[#This Row],[Черкаська область]]*100</f>
        <v>19.054146675805345</v>
      </c>
      <c r="Z982" s="2">
        <f>Table2[[#This Row],[Чернівецька область]]*100</f>
        <v>11.545988258317024</v>
      </c>
      <c r="AA982" s="2">
        <f>Table2[[#This Row],[Чернігівська область]]*100</f>
        <v>17.808219178082197</v>
      </c>
    </row>
    <row r="983" spans="1:27" x14ac:dyDescent="0.35">
      <c r="A983" s="1">
        <f>Table2[[#This Row],[Дата]]</f>
        <v>44163</v>
      </c>
      <c r="B983" t="str">
        <f>Table2[[#This Row],[Показник]]</f>
        <v>% зайнятих підтвердженими та підозрюваними випадками</v>
      </c>
      <c r="C983" s="2">
        <f>Table2[[#This Row],[м.Київ]]*100</f>
        <v>53.769621932345792</v>
      </c>
      <c r="D983" s="2">
        <f>Table2[[#This Row],[Вінницька область]]*100</f>
        <v>49.615014436958617</v>
      </c>
      <c r="E983" s="2">
        <f>Table2[[#This Row],[Волинська область]]*100</f>
        <v>41.302841302841301</v>
      </c>
      <c r="F983" s="2">
        <f>Table2[[#This Row],[Дніпропетровська область]]*100</f>
        <v>48.192493667971448</v>
      </c>
      <c r="G983" s="2">
        <f>Table2[[#This Row],[Донецька область]]*100</f>
        <v>35.88721162062091</v>
      </c>
      <c r="H983" s="2">
        <f>Table2[[#This Row],[Житомирська область]]*100</f>
        <v>43.170254403131111</v>
      </c>
      <c r="I983" s="2">
        <f>Table2[[#This Row],[Закарпатська область]]*100</f>
        <v>49.485094850948506</v>
      </c>
      <c r="J983" s="2">
        <f>Table2[[#This Row],[Запорізька область]]*100</f>
        <v>60.263996358670916</v>
      </c>
      <c r="K983" s="2">
        <f>Table2[[#This Row],[Івано-Франківська область]]*100</f>
        <v>51.032551627581377</v>
      </c>
      <c r="L983" s="2">
        <f>Table2[[#This Row],[Київська область]]*100</f>
        <v>48.893360160965791</v>
      </c>
      <c r="M983" s="2">
        <f>Table2[[#This Row],[Кіровоградська область]]*100</f>
        <v>65.13274336283186</v>
      </c>
      <c r="N983" s="2">
        <f>Table2[[#This Row],[Луганська область]]*100</f>
        <v>26.263345195729539</v>
      </c>
      <c r="O983" s="2">
        <f>Table2[[#This Row],[Львівська область]]*100</f>
        <v>48.934993084370674</v>
      </c>
      <c r="P983" s="2">
        <f>Table2[[#This Row],[Миколаївська область]]*100</f>
        <v>65.625</v>
      </c>
      <c r="Q983" s="2">
        <f>Table2[[#This Row],[Одеська область]]*100</f>
        <v>44.893483709273184</v>
      </c>
      <c r="R983" s="2">
        <f>Table2[[#This Row],[Полтавська область]]*100</f>
        <v>64.005805515239473</v>
      </c>
      <c r="S983" s="2">
        <f>Table2[[#This Row],[Рівненська область]]*100</f>
        <v>45.581395348837212</v>
      </c>
      <c r="T983" s="2">
        <f>Table2[[#This Row],[Сумська область]]*100</f>
        <v>45.099383139136393</v>
      </c>
      <c r="U983" s="2">
        <f>Table2[[#This Row],[Тернопільська область]]*100</f>
        <v>37.687604224569206</v>
      </c>
      <c r="V983" s="2">
        <f>Table2[[#This Row],[Харківська область]]*100</f>
        <v>47.108433734939759</v>
      </c>
      <c r="W983" s="2">
        <f>Table2[[#This Row],[Херсонська область]]*100</f>
        <v>19.665871121718375</v>
      </c>
      <c r="X983" s="2">
        <f>Table2[[#This Row],[Хмельницька область]]*100</f>
        <v>47.461928934010153</v>
      </c>
      <c r="Y983" s="2">
        <f>Table2[[#This Row],[Черкаська область]]*100</f>
        <v>56.888279643591503</v>
      </c>
      <c r="Z983" s="2">
        <f>Table2[[#This Row],[Чернівецька область]]*100</f>
        <v>51.663405088062618</v>
      </c>
      <c r="AA983" s="2">
        <f>Table2[[#This Row],[Чернігівська область]]*100</f>
        <v>59.589041095890416</v>
      </c>
    </row>
    <row r="984" spans="1:27" x14ac:dyDescent="0.35">
      <c r="A984" s="1">
        <f>Table2[[#This Row],[Дата]]</f>
        <v>44163</v>
      </c>
      <c r="B984" t="str">
        <f>Table2[[#This Row],[Показник]]</f>
        <v>% вільних ліжок</v>
      </c>
      <c r="C984" s="2">
        <f>Table2[[#This Row],[м.Київ]]*100</f>
        <v>46.230378067654208</v>
      </c>
      <c r="D984" s="2">
        <f>Table2[[#This Row],[Вінницька область]]*100</f>
        <v>50.384985563041383</v>
      </c>
      <c r="E984" s="2">
        <f>Table2[[#This Row],[Волинська область]]*100</f>
        <v>58.697158697158699</v>
      </c>
      <c r="F984" s="2">
        <f>Table2[[#This Row],[Дніпропетровська область]]*100</f>
        <v>51.807506332028552</v>
      </c>
      <c r="G984" s="2">
        <f>Table2[[#This Row],[Донецька область]]*100</f>
        <v>64.112788379379083</v>
      </c>
      <c r="H984" s="2">
        <f>Table2[[#This Row],[Житомирська область]]*100</f>
        <v>56.829745596868889</v>
      </c>
      <c r="I984" s="2">
        <f>Table2[[#This Row],[Закарпатська область]]*100</f>
        <v>50.514905149051494</v>
      </c>
      <c r="J984" s="2">
        <f>Table2[[#This Row],[Запорізька область]]*100</f>
        <v>39.736003641329084</v>
      </c>
      <c r="K984" s="2">
        <f>Table2[[#This Row],[Івано-Франківська область]]*100</f>
        <v>48.967448372418623</v>
      </c>
      <c r="L984" s="2">
        <f>Table2[[#This Row],[Київська область]]*100</f>
        <v>51.106639839034209</v>
      </c>
      <c r="M984" s="2">
        <f>Table2[[#This Row],[Кіровоградська область]]*100</f>
        <v>34.86725663716814</v>
      </c>
      <c r="N984" s="2">
        <f>Table2[[#This Row],[Луганська область]]*100</f>
        <v>73.736654804270458</v>
      </c>
      <c r="O984" s="2">
        <f>Table2[[#This Row],[Львівська область]]*100</f>
        <v>51.065006915629318</v>
      </c>
      <c r="P984" s="2">
        <f>Table2[[#This Row],[Миколаївська область]]*100</f>
        <v>34.375</v>
      </c>
      <c r="Q984" s="2">
        <f>Table2[[#This Row],[Одеська область]]*100</f>
        <v>55.106516290726816</v>
      </c>
      <c r="R984" s="2">
        <f>Table2[[#This Row],[Полтавська область]]*100</f>
        <v>35.99419448476052</v>
      </c>
      <c r="S984" s="2">
        <f>Table2[[#This Row],[Рівненська область]]*100</f>
        <v>54.418604651162795</v>
      </c>
      <c r="T984" s="2">
        <f>Table2[[#This Row],[Сумська область]]*100</f>
        <v>54.900616860863607</v>
      </c>
      <c r="U984" s="2">
        <f>Table2[[#This Row],[Тернопільська область]]*100</f>
        <v>62.312395775430794</v>
      </c>
      <c r="V984" s="2">
        <f>Table2[[#This Row],[Харківська область]]*100</f>
        <v>52.891566265060241</v>
      </c>
      <c r="W984" s="2">
        <f>Table2[[#This Row],[Херсонська область]]*100</f>
        <v>80.334128878281618</v>
      </c>
      <c r="X984" s="2">
        <f>Table2[[#This Row],[Хмельницька область]]*100</f>
        <v>52.538071065989847</v>
      </c>
      <c r="Y984" s="2">
        <f>Table2[[#This Row],[Черкаська область]]*100</f>
        <v>43.111720356408497</v>
      </c>
      <c r="Z984" s="2">
        <f>Table2[[#This Row],[Чернівецька область]]*100</f>
        <v>48.336594911937382</v>
      </c>
      <c r="AA984" s="2">
        <f>Table2[[#This Row],[Чернігівська область]]*100</f>
        <v>40.410958904109584</v>
      </c>
    </row>
    <row r="985" spans="1:27" x14ac:dyDescent="0.35">
      <c r="A985" s="1">
        <f>Table2[[#This Row],[Дата]]</f>
        <v>44163</v>
      </c>
      <c r="B985" t="str">
        <f>Table2[[#This Row],[Показник]]</f>
        <v>% ліжок, забезпечених подачею кисню</v>
      </c>
      <c r="C985" s="2">
        <f>Table2[[#This Row],[м.Київ]]*100</f>
        <v>41.213164121316417</v>
      </c>
      <c r="D985" s="2">
        <f>Table2[[#This Row],[Вінницька область]]*100</f>
        <v>66.136576239476142</v>
      </c>
      <c r="E985" s="2">
        <f>Table2[[#This Row],[Волинська область]]*100</f>
        <v>57.873485868102293</v>
      </c>
      <c r="F985" s="2">
        <f>Table2[[#This Row],[Дніпропетровська область]]*100</f>
        <v>40.039361469494864</v>
      </c>
      <c r="G985" s="2">
        <f>Table2[[#This Row],[Донецька область]]*100</f>
        <v>29.86742916558357</v>
      </c>
      <c r="H985" s="2">
        <f>Table2[[#This Row],[Житомирська область]]*100</f>
        <v>58.22784810126582</v>
      </c>
      <c r="I985" s="2">
        <f>Table2[[#This Row],[Закарпатська область]]*100</f>
        <v>36.445623342175068</v>
      </c>
      <c r="J985" s="2">
        <f>Table2[[#This Row],[Запорізька область]]*100</f>
        <v>65.942350332594231</v>
      </c>
      <c r="K985" s="2">
        <f>Table2[[#This Row],[Івано-Франківська область]]*100</f>
        <v>41.502379333786536</v>
      </c>
      <c r="L985" s="2">
        <f>Table2[[#This Row],[Київська область]]*100</f>
        <v>63.722772277227726</v>
      </c>
      <c r="M985" s="2">
        <f>Table2[[#This Row],[Кіровоградська область]]*100</f>
        <v>59.96649916247906</v>
      </c>
      <c r="N985" s="2">
        <f>Table2[[#This Row],[Луганська область]]*100</f>
        <v>22.625698324022348</v>
      </c>
      <c r="O985" s="2">
        <f>Table2[[#This Row],[Львівська область]]*100</f>
        <v>61.527967257844473</v>
      </c>
      <c r="P985" s="2">
        <f>Table2[[#This Row],[Миколаївська область]]*100</f>
        <v>46.435452793834301</v>
      </c>
      <c r="Q985" s="2">
        <f>Table2[[#This Row],[Одеська область]]*100</f>
        <v>40.710382513661202</v>
      </c>
      <c r="R985" s="2">
        <f>Table2[[#This Row],[Полтавська область]]*100</f>
        <v>62.458691341705219</v>
      </c>
      <c r="S985" s="2">
        <f>Table2[[#This Row],[Рівненська область]]*100</f>
        <v>37.300275482093667</v>
      </c>
      <c r="T985" s="2">
        <f>Table2[[#This Row],[Сумська область]]*100</f>
        <v>53.748411689961884</v>
      </c>
      <c r="U985" s="2">
        <f>Table2[[#This Row],[Тернопільська область]]*100</f>
        <v>62.040393578456751</v>
      </c>
      <c r="V985" s="2">
        <f>Table2[[#This Row],[Харківська область]]*100</f>
        <v>44.368166793796085</v>
      </c>
      <c r="W985" s="2">
        <f>Table2[[#This Row],[Херсонська область]]*100</f>
        <v>53.97412199630314</v>
      </c>
      <c r="X985" s="2">
        <f>Table2[[#This Row],[Хмельницька область]]*100</f>
        <v>70.029424127784779</v>
      </c>
      <c r="Y985" s="2">
        <f>Table2[[#This Row],[Черкаська область]]*100</f>
        <v>43.654485049833887</v>
      </c>
      <c r="Z985" s="2">
        <f>Table2[[#This Row],[Чернівецька область]]*100</f>
        <v>56.229615133724721</v>
      </c>
      <c r="AA985" s="2">
        <f>Table2[[#This Row],[Чернігівська область]]*100</f>
        <v>43.704775687409551</v>
      </c>
    </row>
    <row r="986" spans="1:27" x14ac:dyDescent="0.35">
      <c r="A986" s="1">
        <f>Table2[[#This Row],[Дата]]</f>
        <v>44163</v>
      </c>
      <c r="B986" t="str">
        <f>Table2[[#This Row],[Показник]]</f>
        <v>% зайнятих ліжок, забезпечених подачею кисню</v>
      </c>
      <c r="C986" s="2">
        <f>Table2[[#This Row],[м.Київ]]*100</f>
        <v>64.405010438413356</v>
      </c>
      <c r="D986" s="2">
        <f>Table2[[#This Row],[Вінницька область]]*100</f>
        <v>35.148514851485146</v>
      </c>
      <c r="E986" s="2">
        <f>Table2[[#This Row],[Волинська область]]*100</f>
        <v>35.465116279069768</v>
      </c>
      <c r="F986" s="2">
        <f>Table2[[#This Row],[Дніпропетровська область]]*100</f>
        <v>46.750409612233753</v>
      </c>
      <c r="G986" s="2">
        <f>Table2[[#This Row],[Донецька область]]*100</f>
        <v>64.229765013054831</v>
      </c>
      <c r="H986" s="2">
        <f>Table2[[#This Row],[Житомирська область]]*100</f>
        <v>25.895140664961637</v>
      </c>
      <c r="I986" s="2">
        <f>Table2[[#This Row],[Закарпатська область]]*100</f>
        <v>54.439592430858809</v>
      </c>
      <c r="J986" s="2">
        <f>Table2[[#This Row],[Запорізька область]]*100</f>
        <v>50.302622730329524</v>
      </c>
      <c r="K986" s="2">
        <f>Table2[[#This Row],[Івано-Франківська область]]*100</f>
        <v>53.890253890253895</v>
      </c>
      <c r="L986" s="2">
        <f>Table2[[#This Row],[Київська область]]*100</f>
        <v>58.918582970789316</v>
      </c>
      <c r="M986" s="2">
        <f>Table2[[#This Row],[Кіровоградська область]]*100</f>
        <v>62.569832402234638</v>
      </c>
      <c r="N986" s="2">
        <f>Table2[[#This Row],[Луганська область]]*100</f>
        <v>28.703703703703702</v>
      </c>
      <c r="O986" s="2">
        <f>Table2[[#This Row],[Львівська область]]*100</f>
        <v>66.518847006651882</v>
      </c>
      <c r="P986" s="2">
        <f>Table2[[#This Row],[Миколаївська область]]*100</f>
        <v>59.059474412171511</v>
      </c>
      <c r="Q986" s="2">
        <f>Table2[[#This Row],[Одеська область]]*100</f>
        <v>53.489932885906043</v>
      </c>
      <c r="R986" s="2">
        <f>Table2[[#This Row],[Полтавська область]]*100</f>
        <v>23.915343915343914</v>
      </c>
      <c r="S986" s="2">
        <f>Table2[[#This Row],[Рівненська область]]*100</f>
        <v>60.856720827178734</v>
      </c>
      <c r="T986" s="2">
        <f>Table2[[#This Row],[Сумська область]]*100</f>
        <v>63.23877068557919</v>
      </c>
      <c r="U986" s="2">
        <f>Table2[[#This Row],[Тернопільська область]]*100</f>
        <v>40.233722871452422</v>
      </c>
      <c r="V986" s="2">
        <f>Table2[[#This Row],[Харківська область]]*100</f>
        <v>50.830945558739259</v>
      </c>
      <c r="W986" s="2">
        <f>Table2[[#This Row],[Херсонська область]]*100</f>
        <v>15.667808219178081</v>
      </c>
      <c r="X986" s="2">
        <f>Table2[[#This Row],[Хмельницька область]]*100</f>
        <v>36.014405762304925</v>
      </c>
      <c r="Y986" s="2">
        <f>Table2[[#This Row],[Черкаська область]]*100</f>
        <v>81.582952815829529</v>
      </c>
      <c r="Z986" s="2">
        <f>Table2[[#This Row],[Чернівецька область]]*100</f>
        <v>42.343387470997676</v>
      </c>
      <c r="AA986" s="2">
        <f>Table2[[#This Row],[Чернігівська область]]*100</f>
        <v>59.105960264900659</v>
      </c>
    </row>
    <row r="987" spans="1:27" x14ac:dyDescent="0.35">
      <c r="A987" s="1">
        <f>Table2[[#This Row],[Дата]]</f>
        <v>44163</v>
      </c>
      <c r="B987" t="str">
        <f>Table2[[#This Row],[Показник]]</f>
        <v>% вільних ліжок, забезпечених подачею кисню</v>
      </c>
      <c r="C987" s="2">
        <f>Table2[[#This Row],[м.Київ]]*100</f>
        <v>35.594989561586637</v>
      </c>
      <c r="D987" s="2">
        <f>Table2[[#This Row],[Вінницька область]]*100</f>
        <v>64.851485148514854</v>
      </c>
      <c r="E987" s="2">
        <f>Table2[[#This Row],[Волинська область]]*100</f>
        <v>64.534883720930239</v>
      </c>
      <c r="F987" s="2">
        <f>Table2[[#This Row],[Дніпропетровська область]]*100</f>
        <v>53.249590387766247</v>
      </c>
      <c r="G987" s="2">
        <f>Table2[[#This Row],[Донецька область]]*100</f>
        <v>35.770234986945169</v>
      </c>
      <c r="H987" s="2">
        <f>Table2[[#This Row],[Житомирська область]]*100</f>
        <v>74.10485933503837</v>
      </c>
      <c r="I987" s="2">
        <f>Table2[[#This Row],[Закарпатська область]]*100</f>
        <v>45.560407569141191</v>
      </c>
      <c r="J987" s="2">
        <f>Table2[[#This Row],[Запорізька область]]*100</f>
        <v>49.697377269670476</v>
      </c>
      <c r="K987" s="2">
        <f>Table2[[#This Row],[Івано-Франківська область]]*100</f>
        <v>46.109746109746105</v>
      </c>
      <c r="L987" s="2">
        <f>Table2[[#This Row],[Київська область]]*100</f>
        <v>41.081417029210684</v>
      </c>
      <c r="M987" s="2">
        <f>Table2[[#This Row],[Кіровоградська область]]*100</f>
        <v>37.430167597765362</v>
      </c>
      <c r="N987" s="2">
        <f>Table2[[#This Row],[Луганська область]]*100</f>
        <v>71.296296296296291</v>
      </c>
      <c r="O987" s="2">
        <f>Table2[[#This Row],[Львівська область]]*100</f>
        <v>33.481152993348118</v>
      </c>
      <c r="P987" s="2">
        <f>Table2[[#This Row],[Миколаївська область]]*100</f>
        <v>40.940525587828489</v>
      </c>
      <c r="Q987" s="2">
        <f>Table2[[#This Row],[Одеська область]]*100</f>
        <v>46.510067114093964</v>
      </c>
      <c r="R987" s="2">
        <f>Table2[[#This Row],[Полтавська область]]*100</f>
        <v>76.084656084656089</v>
      </c>
      <c r="S987" s="2">
        <f>Table2[[#This Row],[Рівненська область]]*100</f>
        <v>39.143279172821273</v>
      </c>
      <c r="T987" s="2">
        <f>Table2[[#This Row],[Сумська область]]*100</f>
        <v>36.761229314420802</v>
      </c>
      <c r="U987" s="2">
        <f>Table2[[#This Row],[Тернопільська область]]*100</f>
        <v>59.766277128547586</v>
      </c>
      <c r="V987" s="2">
        <f>Table2[[#This Row],[Харківська область]]*100</f>
        <v>49.169054441260748</v>
      </c>
      <c r="W987" s="2">
        <f>Table2[[#This Row],[Херсонська область]]*100</f>
        <v>84.332191780821915</v>
      </c>
      <c r="X987" s="2">
        <f>Table2[[#This Row],[Хмельницька область]]*100</f>
        <v>63.985594237695075</v>
      </c>
      <c r="Y987" s="2">
        <f>Table2[[#This Row],[Черкаська область]]*100</f>
        <v>18.417047184170471</v>
      </c>
      <c r="Z987" s="2">
        <f>Table2[[#This Row],[Чернівецька область]]*100</f>
        <v>57.656612529002317</v>
      </c>
      <c r="AA987" s="2">
        <f>Table2[[#This Row],[Чернігівська область]]*100</f>
        <v>40.894039735099334</v>
      </c>
    </row>
    <row r="988" spans="1:27" x14ac:dyDescent="0.35">
      <c r="A988" s="1">
        <f>Table2[[#This Row],[Дата]]</f>
        <v>44163</v>
      </c>
      <c r="B988" t="str">
        <f>Table2[[#This Row],[Показник]]</f>
        <v>% зайнятих ліжок у ВРІТ</v>
      </c>
      <c r="C988" s="2">
        <f>Table2[[#This Row],[м.Київ]]*100</f>
        <v>59.036144578313255</v>
      </c>
      <c r="D988" s="2">
        <f>Table2[[#This Row],[Вінницька область]]*100</f>
        <v>41.142857142857139</v>
      </c>
      <c r="E988" s="2">
        <f>Table2[[#This Row],[Волинська область]]*100</f>
        <v>40.909090909090914</v>
      </c>
      <c r="F988" s="2">
        <f>Table2[[#This Row],[Дніпропетровська область]]*100</f>
        <v>44.711538461538467</v>
      </c>
      <c r="G988" s="2">
        <f>Table2[[#This Row],[Донецька область]]*100</f>
        <v>95.454545454545453</v>
      </c>
      <c r="H988" s="2">
        <f>Table2[[#This Row],[Житомирська область]]*100</f>
        <v>31.363636363636367</v>
      </c>
      <c r="I988" s="2">
        <f>Table2[[#This Row],[Закарпатська область]]*100</f>
        <v>52.34375</v>
      </c>
      <c r="J988" s="2">
        <f>Table2[[#This Row],[Запорізька область]]*100</f>
        <v>68.181818181818173</v>
      </c>
      <c r="K988" s="2">
        <f>Table2[[#This Row],[Івано-Франківська область]]*100</f>
        <v>73.4375</v>
      </c>
      <c r="L988" s="2">
        <f>Table2[[#This Row],[Київська область]]*100</f>
        <v>55.897435897435898</v>
      </c>
      <c r="M988" s="2">
        <f>Table2[[#This Row],[Кіровоградська область]]*100</f>
        <v>46.875</v>
      </c>
      <c r="N988" s="2">
        <f>Table2[[#This Row],[Луганська область]]*100</f>
        <v>37.777777777777779</v>
      </c>
      <c r="O988" s="2">
        <f>Table2[[#This Row],[Львівська область]]*100</f>
        <v>61.864406779661017</v>
      </c>
      <c r="P988" s="2">
        <f>Table2[[#This Row],[Миколаївська область]]*100</f>
        <v>54.676258992805757</v>
      </c>
      <c r="Q988" s="2">
        <f>Table2[[#This Row],[Одеська область]]*100</f>
        <v>25.077399380804955</v>
      </c>
      <c r="R988" s="2">
        <f>Table2[[#This Row],[Полтавська область]]*100</f>
        <v>42.5</v>
      </c>
      <c r="S988" s="2">
        <f>Table2[[#This Row],[Рівненська область]]*100</f>
        <v>43.636363636363633</v>
      </c>
      <c r="T988" s="2">
        <f>Table2[[#This Row],[Сумська область]]*100</f>
        <v>51.282051282051277</v>
      </c>
      <c r="U988" s="2">
        <f>Table2[[#This Row],[Тернопільська область]]*100</f>
        <v>42.241379310344826</v>
      </c>
      <c r="V988" s="2">
        <f>Table2[[#This Row],[Харківська область]]*100</f>
        <v>51.94805194805194</v>
      </c>
      <c r="W988" s="2">
        <f>Table2[[#This Row],[Херсонська область]]*100</f>
        <v>41.666666666666671</v>
      </c>
      <c r="X988" s="2">
        <f>Table2[[#This Row],[Хмельницька область]]*100</f>
        <v>40.939597315436245</v>
      </c>
      <c r="Y988" s="2">
        <f>Table2[[#This Row],[Черкаська область]]*100</f>
        <v>73.076923076923066</v>
      </c>
      <c r="Z988" s="2">
        <f>Table2[[#This Row],[Чернівецька область]]*100</f>
        <v>60.483870967741936</v>
      </c>
      <c r="AA988" s="2">
        <f>Table2[[#This Row],[Чернігівська область]]*100</f>
        <v>45.714285714285715</v>
      </c>
    </row>
    <row r="989" spans="1:27" x14ac:dyDescent="0.35">
      <c r="A989" s="1">
        <f>Table2[[#This Row],[Дата]]</f>
        <v>44163</v>
      </c>
      <c r="B989" t="str">
        <f>Table2[[#This Row],[Показник]]</f>
        <v>% вільних ліжок у ВРІТ</v>
      </c>
      <c r="C989" s="2">
        <f>Table2[[#This Row],[м.Київ]]*100</f>
        <v>40.963855421686745</v>
      </c>
      <c r="D989" s="2">
        <f>Table2[[#This Row],[Вінницька область]]*100</f>
        <v>58.857142857142854</v>
      </c>
      <c r="E989" s="2">
        <f>Table2[[#This Row],[Волинська область]]*100</f>
        <v>59.090909090909093</v>
      </c>
      <c r="F989" s="2">
        <f>Table2[[#This Row],[Дніпропетровська область]]*100</f>
        <v>55.28846153846154</v>
      </c>
      <c r="G989" s="2">
        <f>Table2[[#This Row],[Донецька область]]*100</f>
        <v>4.5454545454545459</v>
      </c>
      <c r="H989" s="2">
        <f>Table2[[#This Row],[Житомирська область]]*100</f>
        <v>68.63636363636364</v>
      </c>
      <c r="I989" s="2">
        <f>Table2[[#This Row],[Закарпатська область]]*100</f>
        <v>47.65625</v>
      </c>
      <c r="J989" s="2">
        <f>Table2[[#This Row],[Запорізька область]]*100</f>
        <v>31.818181818181817</v>
      </c>
      <c r="K989" s="2">
        <f>Table2[[#This Row],[Івано-Франківська область]]*100</f>
        <v>26.5625</v>
      </c>
      <c r="L989" s="2">
        <f>Table2[[#This Row],[Київська область]]*100</f>
        <v>44.102564102564102</v>
      </c>
      <c r="M989" s="2">
        <f>Table2[[#This Row],[Кіровоградська область]]*100</f>
        <v>53.125</v>
      </c>
      <c r="N989" s="2">
        <f>Table2[[#This Row],[Луганська область]]*100</f>
        <v>62.222222222222221</v>
      </c>
      <c r="O989" s="2">
        <f>Table2[[#This Row],[Львівська область]]*100</f>
        <v>38.135593220338983</v>
      </c>
      <c r="P989" s="2">
        <f>Table2[[#This Row],[Миколаївська область]]*100</f>
        <v>45.323741007194243</v>
      </c>
      <c r="Q989" s="2">
        <f>Table2[[#This Row],[Одеська область]]*100</f>
        <v>74.922600619195052</v>
      </c>
      <c r="R989" s="2">
        <f>Table2[[#This Row],[Полтавська область]]*100</f>
        <v>57.499999999999993</v>
      </c>
      <c r="S989" s="2">
        <f>Table2[[#This Row],[Рівненська область]]*100</f>
        <v>56.36363636363636</v>
      </c>
      <c r="T989" s="2">
        <f>Table2[[#This Row],[Сумська область]]*100</f>
        <v>48.717948717948715</v>
      </c>
      <c r="U989" s="2">
        <f>Table2[[#This Row],[Тернопільська область]]*100</f>
        <v>57.758620689655174</v>
      </c>
      <c r="V989" s="2">
        <f>Table2[[#This Row],[Харківська область]]*100</f>
        <v>48.051948051948052</v>
      </c>
      <c r="W989" s="2">
        <f>Table2[[#This Row],[Херсонська область]]*100</f>
        <v>58.333333333333336</v>
      </c>
      <c r="X989" s="2">
        <f>Table2[[#This Row],[Хмельницька область]]*100</f>
        <v>59.060402684563762</v>
      </c>
      <c r="Y989" s="2">
        <f>Table2[[#This Row],[Черкаська область]]*100</f>
        <v>26.923076923076923</v>
      </c>
      <c r="Z989" s="2">
        <f>Table2[[#This Row],[Чернівецька область]]*100</f>
        <v>39.516129032258064</v>
      </c>
      <c r="AA989" s="2">
        <f>Table2[[#This Row],[Чернігівська область]]*100</f>
        <v>54.285714285714285</v>
      </c>
    </row>
    <row r="990" spans="1:27" x14ac:dyDescent="0.35">
      <c r="A990" s="1">
        <f>Table2[[#This Row],[Дата]]</f>
        <v>44163</v>
      </c>
      <c r="B990" t="str">
        <f>Table2[[#This Row],[Показник]]</f>
        <v>% зайнятих апаратів ШВЛ</v>
      </c>
      <c r="C990" s="2">
        <f>Table2[[#This Row],[м.Київ]]*100</f>
        <v>13.77551020408163</v>
      </c>
      <c r="D990" s="2">
        <f>Table2[[#This Row],[Вінницька область]]*100</f>
        <v>49.720670391061446</v>
      </c>
      <c r="E990" s="2">
        <f>Table2[[#This Row],[Волинська область]]*100</f>
        <v>4.9689440993788816</v>
      </c>
      <c r="F990" s="2">
        <f>Table2[[#This Row],[Дніпропетровська область]]*100</f>
        <v>1.5217391304347827</v>
      </c>
      <c r="G990" s="2">
        <f>Table2[[#This Row],[Донецька область]]*100</f>
        <v>6.0185185185185182</v>
      </c>
      <c r="H990" s="2">
        <f>Table2[[#This Row],[Житомирська область]]*100</f>
        <v>9.5238095238095237</v>
      </c>
      <c r="I990" s="2">
        <f>Table2[[#This Row],[Закарпатська область]]*100</f>
        <v>9.2857142857142865</v>
      </c>
      <c r="J990" s="2">
        <f>Table2[[#This Row],[Запорізька область]]*100</f>
        <v>14.529914529914532</v>
      </c>
      <c r="K990" s="2">
        <f>Table2[[#This Row],[Івано-Франківська область]]*100</f>
        <v>29.943502824858758</v>
      </c>
      <c r="L990" s="2">
        <f>Table2[[#This Row],[Київська область]]*100</f>
        <v>14.705882352941178</v>
      </c>
      <c r="M990" s="2">
        <f>Table2[[#This Row],[Кіровоградська область]]*100</f>
        <v>28.333333333333332</v>
      </c>
      <c r="N990" s="2">
        <f>Table2[[#This Row],[Луганська область]]*100</f>
        <v>8.4967320261437909</v>
      </c>
      <c r="O990" s="2">
        <f>Table2[[#This Row],[Львівська область]]*100</f>
        <v>19.642857142857142</v>
      </c>
      <c r="P990" s="2">
        <f>Table2[[#This Row],[Миколаївська область]]*100</f>
        <v>7.6923076923076925</v>
      </c>
      <c r="Q990" s="2">
        <f>Table2[[#This Row],[Одеська область]]*100</f>
        <v>8.0459770114942533</v>
      </c>
      <c r="R990" s="2">
        <f>Table2[[#This Row],[Полтавська область]]*100</f>
        <v>10.333333333333334</v>
      </c>
      <c r="S990" s="2">
        <f>Table2[[#This Row],[Рівненська область]]*100</f>
        <v>6.962025316455696</v>
      </c>
      <c r="T990" s="2">
        <f>Table2[[#This Row],[Сумська область]]*100</f>
        <v>6.8181818181818175</v>
      </c>
      <c r="U990" s="2">
        <f>Table2[[#This Row],[Тернопільська область]]*100</f>
        <v>10.471204188481675</v>
      </c>
      <c r="V990" s="2">
        <f>Table2[[#This Row],[Харківська область]]*100</f>
        <v>28.834355828220858</v>
      </c>
      <c r="W990" s="2">
        <f>Table2[[#This Row],[Херсонська область]]*100</f>
        <v>9.2307692307692317</v>
      </c>
      <c r="X990" s="2">
        <f>Table2[[#This Row],[Хмельницька область]]*100</f>
        <v>13.750000000000002</v>
      </c>
      <c r="Y990" s="2">
        <f>Table2[[#This Row],[Черкаська область]]*100</f>
        <v>24.409448818897637</v>
      </c>
      <c r="Z990" s="2">
        <f>Table2[[#This Row],[Чернівецька область]]*100</f>
        <v>2.5157232704402519</v>
      </c>
      <c r="AA990" s="2">
        <f>Table2[[#This Row],[Чернігівська область]]*100</f>
        <v>12.5</v>
      </c>
    </row>
    <row r="991" spans="1:27" x14ac:dyDescent="0.35">
      <c r="A991" s="1">
        <f>Table2[[#This Row],[Дата]]</f>
        <v>44163</v>
      </c>
      <c r="B991" t="str">
        <f>Table2[[#This Row],[Показник]]</f>
        <v>% вільних апаратів ШВЛ</v>
      </c>
      <c r="C991" s="2">
        <f>Table2[[#This Row],[м.Київ]]*100</f>
        <v>86.224489795918373</v>
      </c>
      <c r="D991" s="2">
        <f>Table2[[#This Row],[Вінницька область]]*100</f>
        <v>50.279329608938554</v>
      </c>
      <c r="E991" s="2">
        <f>Table2[[#This Row],[Волинська область]]*100</f>
        <v>95.031055900621126</v>
      </c>
      <c r="F991" s="2">
        <f>Table2[[#This Row],[Дніпропетровська область]]*100</f>
        <v>98.478260869565219</v>
      </c>
      <c r="G991" s="2">
        <f>Table2[[#This Row],[Донецька область]]*100</f>
        <v>93.981481481481481</v>
      </c>
      <c r="H991" s="2">
        <f>Table2[[#This Row],[Житомирська область]]*100</f>
        <v>90.476190476190482</v>
      </c>
      <c r="I991" s="2">
        <f>Table2[[#This Row],[Закарпатська область]]*100</f>
        <v>90.714285714285708</v>
      </c>
      <c r="J991" s="2">
        <f>Table2[[#This Row],[Запорізька область]]*100</f>
        <v>85.470085470085465</v>
      </c>
      <c r="K991" s="2">
        <f>Table2[[#This Row],[Івано-Франківська область]]*100</f>
        <v>70.056497175141246</v>
      </c>
      <c r="L991" s="2">
        <f>Table2[[#This Row],[Київська область]]*100</f>
        <v>85.294117647058826</v>
      </c>
      <c r="M991" s="2">
        <f>Table2[[#This Row],[Кіровоградська область]]*100</f>
        <v>71.666666666666671</v>
      </c>
      <c r="N991" s="2">
        <f>Table2[[#This Row],[Луганська область]]*100</f>
        <v>91.503267973856211</v>
      </c>
      <c r="O991" s="2">
        <f>Table2[[#This Row],[Львівська область]]*100</f>
        <v>80.357142857142861</v>
      </c>
      <c r="P991" s="2">
        <f>Table2[[#This Row],[Миколаївська область]]*100</f>
        <v>92.307692307692307</v>
      </c>
      <c r="Q991" s="2">
        <f>Table2[[#This Row],[Одеська область]]*100</f>
        <v>91.954022988505741</v>
      </c>
      <c r="R991" s="2">
        <f>Table2[[#This Row],[Полтавська область]]*100</f>
        <v>89.666666666666657</v>
      </c>
      <c r="S991" s="2">
        <f>Table2[[#This Row],[Рівненська область]]*100</f>
        <v>93.037974683544306</v>
      </c>
      <c r="T991" s="2">
        <f>Table2[[#This Row],[Сумська область]]*100</f>
        <v>93.181818181818173</v>
      </c>
      <c r="U991" s="2">
        <f>Table2[[#This Row],[Тернопільська область]]*100</f>
        <v>89.528795811518322</v>
      </c>
      <c r="V991" s="2">
        <f>Table2[[#This Row],[Харківська область]]*100</f>
        <v>71.165644171779135</v>
      </c>
      <c r="W991" s="2">
        <f>Table2[[#This Row],[Херсонська область]]*100</f>
        <v>90.769230769230774</v>
      </c>
      <c r="X991" s="2">
        <f>Table2[[#This Row],[Хмельницька область]]*100</f>
        <v>86.25</v>
      </c>
      <c r="Y991" s="2">
        <f>Table2[[#This Row],[Черкаська область]]*100</f>
        <v>75.590551181102356</v>
      </c>
      <c r="Z991" s="2">
        <f>Table2[[#This Row],[Чернівецька область]]*100</f>
        <v>97.484276729559753</v>
      </c>
      <c r="AA991" s="2">
        <f>Table2[[#This Row],[Чернігівська область]]*100</f>
        <v>87.5</v>
      </c>
    </row>
    <row r="992" spans="1:27" x14ac:dyDescent="0.35">
      <c r="A992" s="1">
        <f>Table2[[#This Row],[Дата]]</f>
        <v>44164</v>
      </c>
      <c r="B992" t="str">
        <f>Table2[[#This Row],[Показник]]</f>
        <v>% ліжок, зайнятих підтвердженими випадками</v>
      </c>
      <c r="C992" s="2">
        <f>Table2[[#This Row],[м.Київ]]*100</f>
        <v>46.562016360822462</v>
      </c>
      <c r="D992" s="2">
        <f>Table2[[#This Row],[Вінницька область]]*100</f>
        <v>28.633301251203079</v>
      </c>
      <c r="E992" s="2">
        <f>Table2[[#This Row],[Волинська область]]*100</f>
        <v>31.670131670131667</v>
      </c>
      <c r="F992" s="2">
        <f>Table2[[#This Row],[Дніпропетровська область]]*100</f>
        <v>32.120653925857702</v>
      </c>
      <c r="G992" s="2">
        <f>Table2[[#This Row],[Донецька область]]*100</f>
        <v>17.23155796069496</v>
      </c>
      <c r="H992" s="2">
        <f>Table2[[#This Row],[Житомирська область]]*100</f>
        <v>31.62426614481409</v>
      </c>
      <c r="I992" s="2">
        <f>Table2[[#This Row],[Закарпатська область]]*100</f>
        <v>40.433604336043359</v>
      </c>
      <c r="J992" s="2">
        <f>Table2[[#This Row],[Запорізька область]]*100</f>
        <v>38.734638142922165</v>
      </c>
      <c r="K992" s="2">
        <f>Table2[[#This Row],[Івано-Франківська область]]*100</f>
        <v>43.507175358767938</v>
      </c>
      <c r="L992" s="2">
        <f>Table2[[#This Row],[Київська область]]*100</f>
        <v>38.993963782696177</v>
      </c>
      <c r="M992" s="2">
        <f>Table2[[#This Row],[Кіровоградська область]]*100</f>
        <v>58.938053097345133</v>
      </c>
      <c r="N992" s="2">
        <f>Table2[[#This Row],[Луганська область]]*100</f>
        <v>16.797153024911033</v>
      </c>
      <c r="O992" s="2">
        <f>Table2[[#This Row],[Львівська область]]*100</f>
        <v>35.214384508990321</v>
      </c>
      <c r="P992" s="2">
        <f>Table2[[#This Row],[Миколаївська область]]*100</f>
        <v>41.032608695652172</v>
      </c>
      <c r="Q992" s="2">
        <f>Table2[[#This Row],[Одеська область]]*100</f>
        <v>29.166666666666668</v>
      </c>
      <c r="R992" s="2">
        <f>Table2[[#This Row],[Полтавська область]]*100</f>
        <v>36.429608127721337</v>
      </c>
      <c r="S992" s="2">
        <f>Table2[[#This Row],[Рівненська область]]*100</f>
        <v>37.5</v>
      </c>
      <c r="T992" s="2">
        <f>Table2[[#This Row],[Сумська область]]*100</f>
        <v>34.886908841672373</v>
      </c>
      <c r="U992" s="2">
        <f>Table2[[#This Row],[Тернопільська область]]*100</f>
        <v>34.96386881600889</v>
      </c>
      <c r="V992" s="2">
        <f>Table2[[#This Row],[Харківська область]]*100</f>
        <v>38.644578313253014</v>
      </c>
      <c r="W992" s="2">
        <f>Table2[[#This Row],[Херсонська область]]*100</f>
        <v>18.949880668257755</v>
      </c>
      <c r="X992" s="2">
        <f>Table2[[#This Row],[Хмельницька область]]*100</f>
        <v>39.382402707275801</v>
      </c>
      <c r="Y992" s="2">
        <f>Table2[[#This Row],[Черкаська область]]*100</f>
        <v>38.519533927347496</v>
      </c>
      <c r="Z992" s="2">
        <f>Table2[[#This Row],[Чернівецька область]]*100</f>
        <v>40.574037834311802</v>
      </c>
      <c r="AA992" s="2">
        <f>Table2[[#This Row],[Чернігівська область]]*100</f>
        <v>43.607305936073061</v>
      </c>
    </row>
    <row r="993" spans="1:27" x14ac:dyDescent="0.35">
      <c r="A993" s="1">
        <f>Table2[[#This Row],[Дата]]</f>
        <v>44164</v>
      </c>
      <c r="B993" t="str">
        <f>Table2[[#This Row],[Показник]]</f>
        <v>% ліжок, зайнятих підозрюваними випадками</v>
      </c>
      <c r="C993" s="2">
        <f>Table2[[#This Row],[м.Київ]]*100</f>
        <v>9.2637629891664854</v>
      </c>
      <c r="D993" s="2">
        <f>Table2[[#This Row],[Вінницька область]]*100</f>
        <v>23.195380173243507</v>
      </c>
      <c r="E993" s="2">
        <f>Table2[[#This Row],[Волинська область]]*100</f>
        <v>11.711711711711715</v>
      </c>
      <c r="F993" s="2">
        <f>Table2[[#This Row],[Дніпропетровська область]]*100</f>
        <v>17.660603269629288</v>
      </c>
      <c r="G993" s="2">
        <f>Table2[[#This Row],[Донецька область]]*100</f>
        <v>20.222158929080031</v>
      </c>
      <c r="H993" s="2">
        <f>Table2[[#This Row],[Житомирська область]]*100</f>
        <v>11.663405088062623</v>
      </c>
      <c r="I993" s="2">
        <f>Table2[[#This Row],[Закарпатська область]]*100</f>
        <v>10.51490514905149</v>
      </c>
      <c r="J993" s="2">
        <f>Table2[[#This Row],[Запорізька область]]*100</f>
        <v>23.805188893946287</v>
      </c>
      <c r="K993" s="2">
        <f>Table2[[#This Row],[Івано-Франківська область]]*100</f>
        <v>11.515575778788945</v>
      </c>
      <c r="L993" s="2">
        <f>Table2[[#This Row],[Київська область]]*100</f>
        <v>12.032193158953724</v>
      </c>
      <c r="M993" s="2">
        <f>Table2[[#This Row],[Кіровоградська область]]*100</f>
        <v>4.6017699115044275</v>
      </c>
      <c r="N993" s="2">
        <f>Table2[[#This Row],[Луганська область]]*100</f>
        <v>7.758007117437721</v>
      </c>
      <c r="O993" s="2">
        <f>Table2[[#This Row],[Львівська область]]*100</f>
        <v>14.937759336099582</v>
      </c>
      <c r="P993" s="2">
        <f>Table2[[#This Row],[Миколаївська область]]*100</f>
        <v>21.739130434782606</v>
      </c>
      <c r="Q993" s="2">
        <f>Table2[[#This Row],[Одеська область]]*100</f>
        <v>18.170426065162903</v>
      </c>
      <c r="R993" s="2">
        <f>Table2[[#This Row],[Полтавська область]]*100</f>
        <v>30.76923076923077</v>
      </c>
      <c r="S993" s="2">
        <f>Table2[[#This Row],[Рівненська область]]*100</f>
        <v>10.290697674418603</v>
      </c>
      <c r="T993" s="2">
        <f>Table2[[#This Row],[Сумська область]]*100</f>
        <v>11.172035640849904</v>
      </c>
      <c r="U993" s="2">
        <f>Table2[[#This Row],[Тернопільська область]]*100</f>
        <v>4.1133963312951716</v>
      </c>
      <c r="V993" s="2">
        <f>Table2[[#This Row],[Харківська область]]*100</f>
        <v>10.692771084337348</v>
      </c>
      <c r="W993" s="2">
        <f>Table2[[#This Row],[Херсонська область]]*100</f>
        <v>0</v>
      </c>
      <c r="X993" s="2">
        <f>Table2[[#This Row],[Хмельницька область]]*100</f>
        <v>8.5871404399323232</v>
      </c>
      <c r="Y993" s="2">
        <f>Table2[[#This Row],[Черкаська область]]*100</f>
        <v>19.945167923235097</v>
      </c>
      <c r="Z993" s="2">
        <f>Table2[[#This Row],[Чернівецька область]]*100</f>
        <v>11.480756686236138</v>
      </c>
      <c r="AA993" s="2">
        <f>Table2[[#This Row],[Чернігівська область]]*100</f>
        <v>17.960426179604262</v>
      </c>
    </row>
    <row r="994" spans="1:27" x14ac:dyDescent="0.35">
      <c r="A994" s="1">
        <f>Table2[[#This Row],[Дата]]</f>
        <v>44164</v>
      </c>
      <c r="B994" t="str">
        <f>Table2[[#This Row],[Показник]]</f>
        <v>% зайнятих підтвердженими та підозрюваними випадками</v>
      </c>
      <c r="C994" s="2">
        <f>Table2[[#This Row],[м.Київ]]*100</f>
        <v>55.825779349988949</v>
      </c>
      <c r="D994" s="2">
        <f>Table2[[#This Row],[Вінницька область]]*100</f>
        <v>51.828681424446586</v>
      </c>
      <c r="E994" s="2">
        <f>Table2[[#This Row],[Волинська область]]*100</f>
        <v>43.381843381843382</v>
      </c>
      <c r="F994" s="2">
        <f>Table2[[#This Row],[Дніпропетровська область]]*100</f>
        <v>49.781257195486987</v>
      </c>
      <c r="G994" s="2">
        <f>Table2[[#This Row],[Донецька область]]*100</f>
        <v>37.453716889774988</v>
      </c>
      <c r="H994" s="2">
        <f>Table2[[#This Row],[Житомирська область]]*100</f>
        <v>43.287671232876711</v>
      </c>
      <c r="I994" s="2">
        <f>Table2[[#This Row],[Закарпатська область]]*100</f>
        <v>50.948509485094853</v>
      </c>
      <c r="J994" s="2">
        <f>Table2[[#This Row],[Запорізька область]]*100</f>
        <v>62.539827036868459</v>
      </c>
      <c r="K994" s="2">
        <f>Table2[[#This Row],[Івано-Франківська область]]*100</f>
        <v>55.022751137556881</v>
      </c>
      <c r="L994" s="2">
        <f>Table2[[#This Row],[Київська область]]*100</f>
        <v>51.026156941649901</v>
      </c>
      <c r="M994" s="2">
        <f>Table2[[#This Row],[Кіровоградська область]]*100</f>
        <v>63.539823008849559</v>
      </c>
      <c r="N994" s="2">
        <f>Table2[[#This Row],[Луганська область]]*100</f>
        <v>24.555160142348754</v>
      </c>
      <c r="O994" s="2">
        <f>Table2[[#This Row],[Львівська область]]*100</f>
        <v>50.152143845089903</v>
      </c>
      <c r="P994" s="2">
        <f>Table2[[#This Row],[Миколаївська область]]*100</f>
        <v>62.771739130434781</v>
      </c>
      <c r="Q994" s="2">
        <f>Table2[[#This Row],[Одеська область]]*100</f>
        <v>47.337092731829571</v>
      </c>
      <c r="R994" s="2">
        <f>Table2[[#This Row],[Полтавська область]]*100</f>
        <v>67.198838896952111</v>
      </c>
      <c r="S994" s="2">
        <f>Table2[[#This Row],[Рівненська область]]*100</f>
        <v>47.790697674418603</v>
      </c>
      <c r="T994" s="2">
        <f>Table2[[#This Row],[Сумська область]]*100</f>
        <v>46.058944482522271</v>
      </c>
      <c r="U994" s="2">
        <f>Table2[[#This Row],[Тернопільська область]]*100</f>
        <v>39.077265147304061</v>
      </c>
      <c r="V994" s="2">
        <f>Table2[[#This Row],[Харківська область]]*100</f>
        <v>49.337349397590366</v>
      </c>
      <c r="W994" s="2">
        <f>Table2[[#This Row],[Херсонська область]]*100</f>
        <v>18.949880668257755</v>
      </c>
      <c r="X994" s="2">
        <f>Table2[[#This Row],[Хмельницька область]]*100</f>
        <v>47.969543147208121</v>
      </c>
      <c r="Y994" s="2">
        <f>Table2[[#This Row],[Черкаська область]]*100</f>
        <v>58.464701850582593</v>
      </c>
      <c r="Z994" s="2">
        <f>Table2[[#This Row],[Чернівецька область]]*100</f>
        <v>52.054794520547944</v>
      </c>
      <c r="AA994" s="2">
        <f>Table2[[#This Row],[Чернігівська область]]*100</f>
        <v>61.567732115677323</v>
      </c>
    </row>
    <row r="995" spans="1:27" x14ac:dyDescent="0.35">
      <c r="A995" s="1">
        <f>Table2[[#This Row],[Дата]]</f>
        <v>44164</v>
      </c>
      <c r="B995" t="str">
        <f>Table2[[#This Row],[Показник]]</f>
        <v>% вільних ліжок</v>
      </c>
      <c r="C995" s="2">
        <f>Table2[[#This Row],[м.Київ]]*100</f>
        <v>44.174220650011051</v>
      </c>
      <c r="D995" s="2">
        <f>Table2[[#This Row],[Вінницька область]]*100</f>
        <v>48.171318575553414</v>
      </c>
      <c r="E995" s="2">
        <f>Table2[[#This Row],[Волинська область]]*100</f>
        <v>56.618156618156611</v>
      </c>
      <c r="F995" s="2">
        <f>Table2[[#This Row],[Дніпропетровська область]]*100</f>
        <v>50.218742804513013</v>
      </c>
      <c r="G995" s="2">
        <f>Table2[[#This Row],[Донецька область]]*100</f>
        <v>62.546283110225012</v>
      </c>
      <c r="H995" s="2">
        <f>Table2[[#This Row],[Житомирська область]]*100</f>
        <v>56.712328767123289</v>
      </c>
      <c r="I995" s="2">
        <f>Table2[[#This Row],[Закарпатська область]]*100</f>
        <v>49.051490514905147</v>
      </c>
      <c r="J995" s="2">
        <f>Table2[[#This Row],[Запорізька область]]*100</f>
        <v>37.460172963131541</v>
      </c>
      <c r="K995" s="2">
        <f>Table2[[#This Row],[Івано-Франківська область]]*100</f>
        <v>44.977248862443119</v>
      </c>
      <c r="L995" s="2">
        <f>Table2[[#This Row],[Київська область]]*100</f>
        <v>48.973843058350099</v>
      </c>
      <c r="M995" s="2">
        <f>Table2[[#This Row],[Кіровоградська область]]*100</f>
        <v>36.460176991150441</v>
      </c>
      <c r="N995" s="2">
        <f>Table2[[#This Row],[Луганська область]]*100</f>
        <v>75.444839857651246</v>
      </c>
      <c r="O995" s="2">
        <f>Table2[[#This Row],[Львівська область]]*100</f>
        <v>49.847856154910097</v>
      </c>
      <c r="P995" s="2">
        <f>Table2[[#This Row],[Миколаївська область]]*100</f>
        <v>37.228260869565219</v>
      </c>
      <c r="Q995" s="2">
        <f>Table2[[#This Row],[Одеська область]]*100</f>
        <v>52.662907268170422</v>
      </c>
      <c r="R995" s="2">
        <f>Table2[[#This Row],[Полтавська область]]*100</f>
        <v>32.801161103047896</v>
      </c>
      <c r="S995" s="2">
        <f>Table2[[#This Row],[Рівненська область]]*100</f>
        <v>52.209302325581397</v>
      </c>
      <c r="T995" s="2">
        <f>Table2[[#This Row],[Сумська область]]*100</f>
        <v>53.941055517477722</v>
      </c>
      <c r="U995" s="2">
        <f>Table2[[#This Row],[Тернопільська область]]*100</f>
        <v>60.922734852695939</v>
      </c>
      <c r="V995" s="2">
        <f>Table2[[#This Row],[Харківська область]]*100</f>
        <v>50.662650602409641</v>
      </c>
      <c r="W995" s="2">
        <f>Table2[[#This Row],[Херсонська область]]*100</f>
        <v>81.050119331742238</v>
      </c>
      <c r="X995" s="2">
        <f>Table2[[#This Row],[Хмельницька область]]*100</f>
        <v>52.030456852791886</v>
      </c>
      <c r="Y995" s="2">
        <f>Table2[[#This Row],[Черкаська область]]*100</f>
        <v>41.535298149417407</v>
      </c>
      <c r="Z995" s="2">
        <f>Table2[[#This Row],[Чернівецька область]]*100</f>
        <v>47.945205479452056</v>
      </c>
      <c r="AA995" s="2">
        <f>Table2[[#This Row],[Чернігівська область]]*100</f>
        <v>38.432267884322677</v>
      </c>
    </row>
    <row r="996" spans="1:27" x14ac:dyDescent="0.35">
      <c r="A996" s="1">
        <f>Table2[[#This Row],[Дата]]</f>
        <v>44164</v>
      </c>
      <c r="B996" t="str">
        <f>Table2[[#This Row],[Показник]]</f>
        <v>% ліжок, забезпечених подачею кисню</v>
      </c>
      <c r="C996" s="2">
        <f>Table2[[#This Row],[м.Київ]]*100</f>
        <v>41.213164121316417</v>
      </c>
      <c r="D996" s="2">
        <f>Table2[[#This Row],[Вінницька область]]*100</f>
        <v>66.136576239476142</v>
      </c>
      <c r="E996" s="2">
        <f>Table2[[#This Row],[Волинська область]]*100</f>
        <v>57.873485868102293</v>
      </c>
      <c r="F996" s="2">
        <f>Table2[[#This Row],[Дніпропетровська область]]*100</f>
        <v>40.039361469494864</v>
      </c>
      <c r="G996" s="2">
        <f>Table2[[#This Row],[Донецька область]]*100</f>
        <v>29.86742916558357</v>
      </c>
      <c r="H996" s="2">
        <f>Table2[[#This Row],[Житомирська область]]*100</f>
        <v>58.22784810126582</v>
      </c>
      <c r="I996" s="2">
        <f>Table2[[#This Row],[Закарпатська область]]*100</f>
        <v>38.514588859416442</v>
      </c>
      <c r="J996" s="2">
        <f>Table2[[#This Row],[Запорізька область]]*100</f>
        <v>67.58314855875831</v>
      </c>
      <c r="K996" s="2">
        <f>Table2[[#This Row],[Івано-Франківська область]]*100</f>
        <v>41.502379333786536</v>
      </c>
      <c r="L996" s="2">
        <f>Table2[[#This Row],[Київська область]]*100</f>
        <v>63.960396039603964</v>
      </c>
      <c r="M996" s="2">
        <f>Table2[[#This Row],[Кіровоградська область]]*100</f>
        <v>59.96649916247906</v>
      </c>
      <c r="N996" s="2">
        <f>Table2[[#This Row],[Луганська область]]*100</f>
        <v>22.625698324022348</v>
      </c>
      <c r="O996" s="2">
        <f>Table2[[#This Row],[Львівська область]]*100</f>
        <v>61.527967257844473</v>
      </c>
      <c r="P996" s="2">
        <f>Table2[[#This Row],[Миколаївська область]]*100</f>
        <v>46.435452793834301</v>
      </c>
      <c r="Q996" s="2">
        <f>Table2[[#This Row],[Одеська область]]*100</f>
        <v>40.792349726775953</v>
      </c>
      <c r="R996" s="2">
        <f>Table2[[#This Row],[Полтавська область]]*100</f>
        <v>62.458691341705219</v>
      </c>
      <c r="S996" s="2">
        <f>Table2[[#This Row],[Рівненська область]]*100</f>
        <v>37.300275482093667</v>
      </c>
      <c r="T996" s="2">
        <f>Table2[[#This Row],[Сумська область]]*100</f>
        <v>53.748411689961884</v>
      </c>
      <c r="U996" s="2">
        <f>Table2[[#This Row],[Тернопільська область]]*100</f>
        <v>62.092180217503888</v>
      </c>
      <c r="V996" s="2">
        <f>Table2[[#This Row],[Харківська область]]*100</f>
        <v>44.368166793796085</v>
      </c>
      <c r="W996" s="2">
        <f>Table2[[#This Row],[Херсонська область]]*100</f>
        <v>53.97412199630314</v>
      </c>
      <c r="X996" s="2">
        <f>Table2[[#This Row],[Хмельницька область]]*100</f>
        <v>73.9386296763346</v>
      </c>
      <c r="Y996" s="2">
        <f>Table2[[#This Row],[Черкаська область]]*100</f>
        <v>43.654485049833887</v>
      </c>
      <c r="Z996" s="2">
        <f>Table2[[#This Row],[Чернівецька область]]*100</f>
        <v>60.013046314416172</v>
      </c>
      <c r="AA996" s="2">
        <f>Table2[[#This Row],[Чернігівська область]]*100</f>
        <v>43.704775687409551</v>
      </c>
    </row>
    <row r="997" spans="1:27" x14ac:dyDescent="0.35">
      <c r="A997" s="1">
        <f>Table2[[#This Row],[Дата]]</f>
        <v>44164</v>
      </c>
      <c r="B997" t="str">
        <f>Table2[[#This Row],[Показник]]</f>
        <v>% зайнятих ліжок, забезпечених подачею кисню</v>
      </c>
      <c r="C997" s="2">
        <f>Table2[[#This Row],[м.Київ]]*100</f>
        <v>66.544885177453025</v>
      </c>
      <c r="D997" s="2">
        <f>Table2[[#This Row],[Вінницька область]]*100</f>
        <v>37.128712871287128</v>
      </c>
      <c r="E997" s="2">
        <f>Table2[[#This Row],[Волинська область]]*100</f>
        <v>37.209302325581397</v>
      </c>
      <c r="F997" s="2">
        <f>Table2[[#This Row],[Дніпропетровська область]]*100</f>
        <v>44.675040961223381</v>
      </c>
      <c r="G997" s="2">
        <f>Table2[[#This Row],[Донецька область]]*100</f>
        <v>62.402088772845957</v>
      </c>
      <c r="H997" s="2">
        <f>Table2[[#This Row],[Житомирська область]]*100</f>
        <v>26.406649616368288</v>
      </c>
      <c r="I997" s="2">
        <f>Table2[[#This Row],[Закарпатська область]]*100</f>
        <v>55.9228650137741</v>
      </c>
      <c r="J997" s="2">
        <f>Table2[[#This Row],[Запорізька область]]*100</f>
        <v>51.706036745406827</v>
      </c>
      <c r="K997" s="2">
        <f>Table2[[#This Row],[Івано-Франківська область]]*100</f>
        <v>53.8083538083538</v>
      </c>
      <c r="L997" s="2">
        <f>Table2[[#This Row],[Київська область]]*100</f>
        <v>61.238390092879257</v>
      </c>
      <c r="M997" s="2">
        <f>Table2[[#This Row],[Кіровоградська область]]*100</f>
        <v>63.128491620111724</v>
      </c>
      <c r="N997" s="2">
        <f>Table2[[#This Row],[Луганська область]]*100</f>
        <v>27.469135802469136</v>
      </c>
      <c r="O997" s="2">
        <f>Table2[[#This Row],[Львівська область]]*100</f>
        <v>66.164079822616401</v>
      </c>
      <c r="P997" s="2">
        <f>Table2[[#This Row],[Миколаївська область]]*100</f>
        <v>56.84647302904564</v>
      </c>
      <c r="Q997" s="2">
        <f>Table2[[#This Row],[Одеська область]]*100</f>
        <v>54.052243804420627</v>
      </c>
      <c r="R997" s="2">
        <f>Table2[[#This Row],[Полтавська область]]*100</f>
        <v>26.984126984126984</v>
      </c>
      <c r="S997" s="2">
        <f>Table2[[#This Row],[Рівненська область]]*100</f>
        <v>57.459379615952734</v>
      </c>
      <c r="T997" s="2">
        <f>Table2[[#This Row],[Сумська область]]*100</f>
        <v>64.420803782505914</v>
      </c>
      <c r="U997" s="2">
        <f>Table2[[#This Row],[Тернопільська область]]*100</f>
        <v>39.115929941618013</v>
      </c>
      <c r="V997" s="2">
        <f>Table2[[#This Row],[Харківська область]]*100</f>
        <v>56.618911174785104</v>
      </c>
      <c r="W997" s="2">
        <f>Table2[[#This Row],[Херсонська область]]*100</f>
        <v>16.095890410958905</v>
      </c>
      <c r="X997" s="2">
        <f>Table2[[#This Row],[Хмельницька область]]*100</f>
        <v>32.689027856736779</v>
      </c>
      <c r="Y997" s="2">
        <f>Table2[[#This Row],[Черкаська область]]*100</f>
        <v>82.800608828006091</v>
      </c>
      <c r="Z997" s="2">
        <f>Table2[[#This Row],[Чернівецька область]]*100</f>
        <v>39.347826086956523</v>
      </c>
      <c r="AA997" s="2">
        <f>Table2[[#This Row],[Чернігівська область]]*100</f>
        <v>59.437086092715234</v>
      </c>
    </row>
    <row r="998" spans="1:27" x14ac:dyDescent="0.35">
      <c r="A998" s="1">
        <f>Table2[[#This Row],[Дата]]</f>
        <v>44164</v>
      </c>
      <c r="B998" t="str">
        <f>Table2[[#This Row],[Показник]]</f>
        <v>% вільних ліжок, забезпечених подачею кисню</v>
      </c>
      <c r="C998" s="2">
        <f>Table2[[#This Row],[м.Київ]]*100</f>
        <v>33.455114822546975</v>
      </c>
      <c r="D998" s="2">
        <f>Table2[[#This Row],[Вінницька область]]*100</f>
        <v>62.871287128712872</v>
      </c>
      <c r="E998" s="2">
        <f>Table2[[#This Row],[Волинська область]]*100</f>
        <v>62.790697674418603</v>
      </c>
      <c r="F998" s="2">
        <f>Table2[[#This Row],[Дніпропетровська область]]*100</f>
        <v>55.324959038776619</v>
      </c>
      <c r="G998" s="2">
        <f>Table2[[#This Row],[Донецька область]]*100</f>
        <v>37.597911227154043</v>
      </c>
      <c r="H998" s="2">
        <f>Table2[[#This Row],[Житомирська область]]*100</f>
        <v>73.593350383631716</v>
      </c>
      <c r="I998" s="2">
        <f>Table2[[#This Row],[Закарпатська область]]*100</f>
        <v>44.0771349862259</v>
      </c>
      <c r="J998" s="2">
        <f>Table2[[#This Row],[Запорізька область]]*100</f>
        <v>48.293963254593173</v>
      </c>
      <c r="K998" s="2">
        <f>Table2[[#This Row],[Івано-Франківська область]]*100</f>
        <v>46.191646191646193</v>
      </c>
      <c r="L998" s="2">
        <f>Table2[[#This Row],[Київська область]]*100</f>
        <v>38.761609907120743</v>
      </c>
      <c r="M998" s="2">
        <f>Table2[[#This Row],[Кіровоградська область]]*100</f>
        <v>36.871508379888269</v>
      </c>
      <c r="N998" s="2">
        <f>Table2[[#This Row],[Луганська область]]*100</f>
        <v>72.53086419753086</v>
      </c>
      <c r="O998" s="2">
        <f>Table2[[#This Row],[Львівська область]]*100</f>
        <v>33.835920177383592</v>
      </c>
      <c r="P998" s="2">
        <f>Table2[[#This Row],[Миколаївська область]]*100</f>
        <v>43.15352697095436</v>
      </c>
      <c r="Q998" s="2">
        <f>Table2[[#This Row],[Одеська область]]*100</f>
        <v>45.947756195579373</v>
      </c>
      <c r="R998" s="2">
        <f>Table2[[#This Row],[Полтавська область]]*100</f>
        <v>73.015873015873012</v>
      </c>
      <c r="S998" s="2">
        <f>Table2[[#This Row],[Рівненська область]]*100</f>
        <v>42.540620384047266</v>
      </c>
      <c r="T998" s="2">
        <f>Table2[[#This Row],[Сумська область]]*100</f>
        <v>35.579196217494093</v>
      </c>
      <c r="U998" s="2">
        <f>Table2[[#This Row],[Тернопільська область]]*100</f>
        <v>60.884070058381987</v>
      </c>
      <c r="V998" s="2">
        <f>Table2[[#This Row],[Харківська область]]*100</f>
        <v>43.381088825214896</v>
      </c>
      <c r="W998" s="2">
        <f>Table2[[#This Row],[Херсонська область]]*100</f>
        <v>83.904109589041099</v>
      </c>
      <c r="X998" s="2">
        <f>Table2[[#This Row],[Хмельницька область]]*100</f>
        <v>67.310972143263214</v>
      </c>
      <c r="Y998" s="2">
        <f>Table2[[#This Row],[Черкаська область]]*100</f>
        <v>17.199391171993909</v>
      </c>
      <c r="Z998" s="2">
        <f>Table2[[#This Row],[Чернівецька область]]*100</f>
        <v>60.652173913043484</v>
      </c>
      <c r="AA998" s="2">
        <f>Table2[[#This Row],[Чернігівська область]]*100</f>
        <v>40.562913907284766</v>
      </c>
    </row>
    <row r="999" spans="1:27" x14ac:dyDescent="0.35">
      <c r="A999" s="1">
        <f>Table2[[#This Row],[Дата]]</f>
        <v>44164</v>
      </c>
      <c r="B999" t="str">
        <f>Table2[[#This Row],[Показник]]</f>
        <v>% зайнятих ліжок у ВРІТ</v>
      </c>
      <c r="C999" s="2">
        <f>Table2[[#This Row],[м.Київ]]*100</f>
        <v>59.159159159159159</v>
      </c>
      <c r="D999" s="2">
        <f>Table2[[#This Row],[Вінницька область]]*100</f>
        <v>41.714285714285715</v>
      </c>
      <c r="E999" s="2">
        <f>Table2[[#This Row],[Волинська область]]*100</f>
        <v>44.696969696969695</v>
      </c>
      <c r="F999" s="2">
        <f>Table2[[#This Row],[Дніпропетровська область]]*100</f>
        <v>41.346153846153847</v>
      </c>
      <c r="G999" s="2">
        <f>Table2[[#This Row],[Донецька область]]*100</f>
        <v>93.75</v>
      </c>
      <c r="H999" s="2">
        <f>Table2[[#This Row],[Житомирська область]]*100</f>
        <v>29.09090909090909</v>
      </c>
      <c r="I999" s="2">
        <f>Table2[[#This Row],[Закарпатська область]]*100</f>
        <v>53.125</v>
      </c>
      <c r="J999" s="2">
        <f>Table2[[#This Row],[Запорізька область]]*100</f>
        <v>68.181818181818173</v>
      </c>
      <c r="K999" s="2">
        <f>Table2[[#This Row],[Івано-Франківська область]]*100</f>
        <v>70.833333333333343</v>
      </c>
      <c r="L999" s="2">
        <f>Table2[[#This Row],[Київська область]]*100</f>
        <v>63.589743589743584</v>
      </c>
      <c r="M999" s="2">
        <f>Table2[[#This Row],[Кіровоградська область]]*100</f>
        <v>45.3125</v>
      </c>
      <c r="N999" s="2">
        <f>Table2[[#This Row],[Луганська область]]*100</f>
        <v>44.444444444444443</v>
      </c>
      <c r="O999" s="2">
        <f>Table2[[#This Row],[Львівська область]]*100</f>
        <v>61.016949152542374</v>
      </c>
      <c r="P999" s="2">
        <f>Table2[[#This Row],[Миколаївська область]]*100</f>
        <v>48.920863309352519</v>
      </c>
      <c r="Q999" s="2">
        <f>Table2[[#This Row],[Одеська область]]*100</f>
        <v>26.006191950464398</v>
      </c>
      <c r="R999" s="2">
        <f>Table2[[#This Row],[Полтавська область]]*100</f>
        <v>42.5</v>
      </c>
      <c r="S999" s="2">
        <f>Table2[[#This Row],[Рівненська область]]*100</f>
        <v>44.545454545454547</v>
      </c>
      <c r="T999" s="2">
        <f>Table2[[#This Row],[Сумська область]]*100</f>
        <v>53.846153846153847</v>
      </c>
      <c r="U999" s="2">
        <f>Table2[[#This Row],[Тернопільська область]]*100</f>
        <v>41.810344827586206</v>
      </c>
      <c r="V999" s="2">
        <f>Table2[[#This Row],[Харківська область]]*100</f>
        <v>44.155844155844157</v>
      </c>
      <c r="W999" s="2">
        <f>Table2[[#This Row],[Херсонська область]]*100</f>
        <v>38.541666666666671</v>
      </c>
      <c r="X999" s="2">
        <f>Table2[[#This Row],[Хмельницька область]]*100</f>
        <v>44.29530201342282</v>
      </c>
      <c r="Y999" s="2">
        <f>Table2[[#This Row],[Черкаська область]]*100</f>
        <v>76.923076923076934</v>
      </c>
      <c r="Z999" s="2">
        <f>Table2[[#This Row],[Чернівецька область]]*100</f>
        <v>61.29032258064516</v>
      </c>
      <c r="AA999" s="2">
        <f>Table2[[#This Row],[Чернігівська область]]*100</f>
        <v>42.857142857142854</v>
      </c>
    </row>
    <row r="1000" spans="1:27" x14ac:dyDescent="0.35">
      <c r="A1000" s="1">
        <f>Table2[[#This Row],[Дата]]</f>
        <v>44164</v>
      </c>
      <c r="B1000" t="str">
        <f>Table2[[#This Row],[Показник]]</f>
        <v>% вільних ліжок у ВРІТ</v>
      </c>
      <c r="C1000" s="2">
        <f>Table2[[#This Row],[м.Київ]]*100</f>
        <v>40.840840840840841</v>
      </c>
      <c r="D1000" s="2">
        <f>Table2[[#This Row],[Вінницька область]]*100</f>
        <v>58.285714285714285</v>
      </c>
      <c r="E1000" s="2">
        <f>Table2[[#This Row],[Волинська область]]*100</f>
        <v>55.303030303030297</v>
      </c>
      <c r="F1000" s="2">
        <f>Table2[[#This Row],[Дніпропетровська область]]*100</f>
        <v>58.653846153846153</v>
      </c>
      <c r="G1000" s="2">
        <f>Table2[[#This Row],[Донецька область]]*100</f>
        <v>6.25</v>
      </c>
      <c r="H1000" s="2">
        <f>Table2[[#This Row],[Житомирська область]]*100</f>
        <v>70.909090909090907</v>
      </c>
      <c r="I1000" s="2">
        <f>Table2[[#This Row],[Закарпатська область]]*100</f>
        <v>46.875</v>
      </c>
      <c r="J1000" s="2">
        <f>Table2[[#This Row],[Запорізька область]]*100</f>
        <v>31.818181818181817</v>
      </c>
      <c r="K1000" s="2">
        <f>Table2[[#This Row],[Івано-Франківська область]]*100</f>
        <v>29.166666666666668</v>
      </c>
      <c r="L1000" s="2">
        <f>Table2[[#This Row],[Київська область]]*100</f>
        <v>36.410256410256409</v>
      </c>
      <c r="M1000" s="2">
        <f>Table2[[#This Row],[Кіровоградська область]]*100</f>
        <v>54.6875</v>
      </c>
      <c r="N1000" s="2">
        <f>Table2[[#This Row],[Луганська область]]*100</f>
        <v>55.555555555555557</v>
      </c>
      <c r="O1000" s="2">
        <f>Table2[[#This Row],[Львівська область]]*100</f>
        <v>38.983050847457626</v>
      </c>
      <c r="P1000" s="2">
        <f>Table2[[#This Row],[Миколаївська область]]*100</f>
        <v>51.079136690647488</v>
      </c>
      <c r="Q1000" s="2">
        <f>Table2[[#This Row],[Одеська область]]*100</f>
        <v>73.993808049535602</v>
      </c>
      <c r="R1000" s="2">
        <f>Table2[[#This Row],[Полтавська область]]*100</f>
        <v>57.499999999999993</v>
      </c>
      <c r="S1000" s="2">
        <f>Table2[[#This Row],[Рівненська область]]*100</f>
        <v>55.454545454545453</v>
      </c>
      <c r="T1000" s="2">
        <f>Table2[[#This Row],[Сумська область]]*100</f>
        <v>46.153846153846153</v>
      </c>
      <c r="U1000" s="2">
        <f>Table2[[#This Row],[Тернопільська область]]*100</f>
        <v>58.189655172413794</v>
      </c>
      <c r="V1000" s="2">
        <f>Table2[[#This Row],[Харківська область]]*100</f>
        <v>55.844155844155843</v>
      </c>
      <c r="W1000" s="2">
        <f>Table2[[#This Row],[Херсонська область]]*100</f>
        <v>61.458333333333336</v>
      </c>
      <c r="X1000" s="2">
        <f>Table2[[#This Row],[Хмельницька область]]*100</f>
        <v>55.70469798657718</v>
      </c>
      <c r="Y1000" s="2">
        <f>Table2[[#This Row],[Черкаська область]]*100</f>
        <v>23.076923076923077</v>
      </c>
      <c r="Z1000" s="2">
        <f>Table2[[#This Row],[Чернівецька область]]*100</f>
        <v>38.70967741935484</v>
      </c>
      <c r="AA1000" s="2">
        <f>Table2[[#This Row],[Чернігівська область]]*100</f>
        <v>57.142857142857139</v>
      </c>
    </row>
    <row r="1001" spans="1:27" x14ac:dyDescent="0.35">
      <c r="A1001" s="1">
        <f>Table2[[#This Row],[Дата]]</f>
        <v>44164</v>
      </c>
      <c r="B1001" t="str">
        <f>Table2[[#This Row],[Показник]]</f>
        <v>% зайнятих апаратів ШВЛ</v>
      </c>
      <c r="C1001" s="2">
        <f>Table2[[#This Row],[м.Київ]]*100</f>
        <v>16.326530612244898</v>
      </c>
      <c r="D1001" s="2">
        <f>Table2[[#This Row],[Вінницька область]]*100</f>
        <v>55.307262569832403</v>
      </c>
      <c r="E1001" s="2">
        <f>Table2[[#This Row],[Волинська область]]*100</f>
        <v>5.5900621118012426</v>
      </c>
      <c r="F1001" s="2">
        <f>Table2[[#This Row],[Дніпропетровська область]]*100</f>
        <v>1.5217391304347827</v>
      </c>
      <c r="G1001" s="2">
        <f>Table2[[#This Row],[Донецька область]]*100</f>
        <v>6.7632850241545892</v>
      </c>
      <c r="H1001" s="2">
        <f>Table2[[#This Row],[Житомирська область]]*100</f>
        <v>10.052910052910052</v>
      </c>
      <c r="I1001" s="2">
        <f>Table2[[#This Row],[Закарпатська область]]*100</f>
        <v>9.2857142857142865</v>
      </c>
      <c r="J1001" s="2">
        <f>Table2[[#This Row],[Запорізька область]]*100</f>
        <v>20.085470085470085</v>
      </c>
      <c r="K1001" s="2">
        <f>Table2[[#This Row],[Івано-Франківська область]]*100</f>
        <v>28.8135593220339</v>
      </c>
      <c r="L1001" s="2">
        <f>Table2[[#This Row],[Київська область]]*100</f>
        <v>13.725490196078432</v>
      </c>
      <c r="M1001" s="2">
        <f>Table2[[#This Row],[Кіровоградська область]]*100</f>
        <v>26.666666666666668</v>
      </c>
      <c r="N1001" s="2">
        <f>Table2[[#This Row],[Луганська область]]*100</f>
        <v>8.4967320261437909</v>
      </c>
      <c r="O1001" s="2">
        <f>Table2[[#This Row],[Львівська область]]*100</f>
        <v>18.75</v>
      </c>
      <c r="P1001" s="2">
        <f>Table2[[#This Row],[Миколаївська область]]*100</f>
        <v>7.6923076923076925</v>
      </c>
      <c r="Q1001" s="2">
        <f>Table2[[#This Row],[Одеська область]]*100</f>
        <v>8.778625954198473</v>
      </c>
      <c r="R1001" s="2">
        <f>Table2[[#This Row],[Полтавська область]]*100</f>
        <v>11.666666666666666</v>
      </c>
      <c r="S1001" s="2">
        <f>Table2[[#This Row],[Рівненська область]]*100</f>
        <v>8.2278481012658222</v>
      </c>
      <c r="T1001" s="2">
        <f>Table2[[#This Row],[Сумська область]]*100</f>
        <v>7.5757575757575761</v>
      </c>
      <c r="U1001" s="2">
        <f>Table2[[#This Row],[Тернопільська область]]*100</f>
        <v>9.9476439790575917</v>
      </c>
      <c r="V1001" s="2">
        <f>Table2[[#This Row],[Харківська область]]*100</f>
        <v>26.687116564417181</v>
      </c>
      <c r="W1001" s="2">
        <f>Table2[[#This Row],[Херсонська область]]*100</f>
        <v>10.256410256410255</v>
      </c>
      <c r="X1001" s="2">
        <f>Table2[[#This Row],[Хмельницька область]]*100</f>
        <v>13.125</v>
      </c>
      <c r="Y1001" s="2">
        <f>Table2[[#This Row],[Черкаська область]]*100</f>
        <v>23.846153846153847</v>
      </c>
      <c r="Z1001" s="2">
        <f>Table2[[#This Row],[Чернівецька область]]*100</f>
        <v>1.8867924528301887</v>
      </c>
      <c r="AA1001" s="2">
        <f>Table2[[#This Row],[Чернігівська область]]*100</f>
        <v>14.374999999999998</v>
      </c>
    </row>
    <row r="1002" spans="1:27" x14ac:dyDescent="0.35">
      <c r="A1002" s="1">
        <f>Table2[[#This Row],[Дата]]</f>
        <v>44164</v>
      </c>
      <c r="B1002" t="str">
        <f>Table2[[#This Row],[Показник]]</f>
        <v>% вільних апаратів ШВЛ</v>
      </c>
      <c r="C1002" s="2">
        <f>Table2[[#This Row],[м.Київ]]*100</f>
        <v>83.673469387755105</v>
      </c>
      <c r="D1002" s="2">
        <f>Table2[[#This Row],[Вінницька область]]*100</f>
        <v>44.692737430167597</v>
      </c>
      <c r="E1002" s="2">
        <f>Table2[[#This Row],[Волинська область]]*100</f>
        <v>94.409937888198755</v>
      </c>
      <c r="F1002" s="2">
        <f>Table2[[#This Row],[Дніпропетровська область]]*100</f>
        <v>98.478260869565219</v>
      </c>
      <c r="G1002" s="2">
        <f>Table2[[#This Row],[Донецька область]]*100</f>
        <v>93.236714975845416</v>
      </c>
      <c r="H1002" s="2">
        <f>Table2[[#This Row],[Житомирська область]]*100</f>
        <v>89.947089947089935</v>
      </c>
      <c r="I1002" s="2">
        <f>Table2[[#This Row],[Закарпатська область]]*100</f>
        <v>90.714285714285708</v>
      </c>
      <c r="J1002" s="2">
        <f>Table2[[#This Row],[Запорізька область]]*100</f>
        <v>79.914529914529922</v>
      </c>
      <c r="K1002" s="2">
        <f>Table2[[#This Row],[Івано-Франківська область]]*100</f>
        <v>71.186440677966104</v>
      </c>
      <c r="L1002" s="2">
        <f>Table2[[#This Row],[Київська область]]*100</f>
        <v>86.274509803921575</v>
      </c>
      <c r="M1002" s="2">
        <f>Table2[[#This Row],[Кіровоградська область]]*100</f>
        <v>73.333333333333329</v>
      </c>
      <c r="N1002" s="2">
        <f>Table2[[#This Row],[Луганська область]]*100</f>
        <v>91.503267973856211</v>
      </c>
      <c r="O1002" s="2">
        <f>Table2[[#This Row],[Львівська область]]*100</f>
        <v>81.25</v>
      </c>
      <c r="P1002" s="2">
        <f>Table2[[#This Row],[Миколаївська область]]*100</f>
        <v>92.307692307692307</v>
      </c>
      <c r="Q1002" s="2">
        <f>Table2[[#This Row],[Одеська область]]*100</f>
        <v>91.221374045801525</v>
      </c>
      <c r="R1002" s="2">
        <f>Table2[[#This Row],[Полтавська область]]*100</f>
        <v>88.333333333333329</v>
      </c>
      <c r="S1002" s="2">
        <f>Table2[[#This Row],[Рівненська область]]*100</f>
        <v>91.77215189873418</v>
      </c>
      <c r="T1002" s="2">
        <f>Table2[[#This Row],[Сумська область]]*100</f>
        <v>92.424242424242422</v>
      </c>
      <c r="U1002" s="2">
        <f>Table2[[#This Row],[Тернопільська область]]*100</f>
        <v>90.052356020942398</v>
      </c>
      <c r="V1002" s="2">
        <f>Table2[[#This Row],[Харківська область]]*100</f>
        <v>73.312883435582819</v>
      </c>
      <c r="W1002" s="2">
        <f>Table2[[#This Row],[Херсонська область]]*100</f>
        <v>89.743589743589752</v>
      </c>
      <c r="X1002" s="2">
        <f>Table2[[#This Row],[Хмельницька область]]*100</f>
        <v>86.875</v>
      </c>
      <c r="Y1002" s="2">
        <f>Table2[[#This Row],[Черкаська область]]*100</f>
        <v>76.153846153846146</v>
      </c>
      <c r="Z1002" s="2">
        <f>Table2[[#This Row],[Чернівецька область]]*100</f>
        <v>98.113207547169807</v>
      </c>
      <c r="AA1002" s="2">
        <f>Table2[[#This Row],[Чернігівська область]]*100</f>
        <v>85.625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2020-11-30T06:28:58Z</dcterms:modified>
</cp:coreProperties>
</file>