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6D60D833-750F-4BD1-91BC-31BF94B9986C}" xr6:coauthVersionLast="45" xr6:coauthVersionMax="45" xr10:uidLastSave="{00000000-0000-0000-0000-000000000000}"/>
  <bookViews>
    <workbookView xWindow="1820" yWindow="1820" windowWidth="24070" windowHeight="1552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04" i="8" l="1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Y904" i="8"/>
  <c r="Z904" i="8"/>
  <c r="AA904" i="8"/>
  <c r="A905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Y905" i="8"/>
  <c r="Z905" i="8"/>
  <c r="AA905" i="8"/>
  <c r="A906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Y906" i="8"/>
  <c r="Z906" i="8"/>
  <c r="AA906" i="8"/>
  <c r="A907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Y907" i="8"/>
  <c r="Z907" i="8"/>
  <c r="AA907" i="8"/>
  <c r="A908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Y908" i="8"/>
  <c r="Z908" i="8"/>
  <c r="AA908" i="8"/>
  <c r="A909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Y909" i="8"/>
  <c r="Z909" i="8"/>
  <c r="AA909" i="8"/>
  <c r="A910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Y910" i="8"/>
  <c r="Z910" i="8"/>
  <c r="AA910" i="8"/>
  <c r="A911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Y911" i="8"/>
  <c r="Z911" i="8"/>
  <c r="AA911" i="8"/>
  <c r="A912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Y912" i="8"/>
  <c r="Z912" i="8"/>
  <c r="AA912" i="8"/>
  <c r="A913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Y913" i="8"/>
  <c r="Z913" i="8"/>
  <c r="AA913" i="8"/>
  <c r="A914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Y914" i="8"/>
  <c r="Z914" i="8"/>
  <c r="AA914" i="8"/>
  <c r="A904" i="7"/>
  <c r="B904" i="7"/>
  <c r="C904" i="7"/>
  <c r="A905" i="7"/>
  <c r="B905" i="7"/>
  <c r="C905" i="7"/>
  <c r="A906" i="7"/>
  <c r="B906" i="7"/>
  <c r="C906" i="7"/>
  <c r="A907" i="7"/>
  <c r="B907" i="7"/>
  <c r="C907" i="7"/>
  <c r="A908" i="7"/>
  <c r="B908" i="7"/>
  <c r="C908" i="7"/>
  <c r="A909" i="7"/>
  <c r="B909" i="7"/>
  <c r="C909" i="7"/>
  <c r="A910" i="7"/>
  <c r="B910" i="7"/>
  <c r="C910" i="7"/>
  <c r="A911" i="7"/>
  <c r="B911" i="7"/>
  <c r="C911" i="7"/>
  <c r="A912" i="7"/>
  <c r="B912" i="7"/>
  <c r="C912" i="7"/>
  <c r="A913" i="7"/>
  <c r="B913" i="7"/>
  <c r="C913" i="7"/>
  <c r="A914" i="7"/>
  <c r="B914" i="7"/>
  <c r="C914" i="7"/>
  <c r="A893" i="8" l="1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Y893" i="8"/>
  <c r="Z893" i="8"/>
  <c r="AA893" i="8"/>
  <c r="A894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Y894" i="8"/>
  <c r="Z894" i="8"/>
  <c r="AA894" i="8"/>
  <c r="A895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Y895" i="8"/>
  <c r="Z895" i="8"/>
  <c r="AA895" i="8"/>
  <c r="A896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Y896" i="8"/>
  <c r="Z896" i="8"/>
  <c r="AA896" i="8"/>
  <c r="A897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Y897" i="8"/>
  <c r="Z897" i="8"/>
  <c r="AA897" i="8"/>
  <c r="A898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Y898" i="8"/>
  <c r="Z898" i="8"/>
  <c r="AA898" i="8"/>
  <c r="A899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Y899" i="8"/>
  <c r="Z899" i="8"/>
  <c r="AA899" i="8"/>
  <c r="A900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Y900" i="8"/>
  <c r="Z900" i="8"/>
  <c r="AA900" i="8"/>
  <c r="A901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Y901" i="8"/>
  <c r="Z901" i="8"/>
  <c r="AA901" i="8"/>
  <c r="A902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Y902" i="8"/>
  <c r="Z902" i="8"/>
  <c r="AA902" i="8"/>
  <c r="A903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Y903" i="8"/>
  <c r="Z903" i="8"/>
  <c r="AA903" i="8"/>
  <c r="A903" i="7"/>
  <c r="B903" i="7"/>
  <c r="C903" i="7"/>
  <c r="A893" i="7"/>
  <c r="B893" i="7"/>
  <c r="C893" i="7"/>
  <c r="A894" i="7"/>
  <c r="B894" i="7"/>
  <c r="C894" i="7"/>
  <c r="A895" i="7"/>
  <c r="B895" i="7"/>
  <c r="C895" i="7"/>
  <c r="A896" i="7"/>
  <c r="B896" i="7"/>
  <c r="C896" i="7"/>
  <c r="A897" i="7"/>
  <c r="B897" i="7"/>
  <c r="C897" i="7"/>
  <c r="A898" i="7"/>
  <c r="B898" i="7"/>
  <c r="C898" i="7"/>
  <c r="A899" i="7"/>
  <c r="B899" i="7"/>
  <c r="C899" i="7"/>
  <c r="A900" i="7"/>
  <c r="B900" i="7"/>
  <c r="C900" i="7"/>
  <c r="A901" i="7"/>
  <c r="B901" i="7"/>
  <c r="C901" i="7"/>
  <c r="A902" i="7"/>
  <c r="B902" i="7"/>
  <c r="C902" i="7"/>
  <c r="A882" i="8" l="1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A883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A884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A885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A886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A887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A888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A889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A890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A891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A892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A882" i="7"/>
  <c r="B882" i="7"/>
  <c r="C882" i="7"/>
  <c r="A883" i="7"/>
  <c r="B883" i="7"/>
  <c r="C883" i="7"/>
  <c r="A884" i="7"/>
  <c r="B884" i="7"/>
  <c r="C884" i="7"/>
  <c r="A885" i="7"/>
  <c r="B885" i="7"/>
  <c r="C885" i="7"/>
  <c r="A886" i="7"/>
  <c r="B886" i="7"/>
  <c r="C886" i="7"/>
  <c r="A887" i="7"/>
  <c r="B887" i="7"/>
  <c r="C887" i="7"/>
  <c r="A888" i="7"/>
  <c r="B888" i="7"/>
  <c r="C888" i="7"/>
  <c r="A889" i="7"/>
  <c r="B889" i="7"/>
  <c r="C889" i="7"/>
  <c r="A890" i="7"/>
  <c r="B890" i="7"/>
  <c r="C890" i="7"/>
  <c r="A891" i="7"/>
  <c r="B891" i="7"/>
  <c r="C891" i="7"/>
  <c r="A892" i="7"/>
  <c r="B892" i="7"/>
  <c r="C892" i="7"/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<sst xmlns="http://schemas.openxmlformats.org/spreadsheetml/2006/main" count="5934" uniqueCount="53">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</sst>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9" formatCode="dd/mm/yyyy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163" totalsRowShown="0">
  <autoFilter ref="A1:AA1163" xr:uid="{F8071B16-CE1D-45FA-A461-05339724D697}"/>
  <tableColumns count="27">
    <tableColumn id="1" xr3:uid="{9744F929-1ED8-474C-ADAF-B987084F0E01}" name="Дата" dataDxfId="0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914" totalsRowShown="0">
  <autoFilter ref="A1:AA914" xr:uid="{CC5CB0FA-6554-4B0D-9AE4-34F085BC6617}"/>
  <tableColumns count="27">
    <tableColumn id="1" xr3:uid="{AD76F53B-C2E8-4481-8E22-FB31D536A63B}" name="Дата" dataDxfId="28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163" totalsRowShown="0">
  <autoFilter ref="A1:C1163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914" totalsRowShown="0">
  <autoFilter ref="A1:C914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914" totalsRowShown="0">
  <autoFilter ref="A1:C914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914" totalsRowShown="0">
  <autoFilter ref="A1:AA914" xr:uid="{0C2DC4BA-FA28-41F9-A14E-9BC84062C715}"/>
  <tableColumns count="27">
    <tableColumn id="1" xr3:uid="{159F29E9-923F-4C87-A5CD-009ACADE071E}" name="Дата" dataDxfId="26"/>
    <tableColumn id="2" xr3:uid="{26E31115-F766-485E-BDCB-F532164D146D}" name="Показник"/>
    <tableColumn id="3" xr3:uid="{CD5B67B3-6871-4BDC-9C42-2E5DAA259744}" name="м.Київ" dataDxfId="25">
      <calculatedColumnFormula>Table2[[#This Row],[м.Київ]]*100</calculatedColumnFormula>
    </tableColumn>
    <tableColumn id="4" xr3:uid="{829AC4AC-7E93-44B9-85D9-14B9E9A0BEC2}" name="Вінницька область" dataDxfId="24">
      <calculatedColumnFormula>Table2[[#This Row],[Вінницька область]]*100</calculatedColumnFormula>
    </tableColumn>
    <tableColumn id="5" xr3:uid="{0E18D012-E083-4C01-B51D-0A47DB412E45}" name="Волинська область" dataDxfId="23">
      <calculatedColumnFormula>Table2[[#This Row],[Волинська область]]*100</calculatedColumnFormula>
    </tableColumn>
    <tableColumn id="6" xr3:uid="{202F0432-626E-4DF6-A21F-28319474AB8A}" name="Дніпропетровська область" dataDxfId="22">
      <calculatedColumnFormula>Table2[[#This Row],[Дніпропетровська область]]*100</calculatedColumnFormula>
    </tableColumn>
    <tableColumn id="7" xr3:uid="{B3E78111-7CC0-494F-AB27-4044BBE0CCFC}" name="Донецька область" dataDxfId="21">
      <calculatedColumnFormula>Table2[[#This Row],[Донецька область]]*100</calculatedColumnFormula>
    </tableColumn>
    <tableColumn id="8" xr3:uid="{5625C7E6-35C2-4E82-A522-22B04940F805}" name="Житомирська область" dataDxfId="20">
      <calculatedColumnFormula>Table2[[#This Row],[Житомирська область]]*100</calculatedColumnFormula>
    </tableColumn>
    <tableColumn id="9" xr3:uid="{EF0DA55E-8D04-4D6A-B7F8-B4BB6D6CE612}" name="Закарпатська область" dataDxfId="19">
      <calculatedColumnFormula>Table2[[#This Row],[Закарпатська область]]*100</calculatedColumnFormula>
    </tableColumn>
    <tableColumn id="10" xr3:uid="{755AC1A8-CA45-4E40-A400-24ED59373348}" name="Запорізька область" dataDxfId="18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7">
      <calculatedColumnFormula>Table2[[#This Row],[Івано-Франківська область]]*100</calculatedColumnFormula>
    </tableColumn>
    <tableColumn id="12" xr3:uid="{1EA46EBC-E2AC-43E9-AB4F-3C4D35EDCFA4}" name="Київська область" dataDxfId="16">
      <calculatedColumnFormula>Table2[[#This Row],[Київська область]]*100</calculatedColumnFormula>
    </tableColumn>
    <tableColumn id="13" xr3:uid="{2C0273E5-B14D-48E8-B00E-6737EC6DD442}" name="Кіровоградська область" dataDxfId="15">
      <calculatedColumnFormula>Table2[[#This Row],[Кіровоградська область]]*100</calculatedColumnFormula>
    </tableColumn>
    <tableColumn id="14" xr3:uid="{7AB36CD5-C5F8-4367-834F-1AFE38E0BBFC}" name="Луганська область" dataDxfId="14">
      <calculatedColumnFormula>Table2[[#This Row],[Луганська область]]*100</calculatedColumnFormula>
    </tableColumn>
    <tableColumn id="15" xr3:uid="{F8E4E705-0F8E-44E9-AC78-A955E112D61D}" name="Львівська область" dataDxfId="13">
      <calculatedColumnFormula>Table2[[#This Row],[Львівська область]]*100</calculatedColumnFormula>
    </tableColumn>
    <tableColumn id="16" xr3:uid="{5BDE05EB-2407-4644-8E5B-B58556890A66}" name="Миколаївська область" dataDxfId="12">
      <calculatedColumnFormula>Table2[[#This Row],[Миколаївська область]]*100</calculatedColumnFormula>
    </tableColumn>
    <tableColumn id="17" xr3:uid="{3A6E154F-5576-4A6F-BD74-7D0AB7420AAC}" name="Одеська область" dataDxfId="11">
      <calculatedColumnFormula>Table2[[#This Row],[Одеська область]]*100</calculatedColumnFormula>
    </tableColumn>
    <tableColumn id="18" xr3:uid="{6641ADE7-4EB6-40FE-88D1-A181B541B291}" name="Полтавська область" dataDxfId="10">
      <calculatedColumnFormula>Table2[[#This Row],[Полтавська область]]*100</calculatedColumnFormula>
    </tableColumn>
    <tableColumn id="19" xr3:uid="{41B506B6-3493-497E-A92C-86B97601E56D}" name="Рівненська область" dataDxfId="9">
      <calculatedColumnFormula>Table2[[#This Row],[Рівненська область]]*100</calculatedColumnFormula>
    </tableColumn>
    <tableColumn id="20" xr3:uid="{3682ECF2-9778-4486-A25B-ADE48A02D419}" name="Сумська область" dataDxfId="8">
      <calculatedColumnFormula>Table2[[#This Row],[Сумська область]]*100</calculatedColumnFormula>
    </tableColumn>
    <tableColumn id="21" xr3:uid="{109A3406-02EA-4CFF-BCDA-8C36EA814B56}" name="Тернопільська область" dataDxfId="7">
      <calculatedColumnFormula>Table2[[#This Row],[Тернопільська область]]*100</calculatedColumnFormula>
    </tableColumn>
    <tableColumn id="22" xr3:uid="{0F77C7DE-C514-4EFF-A23E-BF49CF1F55C3}" name="Харківська область" dataDxfId="6">
      <calculatedColumnFormula>Table2[[#This Row],[Харківська область]]*100</calculatedColumnFormula>
    </tableColumn>
    <tableColumn id="23" xr3:uid="{03978B85-ABF3-49F9-88FE-34187F9F2F64}" name="Херсонська область" dataDxfId="5">
      <calculatedColumnFormula>Table2[[#This Row],[Херсонська область]]*100</calculatedColumnFormula>
    </tableColumn>
    <tableColumn id="24" xr3:uid="{1038B9EC-095E-4F69-ACA2-3BF01BDCC940}" name="Хмельницька область" dataDxfId="4">
      <calculatedColumnFormula>Table2[[#This Row],[Хмельницька область]]*100</calculatedColumnFormula>
    </tableColumn>
    <tableColumn id="25" xr3:uid="{12F33660-434B-4AB2-82F7-F42943E6FCAB}" name="Черкаська область" dataDxfId="3">
      <calculatedColumnFormula>Table2[[#This Row],[Черкаська область]]*100</calculatedColumnFormula>
    </tableColumn>
    <tableColumn id="26" xr3:uid="{BAEC86DF-0166-4298-AFFE-E2E1B82A1CDF}" name="Чернівецька область" dataDxfId="2">
      <calculatedColumnFormula>Table2[[#This Row],[Чернівецька область]]*100</calculatedColumnFormula>
    </tableColumn>
    <tableColumn id="27" xr3:uid="{09F56FEB-11D2-4880-955C-F8706996612E}" name="Чернігівська область" dataDxfId="1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163"/>
  <sheetViews>
    <sheetView topLeftCell="A1127" workbookViewId="0">
      <selection activeCell="A1164" sqref="A1164:AA1174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  <row r="1122" spans="1:27" x14ac:dyDescent="0.35">
      <c r="A1122" s="1">
        <v>44154</v>
      </c>
      <c r="B1122" t="s">
        <v>35</v>
      </c>
      <c r="C1122">
        <v>4589</v>
      </c>
      <c r="D1122">
        <v>2023</v>
      </c>
      <c r="E1122">
        <v>1426</v>
      </c>
      <c r="F1122">
        <v>4493</v>
      </c>
      <c r="G1122">
        <v>2528</v>
      </c>
      <c r="H1122">
        <v>2666</v>
      </c>
      <c r="I1122">
        <v>1885</v>
      </c>
      <c r="J1122">
        <v>2155</v>
      </c>
      <c r="K1122">
        <v>2942</v>
      </c>
      <c r="L1122">
        <v>2185</v>
      </c>
      <c r="M1122">
        <v>597</v>
      </c>
      <c r="N1122">
        <v>1432</v>
      </c>
      <c r="O1122">
        <v>3535</v>
      </c>
      <c r="P1122">
        <v>1557</v>
      </c>
      <c r="Q1122">
        <v>3417</v>
      </c>
      <c r="R1122">
        <v>1394</v>
      </c>
      <c r="S1122">
        <v>1815</v>
      </c>
      <c r="T1122">
        <v>1554</v>
      </c>
      <c r="U1122">
        <v>1916</v>
      </c>
      <c r="V1122">
        <v>3928</v>
      </c>
      <c r="W1122">
        <v>2164</v>
      </c>
      <c r="X1122">
        <v>2379</v>
      </c>
      <c r="Y1122">
        <v>941</v>
      </c>
      <c r="Z1122">
        <v>1498</v>
      </c>
      <c r="AA1122">
        <v>1363</v>
      </c>
    </row>
    <row r="1123" spans="1:27" x14ac:dyDescent="0.35">
      <c r="A1123" s="1">
        <v>44154</v>
      </c>
      <c r="B1123" t="s">
        <v>36</v>
      </c>
      <c r="C1123">
        <v>1948</v>
      </c>
      <c r="D1123">
        <v>447</v>
      </c>
      <c r="E1123">
        <v>529</v>
      </c>
      <c r="F1123">
        <v>1396</v>
      </c>
      <c r="G1123">
        <v>562</v>
      </c>
      <c r="H1123">
        <v>829</v>
      </c>
      <c r="I1123">
        <v>831</v>
      </c>
      <c r="J1123">
        <v>807</v>
      </c>
      <c r="K1123">
        <v>1262</v>
      </c>
      <c r="L1123">
        <v>943</v>
      </c>
      <c r="M1123">
        <v>213</v>
      </c>
      <c r="N1123">
        <v>219</v>
      </c>
      <c r="O1123">
        <v>1258</v>
      </c>
      <c r="P1123">
        <v>538</v>
      </c>
      <c r="Q1123">
        <v>763</v>
      </c>
      <c r="R1123">
        <v>383</v>
      </c>
      <c r="S1123">
        <v>625</v>
      </c>
      <c r="T1123">
        <v>450</v>
      </c>
      <c r="U1123">
        <v>595</v>
      </c>
      <c r="V1123">
        <v>1335</v>
      </c>
      <c r="W1123">
        <v>391</v>
      </c>
      <c r="X1123">
        <v>997</v>
      </c>
      <c r="Y1123">
        <v>456</v>
      </c>
      <c r="Z1123">
        <v>636</v>
      </c>
      <c r="AA1123">
        <v>536</v>
      </c>
    </row>
    <row r="1124" spans="1:27" x14ac:dyDescent="0.35">
      <c r="A1124" s="1">
        <v>44154</v>
      </c>
      <c r="B1124" t="s">
        <v>37</v>
      </c>
      <c r="C1124">
        <v>432</v>
      </c>
      <c r="D1124">
        <v>661</v>
      </c>
      <c r="E1124">
        <v>160</v>
      </c>
      <c r="F1124">
        <v>709</v>
      </c>
      <c r="G1124">
        <v>734</v>
      </c>
      <c r="H1124">
        <v>413</v>
      </c>
      <c r="I1124">
        <v>250</v>
      </c>
      <c r="J1124">
        <v>538</v>
      </c>
      <c r="K1124">
        <v>336</v>
      </c>
      <c r="L1124">
        <v>268</v>
      </c>
      <c r="M1124">
        <v>30</v>
      </c>
      <c r="N1124">
        <v>118</v>
      </c>
      <c r="O1124">
        <v>641</v>
      </c>
      <c r="P1124">
        <v>300</v>
      </c>
      <c r="Q1124">
        <v>625</v>
      </c>
      <c r="R1124">
        <v>521</v>
      </c>
      <c r="S1124">
        <v>218</v>
      </c>
      <c r="T1124">
        <v>215</v>
      </c>
      <c r="U1124">
        <v>135</v>
      </c>
      <c r="V1124">
        <v>497</v>
      </c>
      <c r="W1124">
        <v>0</v>
      </c>
      <c r="X1124">
        <v>273</v>
      </c>
      <c r="Y1124">
        <v>180</v>
      </c>
      <c r="Z1124">
        <v>268</v>
      </c>
      <c r="AA1124">
        <v>266</v>
      </c>
    </row>
    <row r="1125" spans="1:27" x14ac:dyDescent="0.35">
      <c r="A1125" s="1">
        <v>44154</v>
      </c>
      <c r="B1125" t="s">
        <v>38</v>
      </c>
      <c r="C1125">
        <v>2380</v>
      </c>
      <c r="D1125">
        <v>1108</v>
      </c>
      <c r="E1125">
        <v>689</v>
      </c>
      <c r="F1125">
        <v>2105</v>
      </c>
      <c r="G1125">
        <v>1296</v>
      </c>
      <c r="H1125">
        <v>1242</v>
      </c>
      <c r="I1125">
        <v>1081</v>
      </c>
      <c r="J1125">
        <v>1345</v>
      </c>
      <c r="K1125">
        <v>1598</v>
      </c>
      <c r="L1125">
        <v>1211</v>
      </c>
      <c r="M1125">
        <v>243</v>
      </c>
      <c r="N1125">
        <v>337</v>
      </c>
      <c r="O1125">
        <v>1899</v>
      </c>
      <c r="P1125">
        <v>838</v>
      </c>
      <c r="Q1125">
        <v>1388</v>
      </c>
      <c r="R1125">
        <v>904</v>
      </c>
      <c r="S1125">
        <v>843</v>
      </c>
      <c r="T1125">
        <v>665</v>
      </c>
      <c r="U1125">
        <v>730</v>
      </c>
      <c r="V1125">
        <v>1832</v>
      </c>
      <c r="W1125">
        <v>391</v>
      </c>
      <c r="X1125">
        <v>1270</v>
      </c>
      <c r="Y1125">
        <v>636</v>
      </c>
      <c r="Z1125">
        <v>904</v>
      </c>
      <c r="AA1125">
        <v>802</v>
      </c>
    </row>
    <row r="1126" spans="1:27" x14ac:dyDescent="0.35">
      <c r="A1126" s="1">
        <v>44154</v>
      </c>
      <c r="B1126" t="s">
        <v>39</v>
      </c>
      <c r="C1126">
        <v>2209</v>
      </c>
      <c r="D1126">
        <v>915</v>
      </c>
      <c r="E1126">
        <v>737</v>
      </c>
      <c r="F1126">
        <v>2388</v>
      </c>
      <c r="G1126">
        <v>1232</v>
      </c>
      <c r="H1126">
        <v>1424</v>
      </c>
      <c r="I1126">
        <v>804</v>
      </c>
      <c r="J1126">
        <v>810</v>
      </c>
      <c r="K1126">
        <v>1344</v>
      </c>
      <c r="L1126">
        <v>974</v>
      </c>
      <c r="M1126">
        <v>354</v>
      </c>
      <c r="N1126">
        <v>1095</v>
      </c>
      <c r="O1126">
        <v>1636</v>
      </c>
      <c r="P1126">
        <v>719</v>
      </c>
      <c r="Q1126">
        <v>2029</v>
      </c>
      <c r="R1126">
        <v>490</v>
      </c>
      <c r="S1126">
        <v>972</v>
      </c>
      <c r="T1126">
        <v>889</v>
      </c>
      <c r="U1126">
        <v>1186</v>
      </c>
      <c r="V1126">
        <v>2096</v>
      </c>
      <c r="W1126">
        <v>1773</v>
      </c>
      <c r="X1126">
        <v>1109</v>
      </c>
      <c r="Y1126">
        <v>305</v>
      </c>
      <c r="Z1126">
        <v>594</v>
      </c>
      <c r="AA1126">
        <v>561</v>
      </c>
    </row>
    <row r="1127" spans="1:27" x14ac:dyDescent="0.35">
      <c r="A1127" s="1">
        <v>44154</v>
      </c>
      <c r="B1127" t="s">
        <v>2</v>
      </c>
      <c r="C1127">
        <v>1258</v>
      </c>
      <c r="D1127">
        <v>1049</v>
      </c>
      <c r="E1127">
        <v>537</v>
      </c>
      <c r="F1127">
        <v>1694</v>
      </c>
      <c r="G1127">
        <v>1149</v>
      </c>
      <c r="H1127">
        <v>1403</v>
      </c>
      <c r="I1127">
        <v>618</v>
      </c>
      <c r="J1127">
        <v>971</v>
      </c>
      <c r="K1127">
        <v>1093</v>
      </c>
      <c r="L1127">
        <v>1378</v>
      </c>
      <c r="M1127">
        <v>253</v>
      </c>
      <c r="N1127">
        <v>275</v>
      </c>
      <c r="O1127">
        <v>2105</v>
      </c>
      <c r="P1127">
        <v>635</v>
      </c>
      <c r="Q1127">
        <v>1400</v>
      </c>
      <c r="R1127">
        <v>808</v>
      </c>
      <c r="S1127">
        <v>572</v>
      </c>
      <c r="T1127">
        <v>795</v>
      </c>
      <c r="U1127">
        <v>1127</v>
      </c>
      <c r="V1127">
        <v>1066</v>
      </c>
      <c r="W1127">
        <v>1065</v>
      </c>
      <c r="X1127">
        <v>1511</v>
      </c>
      <c r="Y1127">
        <v>549</v>
      </c>
      <c r="Z1127">
        <v>742</v>
      </c>
      <c r="AA1127">
        <v>522</v>
      </c>
    </row>
    <row r="1128" spans="1:27" x14ac:dyDescent="0.35">
      <c r="A1128" s="1">
        <v>44154</v>
      </c>
      <c r="B1128" t="s">
        <v>1</v>
      </c>
      <c r="C1128">
        <v>1054</v>
      </c>
      <c r="D1128">
        <v>413</v>
      </c>
      <c r="E1128">
        <v>283</v>
      </c>
      <c r="F1128">
        <v>688</v>
      </c>
      <c r="G1128">
        <v>696</v>
      </c>
      <c r="H1128">
        <v>413</v>
      </c>
      <c r="I1128">
        <v>391</v>
      </c>
      <c r="J1128">
        <v>451</v>
      </c>
      <c r="K1128">
        <v>635</v>
      </c>
      <c r="L1128">
        <v>838</v>
      </c>
      <c r="M1128">
        <v>145</v>
      </c>
      <c r="N1128">
        <v>87</v>
      </c>
      <c r="O1128">
        <v>1327</v>
      </c>
      <c r="P1128">
        <v>383</v>
      </c>
      <c r="Q1128">
        <v>725</v>
      </c>
      <c r="R1128">
        <v>182</v>
      </c>
      <c r="S1128">
        <v>300</v>
      </c>
      <c r="T1128">
        <v>517</v>
      </c>
      <c r="U1128">
        <v>461</v>
      </c>
      <c r="V1128">
        <v>871</v>
      </c>
      <c r="W1128">
        <v>183</v>
      </c>
      <c r="X1128">
        <v>751</v>
      </c>
      <c r="Y1128">
        <v>469</v>
      </c>
      <c r="Z1128">
        <v>367</v>
      </c>
      <c r="AA1128">
        <v>288</v>
      </c>
    </row>
    <row r="1129" spans="1:27" x14ac:dyDescent="0.35">
      <c r="A1129" s="1">
        <v>44154</v>
      </c>
      <c r="B1129" t="s">
        <v>0</v>
      </c>
      <c r="C1129">
        <v>204</v>
      </c>
      <c r="D1129">
        <v>636</v>
      </c>
      <c r="E1129">
        <v>254</v>
      </c>
      <c r="F1129">
        <v>1006</v>
      </c>
      <c r="G1129">
        <v>453</v>
      </c>
      <c r="H1129">
        <v>990</v>
      </c>
      <c r="I1129">
        <v>227</v>
      </c>
      <c r="J1129">
        <v>520</v>
      </c>
      <c r="K1129">
        <v>458</v>
      </c>
      <c r="L1129">
        <v>540</v>
      </c>
      <c r="M1129">
        <v>108</v>
      </c>
      <c r="N1129">
        <v>188</v>
      </c>
      <c r="O1129">
        <v>778</v>
      </c>
      <c r="P1129">
        <v>252</v>
      </c>
      <c r="Q1129">
        <v>675</v>
      </c>
      <c r="R1129">
        <v>626</v>
      </c>
      <c r="S1129">
        <v>272</v>
      </c>
      <c r="T1129">
        <v>278</v>
      </c>
      <c r="U1129">
        <v>666</v>
      </c>
      <c r="V1129">
        <v>195</v>
      </c>
      <c r="W1129">
        <v>882</v>
      </c>
      <c r="X1129">
        <v>760</v>
      </c>
      <c r="Y1129">
        <v>80</v>
      </c>
      <c r="Z1129">
        <v>375</v>
      </c>
      <c r="AA1129">
        <v>234</v>
      </c>
    </row>
    <row r="1130" spans="1:27" x14ac:dyDescent="0.35">
      <c r="A1130" s="1">
        <v>44154</v>
      </c>
      <c r="B1130" t="s">
        <v>40</v>
      </c>
      <c r="C1130">
        <v>333</v>
      </c>
      <c r="D1130">
        <v>171</v>
      </c>
      <c r="E1130">
        <v>115</v>
      </c>
      <c r="F1130">
        <v>208</v>
      </c>
      <c r="G1130">
        <v>176</v>
      </c>
      <c r="H1130">
        <v>209</v>
      </c>
      <c r="I1130">
        <v>128</v>
      </c>
      <c r="J1130">
        <v>168</v>
      </c>
      <c r="K1130">
        <v>192</v>
      </c>
      <c r="L1130">
        <v>206</v>
      </c>
      <c r="M1130">
        <v>60</v>
      </c>
      <c r="N1130">
        <v>45</v>
      </c>
      <c r="O1130">
        <v>226</v>
      </c>
      <c r="P1130">
        <v>136</v>
      </c>
      <c r="Q1130">
        <v>323</v>
      </c>
      <c r="R1130">
        <v>160</v>
      </c>
      <c r="S1130">
        <v>110</v>
      </c>
      <c r="T1130">
        <v>78</v>
      </c>
      <c r="U1130">
        <v>232</v>
      </c>
      <c r="V1130">
        <v>230</v>
      </c>
      <c r="W1130">
        <v>96</v>
      </c>
      <c r="X1130">
        <v>149</v>
      </c>
      <c r="Y1130">
        <v>130</v>
      </c>
      <c r="Z1130">
        <v>122</v>
      </c>
      <c r="AA1130">
        <v>134</v>
      </c>
    </row>
    <row r="1131" spans="1:27" x14ac:dyDescent="0.35">
      <c r="A1131" s="1">
        <v>44154</v>
      </c>
      <c r="B1131" t="s">
        <v>41</v>
      </c>
      <c r="C1131">
        <v>196</v>
      </c>
      <c r="D1131">
        <v>49</v>
      </c>
      <c r="E1131">
        <v>46</v>
      </c>
      <c r="F1131">
        <v>85</v>
      </c>
      <c r="G1131">
        <v>155</v>
      </c>
      <c r="H1131">
        <v>44</v>
      </c>
      <c r="I1131">
        <v>72</v>
      </c>
      <c r="J1131">
        <v>129</v>
      </c>
      <c r="K1131">
        <v>135</v>
      </c>
      <c r="L1131">
        <v>119</v>
      </c>
      <c r="M1131">
        <v>27</v>
      </c>
      <c r="N1131">
        <v>15</v>
      </c>
      <c r="O1131">
        <v>137</v>
      </c>
      <c r="P1131">
        <v>69</v>
      </c>
      <c r="Q1131">
        <v>57</v>
      </c>
      <c r="R1131">
        <v>49</v>
      </c>
      <c r="S1131">
        <v>57</v>
      </c>
      <c r="T1131">
        <v>43</v>
      </c>
      <c r="U1131">
        <v>88</v>
      </c>
      <c r="V1131">
        <v>116</v>
      </c>
      <c r="W1131">
        <v>46</v>
      </c>
      <c r="X1131">
        <v>84</v>
      </c>
      <c r="Y1131">
        <v>85</v>
      </c>
      <c r="Z1131">
        <v>76</v>
      </c>
      <c r="AA1131">
        <v>51</v>
      </c>
    </row>
    <row r="1132" spans="1:27" x14ac:dyDescent="0.35">
      <c r="A1132" s="1">
        <v>44154</v>
      </c>
      <c r="B1132" t="s">
        <v>42</v>
      </c>
      <c r="C1132">
        <v>137</v>
      </c>
      <c r="D1132">
        <v>122</v>
      </c>
      <c r="E1132">
        <v>69</v>
      </c>
      <c r="F1132">
        <v>123</v>
      </c>
      <c r="G1132">
        <v>21</v>
      </c>
      <c r="H1132">
        <v>165</v>
      </c>
      <c r="I1132">
        <v>56</v>
      </c>
      <c r="J1132">
        <v>39</v>
      </c>
      <c r="K1132">
        <v>57</v>
      </c>
      <c r="L1132">
        <v>87</v>
      </c>
      <c r="M1132">
        <v>33</v>
      </c>
      <c r="N1132">
        <v>30</v>
      </c>
      <c r="O1132">
        <v>89</v>
      </c>
      <c r="P1132">
        <v>67</v>
      </c>
      <c r="Q1132">
        <v>266</v>
      </c>
      <c r="R1132">
        <v>111</v>
      </c>
      <c r="S1132">
        <v>53</v>
      </c>
      <c r="T1132">
        <v>35</v>
      </c>
      <c r="U1132">
        <v>144</v>
      </c>
      <c r="V1132">
        <v>114</v>
      </c>
      <c r="W1132">
        <v>50</v>
      </c>
      <c r="X1132">
        <v>65</v>
      </c>
      <c r="Y1132">
        <v>45</v>
      </c>
      <c r="Z1132">
        <v>46</v>
      </c>
      <c r="AA1132">
        <v>83</v>
      </c>
    </row>
    <row r="1133" spans="1:27" x14ac:dyDescent="0.35">
      <c r="A1133" s="1">
        <v>44154</v>
      </c>
      <c r="B1133" t="s">
        <v>43</v>
      </c>
      <c r="C1133">
        <v>196</v>
      </c>
      <c r="D1133">
        <v>157</v>
      </c>
      <c r="E1133">
        <v>151</v>
      </c>
      <c r="F1133">
        <v>456</v>
      </c>
      <c r="G1133">
        <v>222</v>
      </c>
      <c r="H1133">
        <v>188</v>
      </c>
      <c r="I1133">
        <v>140</v>
      </c>
      <c r="J1133">
        <v>232</v>
      </c>
      <c r="K1133">
        <v>172</v>
      </c>
      <c r="L1133">
        <v>206</v>
      </c>
      <c r="M1133">
        <v>55</v>
      </c>
      <c r="N1133">
        <v>152</v>
      </c>
      <c r="O1133">
        <v>220</v>
      </c>
      <c r="P1133">
        <v>155</v>
      </c>
      <c r="Q1133">
        <v>261</v>
      </c>
      <c r="R1133">
        <v>300</v>
      </c>
      <c r="S1133">
        <v>158</v>
      </c>
      <c r="T1133">
        <v>130</v>
      </c>
      <c r="U1133">
        <v>186</v>
      </c>
      <c r="V1133">
        <v>359</v>
      </c>
      <c r="W1133">
        <v>195</v>
      </c>
      <c r="X1133">
        <v>158</v>
      </c>
      <c r="Y1133">
        <v>127</v>
      </c>
      <c r="Z1133">
        <v>159</v>
      </c>
      <c r="AA1133">
        <v>142</v>
      </c>
    </row>
    <row r="1134" spans="1:27" x14ac:dyDescent="0.35">
      <c r="A1134" s="1">
        <v>44154</v>
      </c>
      <c r="B1134" t="s">
        <v>44</v>
      </c>
      <c r="C1134">
        <v>38</v>
      </c>
      <c r="D1134">
        <v>49</v>
      </c>
      <c r="E1134">
        <v>9</v>
      </c>
      <c r="F1134">
        <v>7</v>
      </c>
      <c r="G1134">
        <v>17</v>
      </c>
      <c r="H1134">
        <v>16</v>
      </c>
      <c r="I1134">
        <v>33</v>
      </c>
      <c r="J1134">
        <v>38</v>
      </c>
      <c r="K1134">
        <v>58</v>
      </c>
      <c r="L1134">
        <v>30</v>
      </c>
      <c r="M1134">
        <v>15</v>
      </c>
      <c r="N1134">
        <v>19</v>
      </c>
      <c r="O1134">
        <v>44</v>
      </c>
      <c r="P1134">
        <v>6</v>
      </c>
      <c r="Q1134">
        <v>19</v>
      </c>
      <c r="R1134">
        <v>25</v>
      </c>
      <c r="S1134">
        <v>11</v>
      </c>
      <c r="T1134">
        <v>8</v>
      </c>
      <c r="U1134">
        <v>19</v>
      </c>
      <c r="V1134">
        <v>86</v>
      </c>
      <c r="W1134">
        <v>14</v>
      </c>
      <c r="X1134">
        <v>33</v>
      </c>
      <c r="Y1134">
        <v>18</v>
      </c>
      <c r="Z1134">
        <v>4</v>
      </c>
      <c r="AA1134">
        <v>18</v>
      </c>
    </row>
    <row r="1135" spans="1:27" x14ac:dyDescent="0.35">
      <c r="A1135" s="1">
        <v>44154</v>
      </c>
      <c r="B1135" t="s">
        <v>45</v>
      </c>
      <c r="C1135">
        <v>158</v>
      </c>
      <c r="D1135">
        <v>108</v>
      </c>
      <c r="E1135">
        <v>142</v>
      </c>
      <c r="F1135">
        <v>449</v>
      </c>
      <c r="G1135">
        <v>205</v>
      </c>
      <c r="H1135">
        <v>172</v>
      </c>
      <c r="I1135">
        <v>107</v>
      </c>
      <c r="J1135">
        <v>194</v>
      </c>
      <c r="K1135">
        <v>114</v>
      </c>
      <c r="L1135">
        <v>176</v>
      </c>
      <c r="M1135">
        <v>40</v>
      </c>
      <c r="N1135">
        <v>133</v>
      </c>
      <c r="O1135">
        <v>176</v>
      </c>
      <c r="P1135">
        <v>149</v>
      </c>
      <c r="Q1135">
        <v>242</v>
      </c>
      <c r="R1135">
        <v>275</v>
      </c>
      <c r="S1135">
        <v>147</v>
      </c>
      <c r="T1135">
        <v>122</v>
      </c>
      <c r="U1135">
        <v>167</v>
      </c>
      <c r="V1135">
        <v>273</v>
      </c>
      <c r="W1135">
        <v>181</v>
      </c>
      <c r="X1135">
        <v>125</v>
      </c>
      <c r="Y1135">
        <v>109</v>
      </c>
      <c r="Z1135">
        <v>155</v>
      </c>
      <c r="AA1135">
        <v>124</v>
      </c>
    </row>
    <row r="1136" spans="1:27" x14ac:dyDescent="0.35">
      <c r="A1136" s="1">
        <v>44155</v>
      </c>
      <c r="B1136" t="s">
        <v>35</v>
      </c>
      <c r="C1136">
        <v>4589</v>
      </c>
      <c r="D1136">
        <v>2029</v>
      </c>
      <c r="E1136">
        <v>1426</v>
      </c>
      <c r="F1136">
        <v>4493</v>
      </c>
      <c r="G1136">
        <v>2528</v>
      </c>
      <c r="H1136">
        <v>2666</v>
      </c>
      <c r="I1136">
        <v>1885</v>
      </c>
      <c r="J1136">
        <v>2155</v>
      </c>
      <c r="K1136">
        <v>2942</v>
      </c>
      <c r="L1136">
        <v>2185</v>
      </c>
      <c r="M1136">
        <v>597</v>
      </c>
      <c r="N1136">
        <v>1432</v>
      </c>
      <c r="O1136">
        <v>3565</v>
      </c>
      <c r="P1136">
        <v>1557</v>
      </c>
      <c r="Q1136">
        <v>3417</v>
      </c>
      <c r="R1136">
        <v>1394</v>
      </c>
      <c r="S1136">
        <v>1815</v>
      </c>
      <c r="T1136">
        <v>1554</v>
      </c>
      <c r="U1136">
        <v>1916</v>
      </c>
      <c r="V1136">
        <v>3928</v>
      </c>
      <c r="W1136">
        <v>2164</v>
      </c>
      <c r="X1136">
        <v>2379</v>
      </c>
      <c r="Y1136">
        <v>1015</v>
      </c>
      <c r="Z1136">
        <v>1498</v>
      </c>
      <c r="AA1136">
        <v>1363</v>
      </c>
    </row>
    <row r="1137" spans="1:27" x14ac:dyDescent="0.35">
      <c r="A1137" s="1">
        <v>44155</v>
      </c>
      <c r="B1137" t="s">
        <v>36</v>
      </c>
      <c r="C1137">
        <v>1966</v>
      </c>
      <c r="D1137">
        <v>446</v>
      </c>
      <c r="E1137">
        <v>523</v>
      </c>
      <c r="F1137">
        <v>1402</v>
      </c>
      <c r="G1137">
        <v>584</v>
      </c>
      <c r="H1137">
        <v>821</v>
      </c>
      <c r="I1137">
        <v>840</v>
      </c>
      <c r="J1137">
        <v>839</v>
      </c>
      <c r="K1137">
        <v>1242</v>
      </c>
      <c r="L1137">
        <v>940</v>
      </c>
      <c r="M1137">
        <v>228</v>
      </c>
      <c r="N1137">
        <v>240</v>
      </c>
      <c r="O1137">
        <v>1231</v>
      </c>
      <c r="P1137">
        <v>536</v>
      </c>
      <c r="Q1137">
        <v>773</v>
      </c>
      <c r="R1137">
        <v>371</v>
      </c>
      <c r="S1137">
        <v>647</v>
      </c>
      <c r="T1137">
        <v>467</v>
      </c>
      <c r="U1137">
        <v>615</v>
      </c>
      <c r="V1137">
        <v>1328</v>
      </c>
      <c r="W1137">
        <v>375</v>
      </c>
      <c r="X1137">
        <v>1022</v>
      </c>
      <c r="Y1137">
        <v>490</v>
      </c>
      <c r="Z1137">
        <v>651</v>
      </c>
      <c r="AA1137">
        <v>583</v>
      </c>
    </row>
    <row r="1138" spans="1:27" x14ac:dyDescent="0.35">
      <c r="A1138" s="1">
        <v>44155</v>
      </c>
      <c r="B1138" t="s">
        <v>37</v>
      </c>
      <c r="C1138">
        <v>457</v>
      </c>
      <c r="D1138">
        <v>607</v>
      </c>
      <c r="E1138">
        <v>154</v>
      </c>
      <c r="F1138">
        <v>731</v>
      </c>
      <c r="G1138">
        <v>739</v>
      </c>
      <c r="H1138">
        <v>385</v>
      </c>
      <c r="I1138">
        <v>221</v>
      </c>
      <c r="J1138">
        <v>515</v>
      </c>
      <c r="K1138">
        <v>310</v>
      </c>
      <c r="L1138">
        <v>268</v>
      </c>
      <c r="M1138">
        <v>34</v>
      </c>
      <c r="N1138">
        <v>84</v>
      </c>
      <c r="O1138">
        <v>667</v>
      </c>
      <c r="P1138">
        <v>308</v>
      </c>
      <c r="Q1138">
        <v>617</v>
      </c>
      <c r="R1138">
        <v>559</v>
      </c>
      <c r="S1138">
        <v>229</v>
      </c>
      <c r="T1138">
        <v>205</v>
      </c>
      <c r="U1138">
        <v>130</v>
      </c>
      <c r="V1138">
        <v>509</v>
      </c>
      <c r="W1138">
        <v>0</v>
      </c>
      <c r="X1138">
        <v>252</v>
      </c>
      <c r="Y1138">
        <v>190</v>
      </c>
      <c r="Z1138">
        <v>251</v>
      </c>
      <c r="AA1138">
        <v>234</v>
      </c>
    </row>
    <row r="1139" spans="1:27" x14ac:dyDescent="0.35">
      <c r="A1139" s="1">
        <v>44155</v>
      </c>
      <c r="B1139" t="s">
        <v>38</v>
      </c>
      <c r="C1139">
        <v>2423</v>
      </c>
      <c r="D1139">
        <v>1053</v>
      </c>
      <c r="E1139">
        <v>677</v>
      </c>
      <c r="F1139">
        <v>2133</v>
      </c>
      <c r="G1139">
        <v>1323</v>
      </c>
      <c r="H1139">
        <v>1206</v>
      </c>
      <c r="I1139">
        <v>1061</v>
      </c>
      <c r="J1139">
        <v>1354</v>
      </c>
      <c r="K1139">
        <v>1552</v>
      </c>
      <c r="L1139">
        <v>1208</v>
      </c>
      <c r="M1139">
        <v>262</v>
      </c>
      <c r="N1139">
        <v>324</v>
      </c>
      <c r="O1139">
        <v>1898</v>
      </c>
      <c r="P1139">
        <v>844</v>
      </c>
      <c r="Q1139">
        <v>1390</v>
      </c>
      <c r="R1139">
        <v>930</v>
      </c>
      <c r="S1139">
        <v>876</v>
      </c>
      <c r="T1139">
        <v>672</v>
      </c>
      <c r="U1139">
        <v>745</v>
      </c>
      <c r="V1139">
        <v>1837</v>
      </c>
      <c r="W1139">
        <v>375</v>
      </c>
      <c r="X1139">
        <v>1274</v>
      </c>
      <c r="Y1139">
        <v>680</v>
      </c>
      <c r="Z1139">
        <v>902</v>
      </c>
      <c r="AA1139">
        <v>817</v>
      </c>
    </row>
    <row r="1140" spans="1:27" x14ac:dyDescent="0.35">
      <c r="A1140" s="1">
        <v>44155</v>
      </c>
      <c r="B1140" t="s">
        <v>39</v>
      </c>
      <c r="C1140">
        <v>2166</v>
      </c>
      <c r="D1140">
        <v>976</v>
      </c>
      <c r="E1140">
        <v>749</v>
      </c>
      <c r="F1140">
        <v>2360</v>
      </c>
      <c r="G1140">
        <v>1205</v>
      </c>
      <c r="H1140">
        <v>1460</v>
      </c>
      <c r="I1140">
        <v>824</v>
      </c>
      <c r="J1140">
        <v>801</v>
      </c>
      <c r="K1140">
        <v>1390</v>
      </c>
      <c r="L1140">
        <v>977</v>
      </c>
      <c r="M1140">
        <v>335</v>
      </c>
      <c r="N1140">
        <v>1108</v>
      </c>
      <c r="O1140">
        <v>1667</v>
      </c>
      <c r="P1140">
        <v>713</v>
      </c>
      <c r="Q1140">
        <v>2027</v>
      </c>
      <c r="R1140">
        <v>464</v>
      </c>
      <c r="S1140">
        <v>939</v>
      </c>
      <c r="T1140">
        <v>882</v>
      </c>
      <c r="U1140">
        <v>1171</v>
      </c>
      <c r="V1140">
        <v>2091</v>
      </c>
      <c r="W1140">
        <v>1789</v>
      </c>
      <c r="X1140">
        <v>1105</v>
      </c>
      <c r="Y1140">
        <v>335</v>
      </c>
      <c r="Z1140">
        <v>596</v>
      </c>
      <c r="AA1140">
        <v>546</v>
      </c>
    </row>
    <row r="1141" spans="1:27" x14ac:dyDescent="0.35">
      <c r="A1141" s="1">
        <v>44155</v>
      </c>
      <c r="B1141" t="s">
        <v>2</v>
      </c>
      <c r="C1141">
        <v>1258</v>
      </c>
      <c r="D1141">
        <v>1062</v>
      </c>
      <c r="E1141">
        <v>537</v>
      </c>
      <c r="F1141">
        <v>1727</v>
      </c>
      <c r="G1141">
        <v>1149</v>
      </c>
      <c r="H1141">
        <v>1435</v>
      </c>
      <c r="I1141">
        <v>618</v>
      </c>
      <c r="J1141">
        <v>1271</v>
      </c>
      <c r="K1141">
        <v>1093</v>
      </c>
      <c r="L1141">
        <v>1456</v>
      </c>
      <c r="M1141">
        <v>339</v>
      </c>
      <c r="N1141">
        <v>275</v>
      </c>
      <c r="O1141">
        <v>2105</v>
      </c>
      <c r="P1141">
        <v>669</v>
      </c>
      <c r="Q1141">
        <v>1400</v>
      </c>
      <c r="R1141">
        <v>812</v>
      </c>
      <c r="S1141">
        <v>629</v>
      </c>
      <c r="T1141">
        <v>795</v>
      </c>
      <c r="U1141">
        <v>1148</v>
      </c>
      <c r="V1141">
        <v>1218</v>
      </c>
      <c r="W1141">
        <v>1087</v>
      </c>
      <c r="X1141">
        <v>1568</v>
      </c>
      <c r="Y1141">
        <v>550</v>
      </c>
      <c r="Z1141">
        <v>742</v>
      </c>
      <c r="AA1141">
        <v>550</v>
      </c>
    </row>
    <row r="1142" spans="1:27" x14ac:dyDescent="0.35">
      <c r="A1142" s="1">
        <v>44155</v>
      </c>
      <c r="B1142" t="s">
        <v>1</v>
      </c>
      <c r="C1142">
        <v>1035</v>
      </c>
      <c r="D1142">
        <v>406</v>
      </c>
      <c r="E1142">
        <v>280</v>
      </c>
      <c r="F1142">
        <v>700</v>
      </c>
      <c r="G1142">
        <v>694</v>
      </c>
      <c r="H1142">
        <v>426</v>
      </c>
      <c r="I1142">
        <v>388</v>
      </c>
      <c r="J1142">
        <v>753</v>
      </c>
      <c r="K1142">
        <v>626</v>
      </c>
      <c r="L1142">
        <v>922</v>
      </c>
      <c r="M1142">
        <v>190</v>
      </c>
      <c r="N1142">
        <v>86</v>
      </c>
      <c r="O1142">
        <v>1526</v>
      </c>
      <c r="P1142">
        <v>377</v>
      </c>
      <c r="Q1142">
        <v>745</v>
      </c>
      <c r="R1142">
        <v>182</v>
      </c>
      <c r="S1142">
        <v>309</v>
      </c>
      <c r="T1142">
        <v>526</v>
      </c>
      <c r="U1142">
        <v>463</v>
      </c>
      <c r="V1142">
        <v>962</v>
      </c>
      <c r="W1142">
        <v>181</v>
      </c>
      <c r="X1142">
        <v>771</v>
      </c>
      <c r="Y1142">
        <v>465</v>
      </c>
      <c r="Z1142">
        <v>364</v>
      </c>
      <c r="AA1142">
        <v>301</v>
      </c>
    </row>
    <row r="1143" spans="1:27" x14ac:dyDescent="0.35">
      <c r="A1143" s="1">
        <v>44155</v>
      </c>
      <c r="B1143" t="s">
        <v>0</v>
      </c>
      <c r="C1143">
        <v>223</v>
      </c>
      <c r="D1143">
        <v>656</v>
      </c>
      <c r="E1143">
        <v>257</v>
      </c>
      <c r="F1143">
        <v>1027</v>
      </c>
      <c r="G1143">
        <v>455</v>
      </c>
      <c r="H1143">
        <v>1009</v>
      </c>
      <c r="I1143">
        <v>230</v>
      </c>
      <c r="J1143">
        <v>518</v>
      </c>
      <c r="K1143">
        <v>467</v>
      </c>
      <c r="L1143">
        <v>534</v>
      </c>
      <c r="M1143">
        <v>149</v>
      </c>
      <c r="N1143">
        <v>189</v>
      </c>
      <c r="O1143">
        <v>579</v>
      </c>
      <c r="P1143">
        <v>292</v>
      </c>
      <c r="Q1143">
        <v>655</v>
      </c>
      <c r="R1143">
        <v>630</v>
      </c>
      <c r="S1143">
        <v>320</v>
      </c>
      <c r="T1143">
        <v>269</v>
      </c>
      <c r="U1143">
        <v>685</v>
      </c>
      <c r="V1143">
        <v>256</v>
      </c>
      <c r="W1143">
        <v>906</v>
      </c>
      <c r="X1143">
        <v>797</v>
      </c>
      <c r="Y1143">
        <v>85</v>
      </c>
      <c r="Z1143">
        <v>378</v>
      </c>
      <c r="AA1143">
        <v>249</v>
      </c>
    </row>
    <row r="1144" spans="1:27" x14ac:dyDescent="0.35">
      <c r="A1144" s="1">
        <v>44155</v>
      </c>
      <c r="B1144" t="s">
        <v>40</v>
      </c>
      <c r="C1144">
        <v>333</v>
      </c>
      <c r="D1144">
        <v>171</v>
      </c>
      <c r="E1144">
        <v>115</v>
      </c>
      <c r="F1144">
        <v>208</v>
      </c>
      <c r="G1144">
        <v>176</v>
      </c>
      <c r="H1144">
        <v>209</v>
      </c>
      <c r="I1144">
        <v>128</v>
      </c>
      <c r="J1144">
        <v>168</v>
      </c>
      <c r="K1144">
        <v>192</v>
      </c>
      <c r="L1144">
        <v>206</v>
      </c>
      <c r="M1144">
        <v>65</v>
      </c>
      <c r="N1144">
        <v>45</v>
      </c>
      <c r="O1144">
        <v>226</v>
      </c>
      <c r="P1144">
        <v>136</v>
      </c>
      <c r="Q1144">
        <v>323</v>
      </c>
      <c r="R1144">
        <v>160</v>
      </c>
      <c r="S1144">
        <v>110</v>
      </c>
      <c r="T1144">
        <v>78</v>
      </c>
      <c r="U1144">
        <v>232</v>
      </c>
      <c r="V1144">
        <v>230</v>
      </c>
      <c r="W1144">
        <v>96</v>
      </c>
      <c r="X1144">
        <v>149</v>
      </c>
      <c r="Y1144">
        <v>130</v>
      </c>
      <c r="Z1144">
        <v>122</v>
      </c>
      <c r="AA1144">
        <v>136</v>
      </c>
    </row>
    <row r="1145" spans="1:27" x14ac:dyDescent="0.35">
      <c r="A1145" s="1">
        <v>44155</v>
      </c>
      <c r="B1145" t="s">
        <v>41</v>
      </c>
      <c r="C1145">
        <v>207</v>
      </c>
      <c r="D1145">
        <v>52</v>
      </c>
      <c r="E1145">
        <v>54</v>
      </c>
      <c r="F1145">
        <v>83</v>
      </c>
      <c r="G1145">
        <v>155</v>
      </c>
      <c r="H1145">
        <v>47</v>
      </c>
      <c r="I1145">
        <v>73</v>
      </c>
      <c r="J1145">
        <v>137</v>
      </c>
      <c r="K1145">
        <v>129</v>
      </c>
      <c r="L1145">
        <v>137</v>
      </c>
      <c r="M1145">
        <v>26</v>
      </c>
      <c r="N1145">
        <v>21</v>
      </c>
      <c r="O1145">
        <v>156</v>
      </c>
      <c r="P1145">
        <v>71</v>
      </c>
      <c r="Q1145">
        <v>67</v>
      </c>
      <c r="R1145">
        <v>50</v>
      </c>
      <c r="S1145">
        <v>55</v>
      </c>
      <c r="T1145">
        <v>40</v>
      </c>
      <c r="U1145">
        <v>87</v>
      </c>
      <c r="V1145">
        <v>116</v>
      </c>
      <c r="W1145">
        <v>54</v>
      </c>
      <c r="X1145">
        <v>73</v>
      </c>
      <c r="Y1145">
        <v>91</v>
      </c>
      <c r="Z1145">
        <v>77</v>
      </c>
      <c r="AA1145">
        <v>57</v>
      </c>
    </row>
    <row r="1146" spans="1:27" x14ac:dyDescent="0.35">
      <c r="A1146" s="1">
        <v>44155</v>
      </c>
      <c r="B1146" t="s">
        <v>42</v>
      </c>
      <c r="C1146">
        <v>126</v>
      </c>
      <c r="D1146">
        <v>119</v>
      </c>
      <c r="E1146">
        <v>61</v>
      </c>
      <c r="F1146">
        <v>125</v>
      </c>
      <c r="G1146">
        <v>21</v>
      </c>
      <c r="H1146">
        <v>162</v>
      </c>
      <c r="I1146">
        <v>55</v>
      </c>
      <c r="J1146">
        <v>31</v>
      </c>
      <c r="K1146">
        <v>63</v>
      </c>
      <c r="L1146">
        <v>69</v>
      </c>
      <c r="M1146">
        <v>39</v>
      </c>
      <c r="N1146">
        <v>24</v>
      </c>
      <c r="O1146">
        <v>70</v>
      </c>
      <c r="P1146">
        <v>65</v>
      </c>
      <c r="Q1146">
        <v>256</v>
      </c>
      <c r="R1146">
        <v>110</v>
      </c>
      <c r="S1146">
        <v>55</v>
      </c>
      <c r="T1146">
        <v>38</v>
      </c>
      <c r="U1146">
        <v>145</v>
      </c>
      <c r="V1146">
        <v>114</v>
      </c>
      <c r="W1146">
        <v>42</v>
      </c>
      <c r="X1146">
        <v>76</v>
      </c>
      <c r="Y1146">
        <v>39</v>
      </c>
      <c r="Z1146">
        <v>45</v>
      </c>
      <c r="AA1146">
        <v>79</v>
      </c>
    </row>
    <row r="1147" spans="1:27" x14ac:dyDescent="0.35">
      <c r="A1147" s="1">
        <v>44155</v>
      </c>
      <c r="B1147" t="s">
        <v>43</v>
      </c>
      <c r="C1147">
        <v>196</v>
      </c>
      <c r="D1147">
        <v>157</v>
      </c>
      <c r="E1147">
        <v>151</v>
      </c>
      <c r="F1147">
        <v>456</v>
      </c>
      <c r="G1147">
        <v>227</v>
      </c>
      <c r="H1147">
        <v>188</v>
      </c>
      <c r="I1147">
        <v>140</v>
      </c>
      <c r="J1147">
        <v>237</v>
      </c>
      <c r="K1147">
        <v>172</v>
      </c>
      <c r="L1147">
        <v>206</v>
      </c>
      <c r="M1147">
        <v>55</v>
      </c>
      <c r="N1147">
        <v>152</v>
      </c>
      <c r="O1147">
        <v>220</v>
      </c>
      <c r="P1147">
        <v>155</v>
      </c>
      <c r="Q1147">
        <v>261</v>
      </c>
      <c r="R1147">
        <v>300</v>
      </c>
      <c r="S1147">
        <v>158</v>
      </c>
      <c r="T1147">
        <v>130</v>
      </c>
      <c r="U1147">
        <v>190</v>
      </c>
      <c r="V1147">
        <v>362</v>
      </c>
      <c r="W1147">
        <v>195</v>
      </c>
      <c r="X1147">
        <v>160</v>
      </c>
      <c r="Y1147">
        <v>127</v>
      </c>
      <c r="Z1147">
        <v>159</v>
      </c>
      <c r="AA1147">
        <v>159</v>
      </c>
    </row>
    <row r="1148" spans="1:27" x14ac:dyDescent="0.35">
      <c r="A1148" s="1">
        <v>44155</v>
      </c>
      <c r="B1148" t="s">
        <v>44</v>
      </c>
      <c r="C1148">
        <v>35</v>
      </c>
      <c r="D1148">
        <v>47</v>
      </c>
      <c r="E1148">
        <v>7</v>
      </c>
      <c r="F1148">
        <v>9</v>
      </c>
      <c r="G1148">
        <v>15</v>
      </c>
      <c r="H1148">
        <v>18</v>
      </c>
      <c r="I1148">
        <v>32</v>
      </c>
      <c r="J1148">
        <v>49</v>
      </c>
      <c r="K1148">
        <v>59</v>
      </c>
      <c r="L1148">
        <v>29</v>
      </c>
      <c r="M1148">
        <v>14</v>
      </c>
      <c r="N1148">
        <v>14</v>
      </c>
      <c r="O1148">
        <v>41</v>
      </c>
      <c r="P1148">
        <v>7</v>
      </c>
      <c r="Q1148">
        <v>19</v>
      </c>
      <c r="R1148">
        <v>25</v>
      </c>
      <c r="S1148">
        <v>9</v>
      </c>
      <c r="T1148">
        <v>10</v>
      </c>
      <c r="U1148">
        <v>19</v>
      </c>
      <c r="V1148">
        <v>88</v>
      </c>
      <c r="W1148">
        <v>15</v>
      </c>
      <c r="X1148">
        <v>27</v>
      </c>
      <c r="Y1148">
        <v>26</v>
      </c>
      <c r="Z1148">
        <v>4</v>
      </c>
      <c r="AA1148">
        <v>16</v>
      </c>
    </row>
    <row r="1149" spans="1:27" x14ac:dyDescent="0.35">
      <c r="A1149" s="1">
        <v>44155</v>
      </c>
      <c r="B1149" t="s">
        <v>45</v>
      </c>
      <c r="C1149">
        <v>161</v>
      </c>
      <c r="D1149">
        <v>110</v>
      </c>
      <c r="E1149">
        <v>144</v>
      </c>
      <c r="F1149">
        <v>447</v>
      </c>
      <c r="G1149">
        <v>212</v>
      </c>
      <c r="H1149">
        <v>170</v>
      </c>
      <c r="I1149">
        <v>108</v>
      </c>
      <c r="J1149">
        <v>188</v>
      </c>
      <c r="K1149">
        <v>113</v>
      </c>
      <c r="L1149">
        <v>177</v>
      </c>
      <c r="M1149">
        <v>41</v>
      </c>
      <c r="N1149">
        <v>138</v>
      </c>
      <c r="O1149">
        <v>179</v>
      </c>
      <c r="P1149">
        <v>148</v>
      </c>
      <c r="Q1149">
        <v>242</v>
      </c>
      <c r="R1149">
        <v>275</v>
      </c>
      <c r="S1149">
        <v>149</v>
      </c>
      <c r="T1149">
        <v>120</v>
      </c>
      <c r="U1149">
        <v>171</v>
      </c>
      <c r="V1149">
        <v>274</v>
      </c>
      <c r="W1149">
        <v>180</v>
      </c>
      <c r="X1149">
        <v>133</v>
      </c>
      <c r="Y1149">
        <v>101</v>
      </c>
      <c r="Z1149">
        <v>155</v>
      </c>
      <c r="AA1149">
        <v>143</v>
      </c>
    </row>
    <row r="1150" spans="1:27" x14ac:dyDescent="0.35">
      <c r="A1150" s="1">
        <v>44156</v>
      </c>
      <c r="B1150" t="s">
        <v>35</v>
      </c>
      <c r="C1150">
        <v>4589</v>
      </c>
      <c r="D1150">
        <v>2029</v>
      </c>
      <c r="E1150">
        <v>1426</v>
      </c>
      <c r="F1150">
        <v>4493</v>
      </c>
      <c r="G1150">
        <v>2528</v>
      </c>
      <c r="H1150">
        <v>2666</v>
      </c>
      <c r="I1150">
        <v>1885</v>
      </c>
      <c r="J1150">
        <v>2155</v>
      </c>
      <c r="K1150">
        <v>2942</v>
      </c>
      <c r="L1150">
        <v>2185</v>
      </c>
      <c r="M1150">
        <v>597</v>
      </c>
      <c r="N1150">
        <v>1432</v>
      </c>
      <c r="O1150">
        <v>3565</v>
      </c>
      <c r="P1150">
        <v>1557</v>
      </c>
      <c r="Q1150">
        <v>3417</v>
      </c>
      <c r="R1150">
        <v>1394</v>
      </c>
      <c r="S1150">
        <v>1815</v>
      </c>
      <c r="T1150">
        <v>1554</v>
      </c>
      <c r="U1150">
        <v>1916</v>
      </c>
      <c r="V1150">
        <v>3928</v>
      </c>
      <c r="W1150">
        <v>2164</v>
      </c>
      <c r="X1150">
        <v>2379</v>
      </c>
      <c r="Y1150">
        <v>1015</v>
      </c>
      <c r="Z1150">
        <v>1498</v>
      </c>
      <c r="AA1150">
        <v>1363</v>
      </c>
    </row>
    <row r="1151" spans="1:27" x14ac:dyDescent="0.35">
      <c r="A1151" s="1">
        <v>44156</v>
      </c>
      <c r="B1151" t="s">
        <v>36</v>
      </c>
      <c r="C1151">
        <v>1886</v>
      </c>
      <c r="D1151">
        <v>485</v>
      </c>
      <c r="E1151">
        <v>489</v>
      </c>
      <c r="F1151">
        <v>1418</v>
      </c>
      <c r="G1151">
        <v>547</v>
      </c>
      <c r="H1151">
        <v>797</v>
      </c>
      <c r="I1151">
        <v>781</v>
      </c>
      <c r="J1151">
        <v>808</v>
      </c>
      <c r="K1151">
        <v>1233</v>
      </c>
      <c r="L1151">
        <v>920</v>
      </c>
      <c r="M1151">
        <v>264</v>
      </c>
      <c r="N1151">
        <v>237</v>
      </c>
      <c r="O1151">
        <v>1127</v>
      </c>
      <c r="P1151">
        <v>558</v>
      </c>
      <c r="Q1151">
        <v>779</v>
      </c>
      <c r="R1151">
        <v>340</v>
      </c>
      <c r="S1151">
        <v>629</v>
      </c>
      <c r="T1151">
        <v>447</v>
      </c>
      <c r="U1151">
        <v>597</v>
      </c>
      <c r="V1151">
        <v>1247</v>
      </c>
      <c r="W1151">
        <v>359</v>
      </c>
      <c r="X1151">
        <v>992</v>
      </c>
      <c r="Y1151">
        <v>511</v>
      </c>
      <c r="Z1151">
        <v>612</v>
      </c>
      <c r="AA1151">
        <v>534</v>
      </c>
    </row>
    <row r="1152" spans="1:27" x14ac:dyDescent="0.35">
      <c r="A1152" s="1">
        <v>44156</v>
      </c>
      <c r="B1152" t="s">
        <v>37</v>
      </c>
      <c r="C1152">
        <v>452</v>
      </c>
      <c r="D1152">
        <v>574</v>
      </c>
      <c r="E1152">
        <v>170</v>
      </c>
      <c r="F1152">
        <v>661</v>
      </c>
      <c r="G1152">
        <v>700</v>
      </c>
      <c r="H1152">
        <v>387</v>
      </c>
      <c r="I1152">
        <v>243</v>
      </c>
      <c r="J1152">
        <v>523</v>
      </c>
      <c r="K1152">
        <v>346</v>
      </c>
      <c r="L1152">
        <v>262</v>
      </c>
      <c r="M1152">
        <v>29</v>
      </c>
      <c r="N1152">
        <v>93</v>
      </c>
      <c r="O1152">
        <v>679</v>
      </c>
      <c r="P1152">
        <v>332</v>
      </c>
      <c r="Q1152">
        <v>610</v>
      </c>
      <c r="R1152">
        <v>557</v>
      </c>
      <c r="S1152">
        <v>200</v>
      </c>
      <c r="T1152">
        <v>200</v>
      </c>
      <c r="U1152">
        <v>121</v>
      </c>
      <c r="V1152">
        <v>552</v>
      </c>
      <c r="W1152">
        <v>0</v>
      </c>
      <c r="X1152">
        <v>230</v>
      </c>
      <c r="Y1152">
        <v>183</v>
      </c>
      <c r="Z1152">
        <v>256</v>
      </c>
      <c r="AA1152">
        <v>236</v>
      </c>
    </row>
    <row r="1153" spans="1:27" x14ac:dyDescent="0.35">
      <c r="A1153" s="1">
        <v>44156</v>
      </c>
      <c r="B1153" t="s">
        <v>38</v>
      </c>
      <c r="C1153">
        <v>2338</v>
      </c>
      <c r="D1153">
        <v>1059</v>
      </c>
      <c r="E1153">
        <v>659</v>
      </c>
      <c r="F1153">
        <v>2079</v>
      </c>
      <c r="G1153">
        <v>1247</v>
      </c>
      <c r="H1153">
        <v>1184</v>
      </c>
      <c r="I1153">
        <v>1024</v>
      </c>
      <c r="J1153">
        <v>1331</v>
      </c>
      <c r="K1153">
        <v>1579</v>
      </c>
      <c r="L1153">
        <v>1182</v>
      </c>
      <c r="M1153">
        <v>293</v>
      </c>
      <c r="N1153">
        <v>330</v>
      </c>
      <c r="O1153">
        <v>1806</v>
      </c>
      <c r="P1153">
        <v>890</v>
      </c>
      <c r="Q1153">
        <v>1389</v>
      </c>
      <c r="R1153">
        <v>897</v>
      </c>
      <c r="S1153">
        <v>829</v>
      </c>
      <c r="T1153">
        <v>647</v>
      </c>
      <c r="U1153">
        <v>718</v>
      </c>
      <c r="V1153">
        <v>1799</v>
      </c>
      <c r="W1153">
        <v>359</v>
      </c>
      <c r="X1153">
        <v>1222</v>
      </c>
      <c r="Y1153">
        <v>694</v>
      </c>
      <c r="Z1153">
        <v>868</v>
      </c>
      <c r="AA1153">
        <v>770</v>
      </c>
    </row>
    <row r="1154" spans="1:27" x14ac:dyDescent="0.35">
      <c r="A1154" s="1">
        <v>44156</v>
      </c>
      <c r="B1154" t="s">
        <v>39</v>
      </c>
      <c r="C1154">
        <v>2251</v>
      </c>
      <c r="D1154">
        <v>970</v>
      </c>
      <c r="E1154">
        <v>767</v>
      </c>
      <c r="F1154">
        <v>2414</v>
      </c>
      <c r="G1154">
        <v>1281</v>
      </c>
      <c r="H1154">
        <v>1482</v>
      </c>
      <c r="I1154">
        <v>861</v>
      </c>
      <c r="J1154">
        <v>824</v>
      </c>
      <c r="K1154">
        <v>1363</v>
      </c>
      <c r="L1154">
        <v>1003</v>
      </c>
      <c r="M1154">
        <v>304</v>
      </c>
      <c r="N1154">
        <v>1102</v>
      </c>
      <c r="O1154">
        <v>1759</v>
      </c>
      <c r="P1154">
        <v>667</v>
      </c>
      <c r="Q1154">
        <v>2028</v>
      </c>
      <c r="R1154">
        <v>497</v>
      </c>
      <c r="S1154">
        <v>986</v>
      </c>
      <c r="T1154">
        <v>907</v>
      </c>
      <c r="U1154">
        <v>1198</v>
      </c>
      <c r="V1154">
        <v>2129</v>
      </c>
      <c r="W1154">
        <v>1805</v>
      </c>
      <c r="X1154">
        <v>1157</v>
      </c>
      <c r="Y1154">
        <v>321</v>
      </c>
      <c r="Z1154">
        <v>630</v>
      </c>
      <c r="AA1154">
        <v>593</v>
      </c>
    </row>
    <row r="1155" spans="1:27" x14ac:dyDescent="0.35">
      <c r="A1155" s="1">
        <v>44156</v>
      </c>
      <c r="B1155" t="s">
        <v>2</v>
      </c>
      <c r="C1155">
        <v>1258</v>
      </c>
      <c r="D1155">
        <v>1101</v>
      </c>
      <c r="E1155">
        <v>537</v>
      </c>
      <c r="F1155">
        <v>1744</v>
      </c>
      <c r="G1155">
        <v>1149</v>
      </c>
      <c r="H1155">
        <v>1474</v>
      </c>
      <c r="I1155">
        <v>918</v>
      </c>
      <c r="J1155">
        <v>1271</v>
      </c>
      <c r="K1155">
        <v>1093</v>
      </c>
      <c r="L1155">
        <v>1458</v>
      </c>
      <c r="M1155">
        <v>339</v>
      </c>
      <c r="N1155">
        <v>275</v>
      </c>
      <c r="O1155">
        <v>2105</v>
      </c>
      <c r="P1155">
        <v>703</v>
      </c>
      <c r="Q1155">
        <v>1400</v>
      </c>
      <c r="R1155">
        <v>812</v>
      </c>
      <c r="S1155">
        <v>641</v>
      </c>
      <c r="T1155">
        <v>795</v>
      </c>
      <c r="U1155">
        <v>1148</v>
      </c>
      <c r="V1155">
        <v>1228</v>
      </c>
      <c r="W1155">
        <v>1087</v>
      </c>
      <c r="X1155">
        <v>1618</v>
      </c>
      <c r="Y1155">
        <v>550</v>
      </c>
      <c r="Z1155">
        <v>742</v>
      </c>
      <c r="AA1155">
        <v>550</v>
      </c>
    </row>
    <row r="1156" spans="1:27" x14ac:dyDescent="0.35">
      <c r="A1156" s="1">
        <v>44156</v>
      </c>
      <c r="B1156" t="s">
        <v>1</v>
      </c>
      <c r="C1156">
        <v>1020</v>
      </c>
      <c r="D1156">
        <v>397</v>
      </c>
      <c r="E1156">
        <v>298</v>
      </c>
      <c r="F1156">
        <v>742</v>
      </c>
      <c r="G1156">
        <v>771</v>
      </c>
      <c r="H1156">
        <v>406</v>
      </c>
      <c r="I1156">
        <v>680</v>
      </c>
      <c r="J1156">
        <v>521</v>
      </c>
      <c r="K1156">
        <v>650</v>
      </c>
      <c r="L1156">
        <v>896</v>
      </c>
      <c r="M1156">
        <v>199</v>
      </c>
      <c r="N1156">
        <v>84</v>
      </c>
      <c r="O1156">
        <v>1557</v>
      </c>
      <c r="P1156">
        <v>385</v>
      </c>
      <c r="Q1156">
        <v>735</v>
      </c>
      <c r="R1156">
        <v>201</v>
      </c>
      <c r="S1156">
        <v>299</v>
      </c>
      <c r="T1156">
        <v>489</v>
      </c>
      <c r="U1156">
        <v>476</v>
      </c>
      <c r="V1156">
        <v>963</v>
      </c>
      <c r="W1156">
        <v>170</v>
      </c>
      <c r="X1156">
        <v>743</v>
      </c>
      <c r="Y1156">
        <v>474</v>
      </c>
      <c r="Z1156">
        <v>371</v>
      </c>
      <c r="AA1156">
        <v>301</v>
      </c>
    </row>
    <row r="1157" spans="1:27" x14ac:dyDescent="0.35">
      <c r="A1157" s="1">
        <v>44156</v>
      </c>
      <c r="B1157" t="s">
        <v>0</v>
      </c>
      <c r="C1157">
        <v>238</v>
      </c>
      <c r="D1157">
        <v>704</v>
      </c>
      <c r="E1157">
        <v>239</v>
      </c>
      <c r="F1157">
        <v>1002</v>
      </c>
      <c r="G1157">
        <v>378</v>
      </c>
      <c r="H1157">
        <v>1068</v>
      </c>
      <c r="I1157">
        <v>238</v>
      </c>
      <c r="J1157">
        <v>750</v>
      </c>
      <c r="K1157">
        <v>443</v>
      </c>
      <c r="L1157">
        <v>562</v>
      </c>
      <c r="M1157">
        <v>140</v>
      </c>
      <c r="N1157">
        <v>191</v>
      </c>
      <c r="O1157">
        <v>548</v>
      </c>
      <c r="P1157">
        <v>318</v>
      </c>
      <c r="Q1157">
        <v>665</v>
      </c>
      <c r="R1157">
        <v>611</v>
      </c>
      <c r="S1157">
        <v>342</v>
      </c>
      <c r="T1157">
        <v>306</v>
      </c>
      <c r="U1157">
        <v>672</v>
      </c>
      <c r="V1157">
        <v>265</v>
      </c>
      <c r="W1157">
        <v>917</v>
      </c>
      <c r="X1157">
        <v>875</v>
      </c>
      <c r="Y1157">
        <v>76</v>
      </c>
      <c r="Z1157">
        <v>371</v>
      </c>
      <c r="AA1157">
        <v>249</v>
      </c>
    </row>
    <row r="1158" spans="1:27" x14ac:dyDescent="0.35">
      <c r="A1158" s="1">
        <v>44156</v>
      </c>
      <c r="B1158" t="s">
        <v>40</v>
      </c>
      <c r="C1158">
        <v>333</v>
      </c>
      <c r="D1158">
        <v>171</v>
      </c>
      <c r="E1158">
        <v>115</v>
      </c>
      <c r="F1158">
        <v>208</v>
      </c>
      <c r="G1158">
        <v>176</v>
      </c>
      <c r="H1158">
        <v>209</v>
      </c>
      <c r="I1158">
        <v>128</v>
      </c>
      <c r="J1158">
        <v>168</v>
      </c>
      <c r="K1158">
        <v>192</v>
      </c>
      <c r="L1158">
        <v>206</v>
      </c>
      <c r="M1158">
        <v>65</v>
      </c>
      <c r="N1158">
        <v>45</v>
      </c>
      <c r="O1158">
        <v>226</v>
      </c>
      <c r="P1158">
        <v>136</v>
      </c>
      <c r="Q1158">
        <v>323</v>
      </c>
      <c r="R1158">
        <v>160</v>
      </c>
      <c r="S1158">
        <v>110</v>
      </c>
      <c r="T1158">
        <v>78</v>
      </c>
      <c r="U1158">
        <v>232</v>
      </c>
      <c r="V1158">
        <v>230</v>
      </c>
      <c r="W1158">
        <v>96</v>
      </c>
      <c r="X1158">
        <v>149</v>
      </c>
      <c r="Y1158">
        <v>130</v>
      </c>
      <c r="Z1158">
        <v>122</v>
      </c>
      <c r="AA1158">
        <v>136</v>
      </c>
    </row>
    <row r="1159" spans="1:27" x14ac:dyDescent="0.35">
      <c r="A1159" s="1">
        <v>44156</v>
      </c>
      <c r="B1159" t="s">
        <v>41</v>
      </c>
      <c r="C1159">
        <v>232</v>
      </c>
      <c r="D1159">
        <v>58</v>
      </c>
      <c r="E1159">
        <v>52</v>
      </c>
      <c r="F1159">
        <v>81</v>
      </c>
      <c r="G1159">
        <v>155</v>
      </c>
      <c r="H1159">
        <v>50</v>
      </c>
      <c r="I1159">
        <v>67</v>
      </c>
      <c r="J1159">
        <v>128</v>
      </c>
      <c r="K1159">
        <v>135</v>
      </c>
      <c r="L1159">
        <v>101</v>
      </c>
      <c r="M1159">
        <v>23</v>
      </c>
      <c r="N1159">
        <v>18</v>
      </c>
      <c r="O1159">
        <v>142</v>
      </c>
      <c r="P1159">
        <v>75</v>
      </c>
      <c r="Q1159">
        <v>64</v>
      </c>
      <c r="R1159">
        <v>52</v>
      </c>
      <c r="S1159">
        <v>55</v>
      </c>
      <c r="T1159">
        <v>32</v>
      </c>
      <c r="U1159">
        <v>92</v>
      </c>
      <c r="V1159">
        <v>119</v>
      </c>
      <c r="W1159">
        <v>35</v>
      </c>
      <c r="X1159">
        <v>67</v>
      </c>
      <c r="Y1159">
        <v>88</v>
      </c>
      <c r="Z1159">
        <v>77</v>
      </c>
      <c r="AA1159">
        <v>57</v>
      </c>
    </row>
    <row r="1160" spans="1:27" x14ac:dyDescent="0.35">
      <c r="A1160" s="1">
        <v>44156</v>
      </c>
      <c r="B1160" t="s">
        <v>42</v>
      </c>
      <c r="C1160">
        <v>101</v>
      </c>
      <c r="D1160">
        <v>113</v>
      </c>
      <c r="E1160">
        <v>63</v>
      </c>
      <c r="F1160">
        <v>127</v>
      </c>
      <c r="G1160">
        <v>21</v>
      </c>
      <c r="H1160">
        <v>159</v>
      </c>
      <c r="I1160">
        <v>61</v>
      </c>
      <c r="J1160">
        <v>40</v>
      </c>
      <c r="K1160">
        <v>57</v>
      </c>
      <c r="L1160">
        <v>105</v>
      </c>
      <c r="M1160">
        <v>42</v>
      </c>
      <c r="N1160">
        <v>27</v>
      </c>
      <c r="O1160">
        <v>84</v>
      </c>
      <c r="P1160">
        <v>61</v>
      </c>
      <c r="Q1160">
        <v>259</v>
      </c>
      <c r="R1160">
        <v>108</v>
      </c>
      <c r="S1160">
        <v>55</v>
      </c>
      <c r="T1160">
        <v>46</v>
      </c>
      <c r="U1160">
        <v>140</v>
      </c>
      <c r="V1160">
        <v>111</v>
      </c>
      <c r="W1160">
        <v>61</v>
      </c>
      <c r="X1160">
        <v>82</v>
      </c>
      <c r="Y1160">
        <v>42</v>
      </c>
      <c r="Z1160">
        <v>45</v>
      </c>
      <c r="AA1160">
        <v>79</v>
      </c>
    </row>
    <row r="1161" spans="1:27" x14ac:dyDescent="0.35">
      <c r="A1161" s="1">
        <v>44156</v>
      </c>
      <c r="B1161" t="s">
        <v>43</v>
      </c>
      <c r="C1161">
        <v>196</v>
      </c>
      <c r="D1161">
        <v>157</v>
      </c>
      <c r="E1161">
        <v>151</v>
      </c>
      <c r="F1161">
        <v>456</v>
      </c>
      <c r="G1161">
        <v>212</v>
      </c>
      <c r="H1161">
        <v>188</v>
      </c>
      <c r="I1161">
        <v>140</v>
      </c>
      <c r="J1161">
        <v>237</v>
      </c>
      <c r="K1161">
        <v>172</v>
      </c>
      <c r="L1161">
        <v>206</v>
      </c>
      <c r="M1161">
        <v>55</v>
      </c>
      <c r="N1161">
        <v>152</v>
      </c>
      <c r="O1161">
        <v>220</v>
      </c>
      <c r="P1161">
        <v>158</v>
      </c>
      <c r="Q1161">
        <v>261</v>
      </c>
      <c r="R1161">
        <v>300</v>
      </c>
      <c r="S1161">
        <v>158</v>
      </c>
      <c r="T1161">
        <v>131</v>
      </c>
      <c r="U1161">
        <v>190</v>
      </c>
      <c r="V1161">
        <v>362</v>
      </c>
      <c r="W1161">
        <v>195</v>
      </c>
      <c r="X1161">
        <v>160</v>
      </c>
      <c r="Y1161">
        <v>127</v>
      </c>
      <c r="Z1161">
        <v>159</v>
      </c>
      <c r="AA1161">
        <v>159</v>
      </c>
    </row>
    <row r="1162" spans="1:27" x14ac:dyDescent="0.35">
      <c r="A1162" s="1">
        <v>44156</v>
      </c>
      <c r="B1162" t="s">
        <v>44</v>
      </c>
      <c r="C1162">
        <v>29</v>
      </c>
      <c r="D1162">
        <v>49</v>
      </c>
      <c r="E1162">
        <v>12</v>
      </c>
      <c r="F1162">
        <v>10</v>
      </c>
      <c r="G1162">
        <v>16</v>
      </c>
      <c r="H1162">
        <v>18</v>
      </c>
      <c r="I1162">
        <v>30</v>
      </c>
      <c r="J1162">
        <v>47</v>
      </c>
      <c r="K1162">
        <v>50</v>
      </c>
      <c r="L1162">
        <v>30</v>
      </c>
      <c r="M1162">
        <v>16</v>
      </c>
      <c r="N1162">
        <v>12</v>
      </c>
      <c r="O1162">
        <v>35</v>
      </c>
      <c r="P1162">
        <v>10</v>
      </c>
      <c r="Q1162">
        <v>24</v>
      </c>
      <c r="R1162">
        <v>18</v>
      </c>
      <c r="S1162">
        <v>8</v>
      </c>
      <c r="T1162">
        <v>10</v>
      </c>
      <c r="U1162">
        <v>18</v>
      </c>
      <c r="V1162">
        <v>95</v>
      </c>
      <c r="W1162">
        <v>15</v>
      </c>
      <c r="X1162">
        <v>31</v>
      </c>
      <c r="Y1162">
        <v>27</v>
      </c>
      <c r="Z1162">
        <v>5</v>
      </c>
      <c r="AA1162">
        <v>19</v>
      </c>
    </row>
    <row r="1163" spans="1:27" x14ac:dyDescent="0.35">
      <c r="A1163" s="1">
        <v>44156</v>
      </c>
      <c r="B1163" t="s">
        <v>45</v>
      </c>
      <c r="C1163">
        <v>167</v>
      </c>
      <c r="D1163">
        <v>108</v>
      </c>
      <c r="E1163">
        <v>139</v>
      </c>
      <c r="F1163">
        <v>446</v>
      </c>
      <c r="G1163">
        <v>196</v>
      </c>
      <c r="H1163">
        <v>170</v>
      </c>
      <c r="I1163">
        <v>110</v>
      </c>
      <c r="J1163">
        <v>190</v>
      </c>
      <c r="K1163">
        <v>122</v>
      </c>
      <c r="L1163">
        <v>176</v>
      </c>
      <c r="M1163">
        <v>39</v>
      </c>
      <c r="N1163">
        <v>140</v>
      </c>
      <c r="O1163">
        <v>185</v>
      </c>
      <c r="P1163">
        <v>148</v>
      </c>
      <c r="Q1163">
        <v>237</v>
      </c>
      <c r="R1163">
        <v>282</v>
      </c>
      <c r="S1163">
        <v>150</v>
      </c>
      <c r="T1163">
        <v>121</v>
      </c>
      <c r="U1163">
        <v>172</v>
      </c>
      <c r="V1163">
        <v>267</v>
      </c>
      <c r="W1163">
        <v>180</v>
      </c>
      <c r="X1163">
        <v>129</v>
      </c>
      <c r="Y1163">
        <v>100</v>
      </c>
      <c r="Z1163">
        <v>154</v>
      </c>
      <c r="AA1163">
        <v>140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914"/>
  <sheetViews>
    <sheetView topLeftCell="A883" workbookViewId="0">
      <selection activeCell="A904" sqref="A904:AA914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  <row r="882" spans="1:27" x14ac:dyDescent="0.35">
      <c r="A882" s="1">
        <v>44154</v>
      </c>
      <c r="B882" t="s">
        <v>30</v>
      </c>
      <c r="C882">
        <v>0.43647770557920679</v>
      </c>
      <c r="D882">
        <v>0.22771268466632705</v>
      </c>
      <c r="E882">
        <v>0.38250180766449743</v>
      </c>
      <c r="F882">
        <v>0.32746891860192351</v>
      </c>
      <c r="G882">
        <v>0.25638686131386862</v>
      </c>
      <c r="H882">
        <v>0.32702169625246547</v>
      </c>
      <c r="I882">
        <v>0.45040650406504062</v>
      </c>
      <c r="J882">
        <v>0.37816307403936272</v>
      </c>
      <c r="K882">
        <v>0.43941504178272983</v>
      </c>
      <c r="L882">
        <v>0.43962703962703964</v>
      </c>
      <c r="M882">
        <v>0.37699115044247788</v>
      </c>
      <c r="N882">
        <v>0.15587188612099645</v>
      </c>
      <c r="O882">
        <v>0.36097560975609755</v>
      </c>
      <c r="P882">
        <v>0.36548913043478259</v>
      </c>
      <c r="Q882">
        <v>0.25873177348253645</v>
      </c>
      <c r="R882">
        <v>0.30420969023034156</v>
      </c>
      <c r="S882">
        <v>0.36337209302325574</v>
      </c>
      <c r="T882">
        <v>0.31271716469770672</v>
      </c>
      <c r="U882">
        <v>0.3335201793721973</v>
      </c>
      <c r="V882">
        <v>0.40271493212669685</v>
      </c>
      <c r="W882">
        <v>0.18663484486873508</v>
      </c>
      <c r="X882">
        <v>0.42174280879864634</v>
      </c>
      <c r="Y882">
        <v>0.50949720670391063</v>
      </c>
      <c r="Z882">
        <v>0.42456608811748997</v>
      </c>
      <c r="AA882">
        <v>0.41389961389961383</v>
      </c>
    </row>
    <row r="883" spans="1:27" x14ac:dyDescent="0.35">
      <c r="A883" s="1">
        <v>44154</v>
      </c>
      <c r="B883" t="s">
        <v>31</v>
      </c>
      <c r="C883">
        <v>9.6795877212637216E-2</v>
      </c>
      <c r="D883">
        <v>0.33672949566989302</v>
      </c>
      <c r="E883">
        <v>0.1156905278380333</v>
      </c>
      <c r="F883">
        <v>0.16631480178278207</v>
      </c>
      <c r="G883">
        <v>0.3348540145985402</v>
      </c>
      <c r="H883">
        <v>0.16291913214990139</v>
      </c>
      <c r="I883">
        <v>0.13550135501355015</v>
      </c>
      <c r="J883">
        <v>0.2521087160262418</v>
      </c>
      <c r="K883">
        <v>0.11699164345403901</v>
      </c>
      <c r="L883">
        <v>0.12494172494172495</v>
      </c>
      <c r="M883">
        <v>5.3097345132743279E-2</v>
      </c>
      <c r="N883">
        <v>8.3985765124555162E-2</v>
      </c>
      <c r="O883">
        <v>0.18393113342898137</v>
      </c>
      <c r="P883">
        <v>0.20380434782608692</v>
      </c>
      <c r="Q883">
        <v>0.2119362495761275</v>
      </c>
      <c r="R883">
        <v>0.41382049245432867</v>
      </c>
      <c r="S883">
        <v>0.12674418604651178</v>
      </c>
      <c r="T883">
        <v>0.14940931202223767</v>
      </c>
      <c r="U883">
        <v>7.5672645739910394E-2</v>
      </c>
      <c r="V883">
        <v>0.14992458521870289</v>
      </c>
      <c r="W883">
        <v>0</v>
      </c>
      <c r="X883">
        <v>0.11548223350253806</v>
      </c>
      <c r="Y883">
        <v>0.2011173184357542</v>
      </c>
      <c r="Z883">
        <v>0.17890520694259016</v>
      </c>
      <c r="AA883">
        <v>0.20540540540540553</v>
      </c>
    </row>
    <row r="884" spans="1:27" x14ac:dyDescent="0.35">
      <c r="A884" s="1">
        <v>44154</v>
      </c>
      <c r="B884" t="s">
        <v>32</v>
      </c>
      <c r="C884">
        <v>0.533273582791844</v>
      </c>
      <c r="D884">
        <v>0.56444218033622007</v>
      </c>
      <c r="E884">
        <v>0.49819233550253073</v>
      </c>
      <c r="F884">
        <v>0.49378372038470558</v>
      </c>
      <c r="G884">
        <v>0.59124087591240881</v>
      </c>
      <c r="H884">
        <v>0.48994082840236686</v>
      </c>
      <c r="I884">
        <v>0.58590785907859078</v>
      </c>
      <c r="J884">
        <v>0.63027179006560452</v>
      </c>
      <c r="K884">
        <v>0.55640668523676884</v>
      </c>
      <c r="L884">
        <v>0.56456876456876459</v>
      </c>
      <c r="M884">
        <v>0.43008849557522116</v>
      </c>
      <c r="N884">
        <v>0.23985765124555161</v>
      </c>
      <c r="O884">
        <v>0.54490674318507892</v>
      </c>
      <c r="P884">
        <v>0.56929347826086951</v>
      </c>
      <c r="Q884">
        <v>0.47066802305866395</v>
      </c>
      <c r="R884">
        <v>0.71803018268467023</v>
      </c>
      <c r="S884">
        <v>0.49011627906976751</v>
      </c>
      <c r="T884">
        <v>0.46212647671994439</v>
      </c>
      <c r="U884">
        <v>0.40919282511210769</v>
      </c>
      <c r="V884">
        <v>0.55263951734539973</v>
      </c>
      <c r="W884">
        <v>0.18663484486873508</v>
      </c>
      <c r="X884">
        <v>0.5372250423011844</v>
      </c>
      <c r="Y884">
        <v>0.71061452513966483</v>
      </c>
      <c r="Z884">
        <v>0.60347129506008013</v>
      </c>
      <c r="AA884">
        <v>0.61930501930501936</v>
      </c>
    </row>
    <row r="885" spans="1:27" x14ac:dyDescent="0.35">
      <c r="A885" s="1">
        <v>44154</v>
      </c>
      <c r="B885" t="s">
        <v>33</v>
      </c>
      <c r="C885">
        <v>0.466726417208156</v>
      </c>
      <c r="D885">
        <v>0.43555781966377993</v>
      </c>
      <c r="E885">
        <v>0.50180766449746927</v>
      </c>
      <c r="F885">
        <v>0.50621627961529447</v>
      </c>
      <c r="G885">
        <v>0.40875912408759119</v>
      </c>
      <c r="H885">
        <v>0.51005917159763314</v>
      </c>
      <c r="I885">
        <v>0.41409214092140922</v>
      </c>
      <c r="J885">
        <v>0.36972820993439548</v>
      </c>
      <c r="K885">
        <v>0.44359331476323116</v>
      </c>
      <c r="L885">
        <v>0.43543123543123541</v>
      </c>
      <c r="M885">
        <v>0.56991150442477889</v>
      </c>
      <c r="N885">
        <v>0.76014234875444842</v>
      </c>
      <c r="O885">
        <v>0.45509325681492108</v>
      </c>
      <c r="P885">
        <v>0.43070652173913049</v>
      </c>
      <c r="Q885">
        <v>0.52933197694133605</v>
      </c>
      <c r="R885">
        <v>0.28196981731532977</v>
      </c>
      <c r="S885">
        <v>0.50988372093023249</v>
      </c>
      <c r="T885">
        <v>0.53787352328005555</v>
      </c>
      <c r="U885">
        <v>0.59080717488789225</v>
      </c>
      <c r="V885">
        <v>0.44736048265460027</v>
      </c>
      <c r="W885">
        <v>0.81336515513126495</v>
      </c>
      <c r="X885">
        <v>0.4627749576988156</v>
      </c>
      <c r="Y885">
        <v>0.28938547486033517</v>
      </c>
      <c r="Z885">
        <v>0.39652870493991987</v>
      </c>
      <c r="AA885">
        <v>0.38069498069498064</v>
      </c>
    </row>
    <row r="886" spans="1:27" x14ac:dyDescent="0.35">
      <c r="A886" s="1">
        <v>44154</v>
      </c>
      <c r="B886" t="s">
        <v>46</v>
      </c>
      <c r="C886">
        <v>0.27413379821311834</v>
      </c>
      <c r="D886">
        <v>0.51853682649530397</v>
      </c>
      <c r="E886">
        <v>0.37657784011220197</v>
      </c>
      <c r="F886">
        <v>0.37703093701313156</v>
      </c>
      <c r="G886">
        <v>0.45450949367088606</v>
      </c>
      <c r="H886">
        <v>0.52625656414103528</v>
      </c>
      <c r="I886">
        <v>0.32785145888594164</v>
      </c>
      <c r="J886">
        <v>0.4505800464037123</v>
      </c>
      <c r="K886">
        <v>0.3715159755268525</v>
      </c>
      <c r="L886">
        <v>0.63066361556064077</v>
      </c>
      <c r="M886">
        <v>0.42378559463986598</v>
      </c>
      <c r="N886">
        <v>0.19203910614525144</v>
      </c>
      <c r="O886">
        <v>0.5954738330975955</v>
      </c>
      <c r="P886">
        <v>0.40783558124598585</v>
      </c>
      <c r="Q886">
        <v>0.40971612525607254</v>
      </c>
      <c r="R886">
        <v>0.5796269727403156</v>
      </c>
      <c r="S886">
        <v>0.31515151515151513</v>
      </c>
      <c r="T886">
        <v>0.51158301158301156</v>
      </c>
      <c r="U886">
        <v>0.58820459290187888</v>
      </c>
      <c r="V886">
        <v>0.27138492871690428</v>
      </c>
      <c r="W886">
        <v>0.49214417744916822</v>
      </c>
      <c r="X886">
        <v>0.63514081546868428</v>
      </c>
      <c r="Y886">
        <v>0.58342189160467584</v>
      </c>
      <c r="Z886">
        <v>0.49532710280373832</v>
      </c>
      <c r="AA886">
        <v>0.38297872340425537</v>
      </c>
    </row>
    <row r="887" spans="1:27" x14ac:dyDescent="0.35">
      <c r="A887" s="1">
        <v>44154</v>
      </c>
      <c r="B887" t="s">
        <v>47</v>
      </c>
      <c r="C887">
        <v>0.83783783783783783</v>
      </c>
      <c r="D887">
        <v>0.39370829361296472</v>
      </c>
      <c r="E887">
        <v>0.52700186219739298</v>
      </c>
      <c r="F887">
        <v>0.40613931523022434</v>
      </c>
      <c r="G887">
        <v>0.60574412532637079</v>
      </c>
      <c r="H887">
        <v>0.29436920883820383</v>
      </c>
      <c r="I887">
        <v>0.6326860841423948</v>
      </c>
      <c r="J887">
        <v>0.46446961894953653</v>
      </c>
      <c r="K887">
        <v>0.58096980786825247</v>
      </c>
      <c r="L887">
        <v>0.60812772133526849</v>
      </c>
      <c r="M887">
        <v>0.5731225296442688</v>
      </c>
      <c r="N887">
        <v>0.31636363636363635</v>
      </c>
      <c r="O887">
        <v>0.63040380047505939</v>
      </c>
      <c r="P887">
        <v>0.60314960629921255</v>
      </c>
      <c r="Q887">
        <v>0.5178571428571429</v>
      </c>
      <c r="R887">
        <v>0.22524752475247525</v>
      </c>
      <c r="S887">
        <v>0.52447552447552448</v>
      </c>
      <c r="T887">
        <v>0.650314465408805</v>
      </c>
      <c r="U887">
        <v>0.40905057675244011</v>
      </c>
      <c r="V887">
        <v>0.81707317073170727</v>
      </c>
      <c r="W887">
        <v>0.17183098591549295</v>
      </c>
      <c r="X887">
        <v>0.49702183984116477</v>
      </c>
      <c r="Y887">
        <v>0.85428051001821492</v>
      </c>
      <c r="Z887">
        <v>0.49460916442048519</v>
      </c>
      <c r="AA887">
        <v>0.55172413793103448</v>
      </c>
    </row>
    <row r="888" spans="1:27" x14ac:dyDescent="0.35">
      <c r="A888" s="1">
        <v>44154</v>
      </c>
      <c r="B888" t="s">
        <v>48</v>
      </c>
      <c r="C888">
        <v>0.16216216216216217</v>
      </c>
      <c r="D888">
        <v>0.60629170638703522</v>
      </c>
      <c r="E888">
        <v>0.47299813780260708</v>
      </c>
      <c r="F888">
        <v>0.59386068476977572</v>
      </c>
      <c r="G888">
        <v>0.39425587467362927</v>
      </c>
      <c r="H888">
        <v>0.70563079116179617</v>
      </c>
      <c r="I888">
        <v>0.3673139158576052</v>
      </c>
      <c r="J888">
        <v>0.53553038105046347</v>
      </c>
      <c r="K888">
        <v>0.41903019213174747</v>
      </c>
      <c r="L888">
        <v>0.39187227866473151</v>
      </c>
      <c r="M888">
        <v>0.4268774703557312</v>
      </c>
      <c r="N888">
        <v>0.6836363636363636</v>
      </c>
      <c r="O888">
        <v>0.36959619952494061</v>
      </c>
      <c r="P888">
        <v>0.3968503937007874</v>
      </c>
      <c r="Q888">
        <v>0.48214285714285715</v>
      </c>
      <c r="R888">
        <v>0.77475247524752477</v>
      </c>
      <c r="S888">
        <v>0.47552447552447552</v>
      </c>
      <c r="T888">
        <v>0.34968553459119495</v>
      </c>
      <c r="U888">
        <v>0.59094942324755995</v>
      </c>
      <c r="V888">
        <v>0.18292682926829268</v>
      </c>
      <c r="W888">
        <v>0.82816901408450705</v>
      </c>
      <c r="X888">
        <v>0.50297816015883523</v>
      </c>
      <c r="Y888">
        <v>0.14571948998178508</v>
      </c>
      <c r="Z888">
        <v>0.50539083557951481</v>
      </c>
      <c r="AA888">
        <v>0.44827586206896552</v>
      </c>
    </row>
    <row r="889" spans="1:27" x14ac:dyDescent="0.35">
      <c r="A889" s="1">
        <v>44154</v>
      </c>
      <c r="B889" t="s">
        <v>49</v>
      </c>
      <c r="C889">
        <v>0.58858858858858853</v>
      </c>
      <c r="D889">
        <v>0.28654970760233917</v>
      </c>
      <c r="E889">
        <v>0.4</v>
      </c>
      <c r="F889">
        <v>0.40865384615384615</v>
      </c>
      <c r="G889">
        <v>0.88068181818181823</v>
      </c>
      <c r="H889">
        <v>0.21052631578947367</v>
      </c>
      <c r="I889">
        <v>0.5625</v>
      </c>
      <c r="J889">
        <v>0.7678571428571429</v>
      </c>
      <c r="K889">
        <v>0.703125</v>
      </c>
      <c r="L889">
        <v>0.57766990291262132</v>
      </c>
      <c r="M889">
        <v>0.45</v>
      </c>
      <c r="N889">
        <v>0.33333333333333331</v>
      </c>
      <c r="O889">
        <v>0.60619469026548678</v>
      </c>
      <c r="P889">
        <v>0.50735294117647056</v>
      </c>
      <c r="Q889">
        <v>0.17647058823529413</v>
      </c>
      <c r="R889">
        <v>0.30625000000000002</v>
      </c>
      <c r="S889">
        <v>0.51818181818181819</v>
      </c>
      <c r="T889">
        <v>0.55128205128205132</v>
      </c>
      <c r="U889">
        <v>0.37931034482758619</v>
      </c>
      <c r="V889">
        <v>0.5043478260869565</v>
      </c>
      <c r="W889">
        <v>0.47916666666666669</v>
      </c>
      <c r="X889">
        <v>0.56375838926174493</v>
      </c>
      <c r="Y889">
        <v>0.65384615384615385</v>
      </c>
      <c r="Z889">
        <v>0.62295081967213117</v>
      </c>
      <c r="AA889">
        <v>0.38059701492537312</v>
      </c>
    </row>
    <row r="890" spans="1:27" x14ac:dyDescent="0.35">
      <c r="A890" s="1">
        <v>44154</v>
      </c>
      <c r="B890" t="s">
        <v>50</v>
      </c>
      <c r="C890">
        <v>0.41141141141141141</v>
      </c>
      <c r="D890">
        <v>0.71345029239766078</v>
      </c>
      <c r="E890">
        <v>0.6</v>
      </c>
      <c r="F890">
        <v>0.59134615384615385</v>
      </c>
      <c r="G890">
        <v>0.11931818181818182</v>
      </c>
      <c r="H890">
        <v>0.78947368421052633</v>
      </c>
      <c r="I890">
        <v>0.4375</v>
      </c>
      <c r="J890">
        <v>0.23214285714285715</v>
      </c>
      <c r="K890">
        <v>0.296875</v>
      </c>
      <c r="L890">
        <v>0.42233009708737862</v>
      </c>
      <c r="M890">
        <v>0.55000000000000004</v>
      </c>
      <c r="N890">
        <v>0.66666666666666663</v>
      </c>
      <c r="O890">
        <v>0.39380530973451328</v>
      </c>
      <c r="P890">
        <v>0.49264705882352944</v>
      </c>
      <c r="Q890">
        <v>0.82352941176470584</v>
      </c>
      <c r="R890">
        <v>0.69374999999999998</v>
      </c>
      <c r="S890">
        <v>0.48181818181818181</v>
      </c>
      <c r="T890">
        <v>0.44871794871794873</v>
      </c>
      <c r="U890">
        <v>0.62068965517241381</v>
      </c>
      <c r="V890">
        <v>0.4956521739130435</v>
      </c>
      <c r="W890">
        <v>0.52083333333333337</v>
      </c>
      <c r="X890">
        <v>0.43624161073825501</v>
      </c>
      <c r="Y890">
        <v>0.34615384615384615</v>
      </c>
      <c r="Z890">
        <v>0.37704918032786883</v>
      </c>
      <c r="AA890">
        <v>0.61940298507462688</v>
      </c>
    </row>
    <row r="891" spans="1:27" x14ac:dyDescent="0.35">
      <c r="A891" s="1">
        <v>44154</v>
      </c>
      <c r="B891" t="s">
        <v>51</v>
      </c>
      <c r="C891">
        <v>0.19387755102040816</v>
      </c>
      <c r="D891">
        <v>0.31210191082802546</v>
      </c>
      <c r="E891">
        <v>5.9602649006622516E-2</v>
      </c>
      <c r="F891">
        <v>1.5350877192982455E-2</v>
      </c>
      <c r="G891">
        <v>7.6576576576576572E-2</v>
      </c>
      <c r="H891">
        <v>8.5106382978723402E-2</v>
      </c>
      <c r="I891">
        <v>0.23571428571428571</v>
      </c>
      <c r="J891">
        <v>0.16379310344827586</v>
      </c>
      <c r="K891">
        <v>0.33720930232558138</v>
      </c>
      <c r="L891">
        <v>0.14563106796116504</v>
      </c>
      <c r="M891">
        <v>0.27272727272727271</v>
      </c>
      <c r="N891">
        <v>0.125</v>
      </c>
      <c r="O891">
        <v>0.2</v>
      </c>
      <c r="P891">
        <v>3.870967741935484E-2</v>
      </c>
      <c r="Q891">
        <v>7.2796934865900387E-2</v>
      </c>
      <c r="R891">
        <v>8.3333333333333329E-2</v>
      </c>
      <c r="S891">
        <v>6.9620253164556958E-2</v>
      </c>
      <c r="T891">
        <v>6.1538461538461542E-2</v>
      </c>
      <c r="U891">
        <v>0.10215053763440861</v>
      </c>
      <c r="V891">
        <v>0.23955431754874651</v>
      </c>
      <c r="W891">
        <v>7.179487179487179E-2</v>
      </c>
      <c r="X891">
        <v>0.20886075949367089</v>
      </c>
      <c r="Y891">
        <v>0.14173228346456693</v>
      </c>
      <c r="Z891">
        <v>2.5157232704402517E-2</v>
      </c>
      <c r="AA891">
        <v>0.12676056338028169</v>
      </c>
    </row>
    <row r="892" spans="1:27" x14ac:dyDescent="0.35">
      <c r="A892" s="1">
        <v>44154</v>
      </c>
      <c r="B892" t="s">
        <v>52</v>
      </c>
      <c r="C892">
        <v>0.80612244897959184</v>
      </c>
      <c r="D892">
        <v>0.68789808917197448</v>
      </c>
      <c r="E892">
        <v>0.94039735099337751</v>
      </c>
      <c r="F892">
        <v>0.98464912280701755</v>
      </c>
      <c r="G892">
        <v>0.92342342342342343</v>
      </c>
      <c r="H892">
        <v>0.91489361702127658</v>
      </c>
      <c r="I892">
        <v>0.76428571428571423</v>
      </c>
      <c r="J892">
        <v>0.83620689655172409</v>
      </c>
      <c r="K892">
        <v>0.66279069767441856</v>
      </c>
      <c r="L892">
        <v>0.85436893203883491</v>
      </c>
      <c r="M892">
        <v>0.72727272727272729</v>
      </c>
      <c r="N892">
        <v>0.875</v>
      </c>
      <c r="O892">
        <v>0.8</v>
      </c>
      <c r="P892">
        <v>0.96129032258064517</v>
      </c>
      <c r="Q892">
        <v>0.92720306513409967</v>
      </c>
      <c r="R892">
        <v>0.91666666666666663</v>
      </c>
      <c r="S892">
        <v>0.930379746835443</v>
      </c>
      <c r="T892">
        <v>0.93846153846153846</v>
      </c>
      <c r="U892">
        <v>0.89784946236559138</v>
      </c>
      <c r="V892">
        <v>0.76044568245125344</v>
      </c>
      <c r="W892">
        <v>0.92820512820512824</v>
      </c>
      <c r="X892">
        <v>0.79113924050632911</v>
      </c>
      <c r="Y892">
        <v>0.8582677165354331</v>
      </c>
      <c r="Z892">
        <v>0.97484276729559749</v>
      </c>
      <c r="AA892">
        <v>0.87323943661971826</v>
      </c>
    </row>
    <row r="893" spans="1:27" x14ac:dyDescent="0.35">
      <c r="A893" s="1">
        <v>44155</v>
      </c>
      <c r="B893" t="s">
        <v>30</v>
      </c>
      <c r="C893">
        <v>0.44051086712973336</v>
      </c>
      <c r="D893">
        <v>0.22651091924834943</v>
      </c>
      <c r="E893">
        <v>0.3781634128705712</v>
      </c>
      <c r="F893">
        <v>0.3288763781374619</v>
      </c>
      <c r="G893">
        <v>0.26642335766423358</v>
      </c>
      <c r="H893">
        <v>0.32386587771203151</v>
      </c>
      <c r="I893">
        <v>0.45528455284552843</v>
      </c>
      <c r="J893">
        <v>0.39315838800374875</v>
      </c>
      <c r="K893">
        <v>0.43245125348189417</v>
      </c>
      <c r="L893">
        <v>0.43822843822843821</v>
      </c>
      <c r="M893">
        <v>0.40353982300884961</v>
      </c>
      <c r="N893">
        <v>0.1708185053380783</v>
      </c>
      <c r="O893">
        <v>0.35021337126600277</v>
      </c>
      <c r="P893">
        <v>0.36413043478260865</v>
      </c>
      <c r="Q893">
        <v>0.26212275347575448</v>
      </c>
      <c r="R893">
        <v>0.29467831612390788</v>
      </c>
      <c r="S893">
        <v>0.37616279069767444</v>
      </c>
      <c r="T893">
        <v>0.32453092425295343</v>
      </c>
      <c r="U893">
        <v>0.3447309417040359</v>
      </c>
      <c r="V893">
        <v>0.40060331825037709</v>
      </c>
      <c r="W893">
        <v>0.17899761336515513</v>
      </c>
      <c r="X893">
        <v>0.43231810490693739</v>
      </c>
      <c r="Y893">
        <v>0.50567595459236325</v>
      </c>
      <c r="Z893">
        <v>0.43457943925233644</v>
      </c>
      <c r="AA893">
        <v>0.45019305019305017</v>
      </c>
    </row>
    <row r="894" spans="1:27" x14ac:dyDescent="0.35">
      <c r="A894" s="1">
        <v>44155</v>
      </c>
      <c r="B894" t="s">
        <v>31</v>
      </c>
      <c r="C894">
        <v>0.10239749047725749</v>
      </c>
      <c r="D894">
        <v>0.30827831386490601</v>
      </c>
      <c r="E894">
        <v>0.11135213304410696</v>
      </c>
      <c r="F894">
        <v>0.17147548674642271</v>
      </c>
      <c r="G894">
        <v>0.3371350364963504</v>
      </c>
      <c r="H894">
        <v>0.1518737672583827</v>
      </c>
      <c r="I894">
        <v>0.11978319783197838</v>
      </c>
      <c r="J894">
        <v>0.24133083411433937</v>
      </c>
      <c r="K894">
        <v>0.10793871866295257</v>
      </c>
      <c r="L894">
        <v>0.12494172494172501</v>
      </c>
      <c r="M894">
        <v>6.0176991150442394E-2</v>
      </c>
      <c r="N894">
        <v>5.9786476868327387E-2</v>
      </c>
      <c r="O894">
        <v>0.1897581792318635</v>
      </c>
      <c r="P894">
        <v>0.20923913043478271</v>
      </c>
      <c r="Q894">
        <v>0.20922346558155308</v>
      </c>
      <c r="R894">
        <v>0.44400317712470211</v>
      </c>
      <c r="S894">
        <v>0.13313953488372088</v>
      </c>
      <c r="T894">
        <v>0.14246004169562199</v>
      </c>
      <c r="U894">
        <v>7.2869955156950605E-2</v>
      </c>
      <c r="V894">
        <v>0.15354449472096532</v>
      </c>
      <c r="W894">
        <v>0</v>
      </c>
      <c r="X894">
        <v>0.10659898477157365</v>
      </c>
      <c r="Y894">
        <v>0.19607843137254899</v>
      </c>
      <c r="Z894">
        <v>0.16755674232309747</v>
      </c>
      <c r="AA894">
        <v>0.18069498069498074</v>
      </c>
    </row>
    <row r="895" spans="1:27" x14ac:dyDescent="0.35">
      <c r="A895" s="1">
        <v>44155</v>
      </c>
      <c r="B895" t="s">
        <v>32</v>
      </c>
      <c r="C895">
        <v>0.54290835760699085</v>
      </c>
      <c r="D895">
        <v>0.53478923311325544</v>
      </c>
      <c r="E895">
        <v>0.48951554591467816</v>
      </c>
      <c r="F895">
        <v>0.50035186488388461</v>
      </c>
      <c r="G895">
        <v>0.60355839416058399</v>
      </c>
      <c r="H895">
        <v>0.47573964497041421</v>
      </c>
      <c r="I895">
        <v>0.57506775067750682</v>
      </c>
      <c r="J895">
        <v>0.63448922211808811</v>
      </c>
      <c r="K895">
        <v>0.54038997214484674</v>
      </c>
      <c r="L895">
        <v>0.56317016317016322</v>
      </c>
      <c r="M895">
        <v>0.463716814159292</v>
      </c>
      <c r="N895">
        <v>0.23060498220640568</v>
      </c>
      <c r="O895">
        <v>0.53997155049786627</v>
      </c>
      <c r="P895">
        <v>0.57336956521739135</v>
      </c>
      <c r="Q895">
        <v>0.47134621905730756</v>
      </c>
      <c r="R895">
        <v>0.73868149324860999</v>
      </c>
      <c r="S895">
        <v>0.50930232558139532</v>
      </c>
      <c r="T895">
        <v>0.46699096594857542</v>
      </c>
      <c r="U895">
        <v>0.4176008968609865</v>
      </c>
      <c r="V895">
        <v>0.55414781297134241</v>
      </c>
      <c r="W895">
        <v>0.17899761336515513</v>
      </c>
      <c r="X895">
        <v>0.53891708967851104</v>
      </c>
      <c r="Y895">
        <v>0.70175438596491224</v>
      </c>
      <c r="Z895">
        <v>0.60213618157543392</v>
      </c>
      <c r="AA895">
        <v>0.63088803088803092</v>
      </c>
    </row>
    <row r="896" spans="1:27" x14ac:dyDescent="0.35">
      <c r="A896" s="1">
        <v>44155</v>
      </c>
      <c r="B896" t="s">
        <v>33</v>
      </c>
      <c r="C896">
        <v>0.45709164239300915</v>
      </c>
      <c r="D896">
        <v>0.46521076688674456</v>
      </c>
      <c r="E896">
        <v>0.51048445408532184</v>
      </c>
      <c r="F896">
        <v>0.49964813511611539</v>
      </c>
      <c r="G896">
        <v>0.39644160583941601</v>
      </c>
      <c r="H896">
        <v>0.52426035502958579</v>
      </c>
      <c r="I896">
        <v>0.42493224932249318</v>
      </c>
      <c r="J896">
        <v>0.36551077788191189</v>
      </c>
      <c r="K896">
        <v>0.45961002785515326</v>
      </c>
      <c r="L896">
        <v>0.43682983682983678</v>
      </c>
      <c r="M896">
        <v>0.536283185840708</v>
      </c>
      <c r="N896">
        <v>0.76939501779359432</v>
      </c>
      <c r="O896">
        <v>0.46002844950213373</v>
      </c>
      <c r="P896">
        <v>0.42663043478260865</v>
      </c>
      <c r="Q896">
        <v>0.52865378094269244</v>
      </c>
      <c r="R896">
        <v>0.26131850675139001</v>
      </c>
      <c r="S896">
        <v>0.49069767441860468</v>
      </c>
      <c r="T896">
        <v>0.53300903405142463</v>
      </c>
      <c r="U896">
        <v>0.58239910313901344</v>
      </c>
      <c r="V896">
        <v>0.44585218702865759</v>
      </c>
      <c r="W896">
        <v>0.82100238663484482</v>
      </c>
      <c r="X896">
        <v>0.46108291032148896</v>
      </c>
      <c r="Y896">
        <v>0.29824561403508776</v>
      </c>
      <c r="Z896">
        <v>0.39786381842456608</v>
      </c>
      <c r="AA896">
        <v>0.36911196911196908</v>
      </c>
    </row>
    <row r="897" spans="1:27" x14ac:dyDescent="0.35">
      <c r="A897" s="1">
        <v>44155</v>
      </c>
      <c r="B897" t="s">
        <v>46</v>
      </c>
      <c r="C897">
        <v>0.27413379821311834</v>
      </c>
      <c r="D897">
        <v>0.52341054706752099</v>
      </c>
      <c r="E897">
        <v>0.37657784011220197</v>
      </c>
      <c r="F897">
        <v>0.38437569552637435</v>
      </c>
      <c r="G897">
        <v>0.45450949367088606</v>
      </c>
      <c r="H897">
        <v>0.53825956489122284</v>
      </c>
      <c r="I897">
        <v>0.32785145888594164</v>
      </c>
      <c r="J897">
        <v>0.58979118329466362</v>
      </c>
      <c r="K897">
        <v>0.3715159755268525</v>
      </c>
      <c r="L897">
        <v>0.66636155606407332</v>
      </c>
      <c r="M897">
        <v>0.56783919597989951</v>
      </c>
      <c r="N897">
        <v>0.19203910614525144</v>
      </c>
      <c r="O897">
        <v>0.59046283309957925</v>
      </c>
      <c r="P897">
        <v>0.42967244701348745</v>
      </c>
      <c r="Q897">
        <v>0.40971612525607254</v>
      </c>
      <c r="R897">
        <v>0.58249641319942613</v>
      </c>
      <c r="S897">
        <v>0.34655647382920113</v>
      </c>
      <c r="T897">
        <v>0.51158301158301156</v>
      </c>
      <c r="U897">
        <v>0.59916492693110646</v>
      </c>
      <c r="V897">
        <v>0.31008146639511203</v>
      </c>
      <c r="W897">
        <v>0.50231053604436227</v>
      </c>
      <c r="X897">
        <v>0.65910046237915088</v>
      </c>
      <c r="Y897">
        <v>0.54187192118226601</v>
      </c>
      <c r="Z897">
        <v>0.49532710280373832</v>
      </c>
      <c r="AA897">
        <v>0.40352164343360236</v>
      </c>
    </row>
    <row r="898" spans="1:27" x14ac:dyDescent="0.35">
      <c r="A898" s="1">
        <v>44155</v>
      </c>
      <c r="B898" t="s">
        <v>47</v>
      </c>
      <c r="C898">
        <v>0.82273449920508746</v>
      </c>
      <c r="D898">
        <v>0.38229755178907721</v>
      </c>
      <c r="E898">
        <v>0.52141527001862198</v>
      </c>
      <c r="F898">
        <v>0.4053271569195136</v>
      </c>
      <c r="G898">
        <v>0.60400348128807657</v>
      </c>
      <c r="H898">
        <v>0.29686411149825787</v>
      </c>
      <c r="I898">
        <v>0.62783171521035597</v>
      </c>
      <c r="J898">
        <v>0.59244689221085756</v>
      </c>
      <c r="K898">
        <v>0.57273559011893871</v>
      </c>
      <c r="L898">
        <v>0.63324175824175821</v>
      </c>
      <c r="M898">
        <v>0.56047197640117996</v>
      </c>
      <c r="N898">
        <v>0.31272727272727274</v>
      </c>
      <c r="O898">
        <v>0.72494061757719719</v>
      </c>
      <c r="P898">
        <v>0.56352765321375187</v>
      </c>
      <c r="Q898">
        <v>0.53214285714285714</v>
      </c>
      <c r="R898">
        <v>0.22413793103448276</v>
      </c>
      <c r="S898">
        <v>0.49125596184419712</v>
      </c>
      <c r="T898">
        <v>0.66163522012578613</v>
      </c>
      <c r="U898">
        <v>0.40331010452961674</v>
      </c>
      <c r="V898">
        <v>0.78981937602627261</v>
      </c>
      <c r="W898">
        <v>0.16651333946642136</v>
      </c>
      <c r="X898">
        <v>0.49170918367346939</v>
      </c>
      <c r="Y898">
        <v>0.84545454545454546</v>
      </c>
      <c r="Z898">
        <v>0.49056603773584906</v>
      </c>
      <c r="AA898">
        <v>0.54727272727272724</v>
      </c>
    </row>
    <row r="899" spans="1:27" x14ac:dyDescent="0.35">
      <c r="A899" s="1">
        <v>44155</v>
      </c>
      <c r="B899" t="s">
        <v>48</v>
      </c>
      <c r="C899">
        <v>0.17726550079491257</v>
      </c>
      <c r="D899">
        <v>0.61770244821092279</v>
      </c>
      <c r="E899">
        <v>0.47858472998137802</v>
      </c>
      <c r="F899">
        <v>0.5946728430804864</v>
      </c>
      <c r="G899">
        <v>0.39599651871192343</v>
      </c>
      <c r="H899">
        <v>0.70313588850174213</v>
      </c>
      <c r="I899">
        <v>0.37216828478964403</v>
      </c>
      <c r="J899">
        <v>0.40755310778914239</v>
      </c>
      <c r="K899">
        <v>0.42726440988106129</v>
      </c>
      <c r="L899">
        <v>0.36675824175824173</v>
      </c>
      <c r="M899">
        <v>0.43952802359882004</v>
      </c>
      <c r="N899">
        <v>0.68727272727272726</v>
      </c>
      <c r="O899">
        <v>0.27505938242280287</v>
      </c>
      <c r="P899">
        <v>0.43647234678624813</v>
      </c>
      <c r="Q899">
        <v>0.46785714285714286</v>
      </c>
      <c r="R899">
        <v>0.77586206896551724</v>
      </c>
      <c r="S899">
        <v>0.50874403815580282</v>
      </c>
      <c r="T899">
        <v>0.33836477987421382</v>
      </c>
      <c r="U899">
        <v>0.59668989547038331</v>
      </c>
      <c r="V899">
        <v>0.21018062397372742</v>
      </c>
      <c r="W899">
        <v>0.83348666053357867</v>
      </c>
      <c r="X899">
        <v>0.50829081632653061</v>
      </c>
      <c r="Y899">
        <v>0.15454545454545454</v>
      </c>
      <c r="Z899">
        <v>0.50943396226415094</v>
      </c>
      <c r="AA899">
        <v>0.4527272727272727</v>
      </c>
    </row>
    <row r="900" spans="1:27" x14ac:dyDescent="0.35">
      <c r="A900" s="1">
        <v>44155</v>
      </c>
      <c r="B900" t="s">
        <v>49</v>
      </c>
      <c r="C900">
        <v>0.6216216216216216</v>
      </c>
      <c r="D900">
        <v>0.30409356725146197</v>
      </c>
      <c r="E900">
        <v>0.46956521739130436</v>
      </c>
      <c r="F900">
        <v>0.39903846153846156</v>
      </c>
      <c r="G900">
        <v>0.88068181818181823</v>
      </c>
      <c r="H900">
        <v>0.22488038277511962</v>
      </c>
      <c r="I900">
        <v>0.5703125</v>
      </c>
      <c r="J900">
        <v>0.81547619047619047</v>
      </c>
      <c r="K900">
        <v>0.671875</v>
      </c>
      <c r="L900">
        <v>0.66504854368932043</v>
      </c>
      <c r="M900">
        <v>0.4</v>
      </c>
      <c r="N900">
        <v>0.46666666666666667</v>
      </c>
      <c r="O900">
        <v>0.69026548672566368</v>
      </c>
      <c r="P900">
        <v>0.5220588235294118</v>
      </c>
      <c r="Q900">
        <v>0.20743034055727555</v>
      </c>
      <c r="R900">
        <v>0.3125</v>
      </c>
      <c r="S900">
        <v>0.5</v>
      </c>
      <c r="T900">
        <v>0.51282051282051277</v>
      </c>
      <c r="U900">
        <v>0.375</v>
      </c>
      <c r="V900">
        <v>0.5043478260869565</v>
      </c>
      <c r="W900">
        <v>0.5625</v>
      </c>
      <c r="X900">
        <v>0.48993288590604028</v>
      </c>
      <c r="Y900">
        <v>0.7</v>
      </c>
      <c r="Z900">
        <v>0.63114754098360659</v>
      </c>
      <c r="AA900">
        <v>0.41911764705882354</v>
      </c>
    </row>
    <row r="901" spans="1:27" x14ac:dyDescent="0.35">
      <c r="A901" s="1">
        <v>44155</v>
      </c>
      <c r="B901" t="s">
        <v>50</v>
      </c>
      <c r="C901">
        <v>0.3783783783783784</v>
      </c>
      <c r="D901">
        <v>0.69590643274853803</v>
      </c>
      <c r="E901">
        <v>0.5304347826086957</v>
      </c>
      <c r="F901">
        <v>0.60096153846153844</v>
      </c>
      <c r="G901">
        <v>0.11931818181818182</v>
      </c>
      <c r="H901">
        <v>0.77511961722488043</v>
      </c>
      <c r="I901">
        <v>0.4296875</v>
      </c>
      <c r="J901">
        <v>0.18452380952380953</v>
      </c>
      <c r="K901">
        <v>0.328125</v>
      </c>
      <c r="L901">
        <v>0.33495145631067963</v>
      </c>
      <c r="M901">
        <v>0.6</v>
      </c>
      <c r="N901">
        <v>0.53333333333333333</v>
      </c>
      <c r="O901">
        <v>0.30973451327433627</v>
      </c>
      <c r="P901">
        <v>0.47794117647058826</v>
      </c>
      <c r="Q901">
        <v>0.79256965944272451</v>
      </c>
      <c r="R901">
        <v>0.6875</v>
      </c>
      <c r="S901">
        <v>0.5</v>
      </c>
      <c r="T901">
        <v>0.48717948717948717</v>
      </c>
      <c r="U901">
        <v>0.625</v>
      </c>
      <c r="V901">
        <v>0.4956521739130435</v>
      </c>
      <c r="W901">
        <v>0.4375</v>
      </c>
      <c r="X901">
        <v>0.51006711409395977</v>
      </c>
      <c r="Y901">
        <v>0.3</v>
      </c>
      <c r="Z901">
        <v>0.36885245901639346</v>
      </c>
      <c r="AA901">
        <v>0.58088235294117652</v>
      </c>
    </row>
    <row r="902" spans="1:27" x14ac:dyDescent="0.35">
      <c r="A902" s="1">
        <v>44155</v>
      </c>
      <c r="B902" t="s">
        <v>51</v>
      </c>
      <c r="C902">
        <v>0.17857142857142858</v>
      </c>
      <c r="D902">
        <v>0.29936305732484075</v>
      </c>
      <c r="E902">
        <v>4.6357615894039736E-2</v>
      </c>
      <c r="F902">
        <v>1.9736842105263157E-2</v>
      </c>
      <c r="G902">
        <v>6.6079295154185022E-2</v>
      </c>
      <c r="H902">
        <v>9.5744680851063829E-2</v>
      </c>
      <c r="I902">
        <v>0.22857142857142856</v>
      </c>
      <c r="J902">
        <v>0.20675105485232068</v>
      </c>
      <c r="K902">
        <v>0.34302325581395349</v>
      </c>
      <c r="L902">
        <v>0.14077669902912621</v>
      </c>
      <c r="M902">
        <v>0.25454545454545452</v>
      </c>
      <c r="N902">
        <v>9.2105263157894732E-2</v>
      </c>
      <c r="O902">
        <v>0.18636363636363637</v>
      </c>
      <c r="P902">
        <v>4.5161290322580643E-2</v>
      </c>
      <c r="Q902">
        <v>7.2796934865900387E-2</v>
      </c>
      <c r="R902">
        <v>8.3333333333333329E-2</v>
      </c>
      <c r="S902">
        <v>5.6962025316455694E-2</v>
      </c>
      <c r="T902">
        <v>7.6923076923076927E-2</v>
      </c>
      <c r="U902">
        <v>0.1</v>
      </c>
      <c r="V902">
        <v>0.24309392265193369</v>
      </c>
      <c r="W902">
        <v>7.6923076923076927E-2</v>
      </c>
      <c r="X902">
        <v>0.16875000000000001</v>
      </c>
      <c r="Y902">
        <v>0.20472440944881889</v>
      </c>
      <c r="Z902">
        <v>2.5157232704402517E-2</v>
      </c>
      <c r="AA902">
        <v>0.10062893081761007</v>
      </c>
    </row>
    <row r="903" spans="1:27" x14ac:dyDescent="0.35">
      <c r="A903" s="1">
        <v>44155</v>
      </c>
      <c r="B903" t="s">
        <v>52</v>
      </c>
      <c r="C903">
        <v>0.8214285714285714</v>
      </c>
      <c r="D903">
        <v>0.70063694267515919</v>
      </c>
      <c r="E903">
        <v>0.95364238410596025</v>
      </c>
      <c r="F903">
        <v>0.98026315789473684</v>
      </c>
      <c r="G903">
        <v>0.93392070484581502</v>
      </c>
      <c r="H903">
        <v>0.9042553191489362</v>
      </c>
      <c r="I903">
        <v>0.77142857142857146</v>
      </c>
      <c r="J903">
        <v>0.7932489451476793</v>
      </c>
      <c r="K903">
        <v>0.65697674418604646</v>
      </c>
      <c r="L903">
        <v>0.85922330097087374</v>
      </c>
      <c r="M903">
        <v>0.74545454545454548</v>
      </c>
      <c r="N903">
        <v>0.90789473684210531</v>
      </c>
      <c r="O903">
        <v>0.8136363636363636</v>
      </c>
      <c r="P903">
        <v>0.95483870967741935</v>
      </c>
      <c r="Q903">
        <v>0.92720306513409967</v>
      </c>
      <c r="R903">
        <v>0.91666666666666663</v>
      </c>
      <c r="S903">
        <v>0.94303797468354433</v>
      </c>
      <c r="T903">
        <v>0.92307692307692313</v>
      </c>
      <c r="U903">
        <v>0.9</v>
      </c>
      <c r="V903">
        <v>0.75690607734806625</v>
      </c>
      <c r="W903">
        <v>0.92307692307692313</v>
      </c>
      <c r="X903">
        <v>0.83125000000000004</v>
      </c>
      <c r="Y903">
        <v>0.79527559055118113</v>
      </c>
      <c r="Z903">
        <v>0.97484276729559749</v>
      </c>
      <c r="AA903">
        <v>0.89937106918238996</v>
      </c>
    </row>
    <row r="904" spans="1:27" x14ac:dyDescent="0.35">
      <c r="A904" s="1">
        <v>44156</v>
      </c>
      <c r="B904" t="s">
        <v>30</v>
      </c>
      <c r="C904">
        <v>0.4225857046829487</v>
      </c>
      <c r="D904">
        <v>0.24631792788217369</v>
      </c>
      <c r="E904">
        <v>0.35357917570498915</v>
      </c>
      <c r="F904">
        <v>0.33262960356556415</v>
      </c>
      <c r="G904">
        <v>0.24954379562043796</v>
      </c>
      <c r="H904">
        <v>0.31439842209072977</v>
      </c>
      <c r="I904">
        <v>0.42330623306233067</v>
      </c>
      <c r="J904">
        <v>0.37863167760074978</v>
      </c>
      <c r="K904">
        <v>0.42931754874651806</v>
      </c>
      <c r="L904">
        <v>0.42890442890442892</v>
      </c>
      <c r="M904">
        <v>0.46725663716814159</v>
      </c>
      <c r="N904">
        <v>0.1686832740213523</v>
      </c>
      <c r="O904">
        <v>0.32062588904694167</v>
      </c>
      <c r="P904">
        <v>0.37907608695652173</v>
      </c>
      <c r="Q904">
        <v>0.26415734147168529</v>
      </c>
      <c r="R904">
        <v>0.27005559968228754</v>
      </c>
      <c r="S904">
        <v>0.36569767441860462</v>
      </c>
      <c r="T904">
        <v>0.31063238359972201</v>
      </c>
      <c r="U904">
        <v>0.33464125560538116</v>
      </c>
      <c r="V904">
        <v>0.37616892911010558</v>
      </c>
      <c r="W904">
        <v>0.17136038186157518</v>
      </c>
      <c r="X904">
        <v>0.41962774957698817</v>
      </c>
      <c r="Y904">
        <v>0.52734778121775028</v>
      </c>
      <c r="Z904">
        <v>0.40854472630173566</v>
      </c>
      <c r="AA904">
        <v>0.41235521235521233</v>
      </c>
    </row>
    <row r="905" spans="1:27" x14ac:dyDescent="0.35">
      <c r="A905" s="1">
        <v>44156</v>
      </c>
      <c r="B905" t="s">
        <v>31</v>
      </c>
      <c r="C905">
        <v>0.10127716782433344</v>
      </c>
      <c r="D905">
        <v>0.29151853732859323</v>
      </c>
      <c r="E905">
        <v>0.12292118582791034</v>
      </c>
      <c r="F905">
        <v>0.15505512549847528</v>
      </c>
      <c r="G905">
        <v>0.31934306569343063</v>
      </c>
      <c r="H905">
        <v>0.15266272189349112</v>
      </c>
      <c r="I905">
        <v>0.13170731707317068</v>
      </c>
      <c r="J905">
        <v>0.24507966260543579</v>
      </c>
      <c r="K905">
        <v>0.12047353760445689</v>
      </c>
      <c r="L905">
        <v>0.12214452214452209</v>
      </c>
      <c r="M905">
        <v>5.1327433628318597E-2</v>
      </c>
      <c r="N905">
        <v>6.6192170818505341E-2</v>
      </c>
      <c r="O905">
        <v>0.19317211948790902</v>
      </c>
      <c r="P905">
        <v>0.22554347826086962</v>
      </c>
      <c r="Q905">
        <v>0.20684977958630052</v>
      </c>
      <c r="R905">
        <v>0.44241461477362987</v>
      </c>
      <c r="S905">
        <v>0.11627906976744184</v>
      </c>
      <c r="T905">
        <v>0.13898540653231412</v>
      </c>
      <c r="U905">
        <v>6.7825112107623264E-2</v>
      </c>
      <c r="V905">
        <v>0.16651583710407236</v>
      </c>
      <c r="W905">
        <v>0</v>
      </c>
      <c r="X905">
        <v>9.7292724196277491E-2</v>
      </c>
      <c r="Y905">
        <v>0.18885448916408654</v>
      </c>
      <c r="Z905">
        <v>0.17089452603471289</v>
      </c>
      <c r="AA905">
        <v>0.1822393822393823</v>
      </c>
    </row>
    <row r="906" spans="1:27" x14ac:dyDescent="0.35">
      <c r="A906" s="1">
        <v>44156</v>
      </c>
      <c r="B906" t="s">
        <v>32</v>
      </c>
      <c r="C906">
        <v>0.52386287250728214</v>
      </c>
      <c r="D906">
        <v>0.53783646521076689</v>
      </c>
      <c r="E906">
        <v>0.47650036153289949</v>
      </c>
      <c r="F906">
        <v>0.48768472906403942</v>
      </c>
      <c r="G906">
        <v>0.56888686131386856</v>
      </c>
      <c r="H906">
        <v>0.46706114398422088</v>
      </c>
      <c r="I906">
        <v>0.55501355013550135</v>
      </c>
      <c r="J906">
        <v>0.62371134020618557</v>
      </c>
      <c r="K906">
        <v>0.54979108635097496</v>
      </c>
      <c r="L906">
        <v>0.55104895104895102</v>
      </c>
      <c r="M906">
        <v>0.51858407079646018</v>
      </c>
      <c r="N906">
        <v>0.23487544483985764</v>
      </c>
      <c r="O906">
        <v>0.51379800853485069</v>
      </c>
      <c r="P906">
        <v>0.60461956521739135</v>
      </c>
      <c r="Q906">
        <v>0.47100712105798581</v>
      </c>
      <c r="R906">
        <v>0.71247021445591741</v>
      </c>
      <c r="S906">
        <v>0.48197674418604647</v>
      </c>
      <c r="T906">
        <v>0.44961779013203612</v>
      </c>
      <c r="U906">
        <v>0.40246636771300442</v>
      </c>
      <c r="V906">
        <v>0.54268476621417794</v>
      </c>
      <c r="W906">
        <v>0.17136038186157518</v>
      </c>
      <c r="X906">
        <v>0.51692047377326567</v>
      </c>
      <c r="Y906">
        <v>0.71620227038183681</v>
      </c>
      <c r="Z906">
        <v>0.57943925233644855</v>
      </c>
      <c r="AA906">
        <v>0.59459459459459463</v>
      </c>
    </row>
    <row r="907" spans="1:27" x14ac:dyDescent="0.35">
      <c r="A907" s="1">
        <v>44156</v>
      </c>
      <c r="B907" t="s">
        <v>33</v>
      </c>
      <c r="C907">
        <v>0.47613712749271786</v>
      </c>
      <c r="D907">
        <v>0.46216353478923311</v>
      </c>
      <c r="E907">
        <v>0.52349963846710046</v>
      </c>
      <c r="F907">
        <v>0.51231527093596063</v>
      </c>
      <c r="G907">
        <v>0.43111313868613144</v>
      </c>
      <c r="H907">
        <v>0.53293885601577906</v>
      </c>
      <c r="I907">
        <v>0.44498644986449865</v>
      </c>
      <c r="J907">
        <v>0.37628865979381443</v>
      </c>
      <c r="K907">
        <v>0.45020891364902504</v>
      </c>
      <c r="L907">
        <v>0.44895104895104898</v>
      </c>
      <c r="M907">
        <v>0.48141592920353982</v>
      </c>
      <c r="N907">
        <v>0.76512455516014233</v>
      </c>
      <c r="O907">
        <v>0.48620199146514931</v>
      </c>
      <c r="P907">
        <v>0.39538043478260865</v>
      </c>
      <c r="Q907">
        <v>0.52899287894201419</v>
      </c>
      <c r="R907">
        <v>0.28752978554408259</v>
      </c>
      <c r="S907">
        <v>0.51802325581395348</v>
      </c>
      <c r="T907">
        <v>0.55038220986796382</v>
      </c>
      <c r="U907">
        <v>0.59753363228699552</v>
      </c>
      <c r="V907">
        <v>0.45731523378582206</v>
      </c>
      <c r="W907">
        <v>0.82863961813842479</v>
      </c>
      <c r="X907">
        <v>0.48307952622673433</v>
      </c>
      <c r="Y907">
        <v>0.28379772961816319</v>
      </c>
      <c r="Z907">
        <v>0.42056074766355145</v>
      </c>
      <c r="AA907">
        <v>0.40540540540540537</v>
      </c>
    </row>
    <row r="908" spans="1:27" x14ac:dyDescent="0.35">
      <c r="A908" s="1">
        <v>44156</v>
      </c>
      <c r="B908" t="s">
        <v>46</v>
      </c>
      <c r="C908">
        <v>0.27413379821311834</v>
      </c>
      <c r="D908">
        <v>0.54263183834401185</v>
      </c>
      <c r="E908">
        <v>0.37657784011220197</v>
      </c>
      <c r="F908">
        <v>0.38815935900289339</v>
      </c>
      <c r="G908">
        <v>0.45450949367088606</v>
      </c>
      <c r="H908">
        <v>0.55288822205551391</v>
      </c>
      <c r="I908">
        <v>0.48700265251989383</v>
      </c>
      <c r="J908">
        <v>0.58979118329466362</v>
      </c>
      <c r="K908">
        <v>0.3715159755268525</v>
      </c>
      <c r="L908">
        <v>0.66727688787185357</v>
      </c>
      <c r="M908">
        <v>0.56783919597989951</v>
      </c>
      <c r="N908">
        <v>0.19203910614525144</v>
      </c>
      <c r="O908">
        <v>0.59046283309957925</v>
      </c>
      <c r="P908">
        <v>0.4515093127809891</v>
      </c>
      <c r="Q908">
        <v>0.40971612525607254</v>
      </c>
      <c r="R908">
        <v>0.58249641319942613</v>
      </c>
      <c r="S908">
        <v>0.35316804407713498</v>
      </c>
      <c r="T908">
        <v>0.51158301158301156</v>
      </c>
      <c r="U908">
        <v>0.59916492693110646</v>
      </c>
      <c r="V908">
        <v>0.31262729124236255</v>
      </c>
      <c r="W908">
        <v>0.50231053604436227</v>
      </c>
      <c r="X908">
        <v>0.68011769651113918</v>
      </c>
      <c r="Y908">
        <v>0.54187192118226601</v>
      </c>
      <c r="Z908">
        <v>0.49532710280373832</v>
      </c>
      <c r="AA908">
        <v>0.40352164343360236</v>
      </c>
    </row>
    <row r="909" spans="1:27" x14ac:dyDescent="0.35">
      <c r="A909" s="1">
        <v>44156</v>
      </c>
      <c r="B909" t="s">
        <v>47</v>
      </c>
      <c r="C909">
        <v>0.81081081081081086</v>
      </c>
      <c r="D909">
        <v>0.36058128973660308</v>
      </c>
      <c r="E909">
        <v>0.55493482309124764</v>
      </c>
      <c r="F909">
        <v>0.42545871559633025</v>
      </c>
      <c r="G909">
        <v>0.67101827676240211</v>
      </c>
      <c r="H909">
        <v>0.27544097693351427</v>
      </c>
      <c r="I909">
        <v>0.7407407407407407</v>
      </c>
      <c r="J909">
        <v>0.40991345397324941</v>
      </c>
      <c r="K909">
        <v>0.59469350411710886</v>
      </c>
      <c r="L909">
        <v>0.6145404663923183</v>
      </c>
      <c r="M909">
        <v>0.58702064896755157</v>
      </c>
      <c r="N909">
        <v>0.30545454545454548</v>
      </c>
      <c r="O909">
        <v>0.73966745843230408</v>
      </c>
      <c r="P909">
        <v>0.54765291607396871</v>
      </c>
      <c r="Q909">
        <v>0.52500000000000002</v>
      </c>
      <c r="R909">
        <v>0.24753694581280788</v>
      </c>
      <c r="S909">
        <v>0.46645865834633388</v>
      </c>
      <c r="T909">
        <v>0.61509433962264148</v>
      </c>
      <c r="U909">
        <v>0.41463414634146339</v>
      </c>
      <c r="V909">
        <v>0.78420195439739415</v>
      </c>
      <c r="W909">
        <v>0.15639374425023</v>
      </c>
      <c r="X909">
        <v>0.45920889987639063</v>
      </c>
      <c r="Y909">
        <v>0.86181818181818182</v>
      </c>
      <c r="Z909">
        <v>0.5</v>
      </c>
      <c r="AA909">
        <v>0.54727272727272724</v>
      </c>
    </row>
    <row r="910" spans="1:27" x14ac:dyDescent="0.35">
      <c r="A910" s="1">
        <v>44156</v>
      </c>
      <c r="B910" t="s">
        <v>48</v>
      </c>
      <c r="C910">
        <v>0.1891891891891892</v>
      </c>
      <c r="D910">
        <v>0.63941871026339692</v>
      </c>
      <c r="E910">
        <v>0.4450651769087523</v>
      </c>
      <c r="F910">
        <v>0.57454128440366969</v>
      </c>
      <c r="G910">
        <v>0.32898172323759789</v>
      </c>
      <c r="H910">
        <v>0.72455902306648579</v>
      </c>
      <c r="I910">
        <v>0.25925925925925924</v>
      </c>
      <c r="J910">
        <v>0.59008654602675059</v>
      </c>
      <c r="K910">
        <v>0.40530649588289114</v>
      </c>
      <c r="L910">
        <v>0.38545953360768176</v>
      </c>
      <c r="M910">
        <v>0.41297935103244837</v>
      </c>
      <c r="N910">
        <v>0.69454545454545458</v>
      </c>
      <c r="O910">
        <v>0.26033254156769597</v>
      </c>
      <c r="P910">
        <v>0.45234708392603129</v>
      </c>
      <c r="Q910">
        <v>0.47499999999999998</v>
      </c>
      <c r="R910">
        <v>0.75246305418719217</v>
      </c>
      <c r="S910">
        <v>0.53354134165366618</v>
      </c>
      <c r="T910">
        <v>0.38490566037735852</v>
      </c>
      <c r="U910">
        <v>0.58536585365853655</v>
      </c>
      <c r="V910">
        <v>0.21579804560260588</v>
      </c>
      <c r="W910">
        <v>0.84360625574977</v>
      </c>
      <c r="X910">
        <v>0.54079110012360943</v>
      </c>
      <c r="Y910">
        <v>0.13818181818181818</v>
      </c>
      <c r="Z910">
        <v>0.5</v>
      </c>
      <c r="AA910">
        <v>0.4527272727272727</v>
      </c>
    </row>
    <row r="911" spans="1:27" x14ac:dyDescent="0.35">
      <c r="A911" s="1">
        <v>44156</v>
      </c>
      <c r="B911" t="s">
        <v>49</v>
      </c>
      <c r="C911">
        <v>0.69669669669669665</v>
      </c>
      <c r="D911">
        <v>0.33918128654970758</v>
      </c>
      <c r="E911">
        <v>0.45217391304347826</v>
      </c>
      <c r="F911">
        <v>0.38942307692307693</v>
      </c>
      <c r="G911">
        <v>0.88068181818181823</v>
      </c>
      <c r="H911">
        <v>0.23923444976076555</v>
      </c>
      <c r="I911">
        <v>0.5234375</v>
      </c>
      <c r="J911">
        <v>0.76190476190476186</v>
      </c>
      <c r="K911">
        <v>0.703125</v>
      </c>
      <c r="L911">
        <v>0.49029126213592233</v>
      </c>
      <c r="M911">
        <v>0.35384615384615387</v>
      </c>
      <c r="N911">
        <v>0.4</v>
      </c>
      <c r="O911">
        <v>0.62831858407079644</v>
      </c>
      <c r="P911">
        <v>0.55147058823529416</v>
      </c>
      <c r="Q911">
        <v>0.19814241486068113</v>
      </c>
      <c r="R911">
        <v>0.32500000000000001</v>
      </c>
      <c r="S911">
        <v>0.5</v>
      </c>
      <c r="T911">
        <v>0.41025641025641024</v>
      </c>
      <c r="U911">
        <v>0.39655172413793105</v>
      </c>
      <c r="V911">
        <v>0.5173913043478261</v>
      </c>
      <c r="W911">
        <v>0.36458333333333331</v>
      </c>
      <c r="X911">
        <v>0.44966442953020136</v>
      </c>
      <c r="Y911">
        <v>0.67692307692307696</v>
      </c>
      <c r="Z911">
        <v>0.63114754098360659</v>
      </c>
      <c r="AA911">
        <v>0.41911764705882354</v>
      </c>
    </row>
    <row r="912" spans="1:27" x14ac:dyDescent="0.35">
      <c r="A912" s="1">
        <v>44156</v>
      </c>
      <c r="B912" t="s">
        <v>50</v>
      </c>
      <c r="C912">
        <v>0.3033033033033033</v>
      </c>
      <c r="D912">
        <v>0.66081871345029242</v>
      </c>
      <c r="E912">
        <v>0.54782608695652169</v>
      </c>
      <c r="F912">
        <v>0.61057692307692313</v>
      </c>
      <c r="G912">
        <v>0.11931818181818182</v>
      </c>
      <c r="H912">
        <v>0.76076555023923442</v>
      </c>
      <c r="I912">
        <v>0.4765625</v>
      </c>
      <c r="J912">
        <v>0.23809523809523808</v>
      </c>
      <c r="K912">
        <v>0.296875</v>
      </c>
      <c r="L912">
        <v>0.50970873786407767</v>
      </c>
      <c r="M912">
        <v>0.64615384615384619</v>
      </c>
      <c r="N912">
        <v>0.6</v>
      </c>
      <c r="O912">
        <v>0.37168141592920356</v>
      </c>
      <c r="P912">
        <v>0.4485294117647059</v>
      </c>
      <c r="Q912">
        <v>0.80185758513931893</v>
      </c>
      <c r="R912">
        <v>0.67500000000000004</v>
      </c>
      <c r="S912">
        <v>0.5</v>
      </c>
      <c r="T912">
        <v>0.58974358974358976</v>
      </c>
      <c r="U912">
        <v>0.60344827586206895</v>
      </c>
      <c r="V912">
        <v>0.4826086956521739</v>
      </c>
      <c r="W912">
        <v>0.63541666666666663</v>
      </c>
      <c r="X912">
        <v>0.55033557046979864</v>
      </c>
      <c r="Y912">
        <v>0.32307692307692309</v>
      </c>
      <c r="Z912">
        <v>0.36885245901639346</v>
      </c>
      <c r="AA912">
        <v>0.58088235294117652</v>
      </c>
    </row>
    <row r="913" spans="1:27" x14ac:dyDescent="0.35">
      <c r="A913" s="1">
        <v>44156</v>
      </c>
      <c r="B913" t="s">
        <v>51</v>
      </c>
      <c r="C913">
        <v>0.14795918367346939</v>
      </c>
      <c r="D913">
        <v>0.31210191082802546</v>
      </c>
      <c r="E913">
        <v>7.9470198675496692E-2</v>
      </c>
      <c r="F913">
        <v>2.1929824561403508E-2</v>
      </c>
      <c r="G913">
        <v>7.5471698113207544E-2</v>
      </c>
      <c r="H913">
        <v>9.5744680851063829E-2</v>
      </c>
      <c r="I913">
        <v>0.21428571428571427</v>
      </c>
      <c r="J913">
        <v>0.19831223628691982</v>
      </c>
      <c r="K913">
        <v>0.29069767441860467</v>
      </c>
      <c r="L913">
        <v>0.14563106796116504</v>
      </c>
      <c r="M913">
        <v>0.29090909090909089</v>
      </c>
      <c r="N913">
        <v>7.8947368421052627E-2</v>
      </c>
      <c r="O913">
        <v>0.15909090909090909</v>
      </c>
      <c r="P913">
        <v>6.3291139240506333E-2</v>
      </c>
      <c r="Q913">
        <v>9.1954022988505746E-2</v>
      </c>
      <c r="R913">
        <v>0.06</v>
      </c>
      <c r="S913">
        <v>5.0632911392405063E-2</v>
      </c>
      <c r="T913">
        <v>7.6335877862595422E-2</v>
      </c>
      <c r="U913">
        <v>9.4736842105263161E-2</v>
      </c>
      <c r="V913">
        <v>0.26243093922651933</v>
      </c>
      <c r="W913">
        <v>7.6923076923076927E-2</v>
      </c>
      <c r="X913">
        <v>0.19375000000000001</v>
      </c>
      <c r="Y913">
        <v>0.2125984251968504</v>
      </c>
      <c r="Z913">
        <v>3.1446540880503145E-2</v>
      </c>
      <c r="AA913">
        <v>0.11949685534591195</v>
      </c>
    </row>
    <row r="914" spans="1:27" x14ac:dyDescent="0.35">
      <c r="A914" s="1">
        <v>44156</v>
      </c>
      <c r="B914" t="s">
        <v>52</v>
      </c>
      <c r="C914">
        <v>0.85204081632653061</v>
      </c>
      <c r="D914">
        <v>0.68789808917197448</v>
      </c>
      <c r="E914">
        <v>0.92052980132450335</v>
      </c>
      <c r="F914">
        <v>0.97807017543859653</v>
      </c>
      <c r="G914">
        <v>0.92452830188679247</v>
      </c>
      <c r="H914">
        <v>0.9042553191489362</v>
      </c>
      <c r="I914">
        <v>0.7857142857142857</v>
      </c>
      <c r="J914">
        <v>0.80168776371308015</v>
      </c>
      <c r="K914">
        <v>0.70930232558139539</v>
      </c>
      <c r="L914">
        <v>0.85436893203883491</v>
      </c>
      <c r="M914">
        <v>0.70909090909090911</v>
      </c>
      <c r="N914">
        <v>0.92105263157894735</v>
      </c>
      <c r="O914">
        <v>0.84090909090909094</v>
      </c>
      <c r="P914">
        <v>0.93670886075949367</v>
      </c>
      <c r="Q914">
        <v>0.90804597701149425</v>
      </c>
      <c r="R914">
        <v>0.94</v>
      </c>
      <c r="S914">
        <v>0.94936708860759489</v>
      </c>
      <c r="T914">
        <v>0.92366412213740456</v>
      </c>
      <c r="U914">
        <v>0.90526315789473688</v>
      </c>
      <c r="V914">
        <v>0.73756906077348061</v>
      </c>
      <c r="W914">
        <v>0.92307692307692313</v>
      </c>
      <c r="X914">
        <v>0.80625000000000002</v>
      </c>
      <c r="Y914">
        <v>0.78740157480314965</v>
      </c>
      <c r="Z914">
        <v>0.96855345911949686</v>
      </c>
      <c r="AA914">
        <v>0.88050314465408808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163"/>
  <sheetViews>
    <sheetView topLeftCell="A1121" workbookViewId="0">
      <selection activeCell="A1150" sqref="A1150:C1163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  <row r="1122" spans="1:3" x14ac:dyDescent="0.35">
      <c r="A1122" s="1">
        <v>44154</v>
      </c>
      <c r="B1122" t="s">
        <v>35</v>
      </c>
      <c r="C1122">
        <v>56382</v>
      </c>
    </row>
    <row r="1123" spans="1:3" x14ac:dyDescent="0.35">
      <c r="A1123" s="1">
        <v>44154</v>
      </c>
      <c r="B1123" t="s">
        <v>36</v>
      </c>
      <c r="C1123">
        <v>18949</v>
      </c>
    </row>
    <row r="1124" spans="1:3" x14ac:dyDescent="0.35">
      <c r="A1124" s="1">
        <v>44154</v>
      </c>
      <c r="B1124" t="s">
        <v>37</v>
      </c>
      <c r="C1124">
        <v>8788</v>
      </c>
    </row>
    <row r="1125" spans="1:3" x14ac:dyDescent="0.35">
      <c r="A1125" s="1">
        <v>44154</v>
      </c>
      <c r="B1125" t="s">
        <v>38</v>
      </c>
      <c r="C1125">
        <v>27737</v>
      </c>
    </row>
    <row r="1126" spans="1:3" x14ac:dyDescent="0.35">
      <c r="A1126" s="1">
        <v>44154</v>
      </c>
      <c r="B1126" t="s">
        <v>39</v>
      </c>
      <c r="C1126">
        <v>28645</v>
      </c>
    </row>
    <row r="1127" spans="1:3" x14ac:dyDescent="0.35">
      <c r="A1127" s="1">
        <v>44154</v>
      </c>
      <c r="B1127" t="s">
        <v>2</v>
      </c>
      <c r="C1127">
        <v>24575</v>
      </c>
    </row>
    <row r="1128" spans="1:3" x14ac:dyDescent="0.35">
      <c r="A1128" s="1">
        <v>44154</v>
      </c>
      <c r="B1128" t="s">
        <v>1</v>
      </c>
      <c r="C1128">
        <v>12918</v>
      </c>
    </row>
    <row r="1129" spans="1:3" x14ac:dyDescent="0.35">
      <c r="A1129" s="1">
        <v>44154</v>
      </c>
      <c r="B1129" t="s">
        <v>0</v>
      </c>
      <c r="C1129">
        <v>11657</v>
      </c>
    </row>
    <row r="1130" spans="1:3" x14ac:dyDescent="0.35">
      <c r="A1130" s="1">
        <v>44154</v>
      </c>
      <c r="B1130" t="s">
        <v>40</v>
      </c>
      <c r="C1130">
        <v>4137</v>
      </c>
    </row>
    <row r="1131" spans="1:3" x14ac:dyDescent="0.35">
      <c r="A1131" s="1">
        <v>44154</v>
      </c>
      <c r="B1131" t="s">
        <v>41</v>
      </c>
      <c r="C1131">
        <v>2030</v>
      </c>
    </row>
    <row r="1132" spans="1:3" x14ac:dyDescent="0.35">
      <c r="A1132" s="1">
        <v>44154</v>
      </c>
      <c r="B1132" t="s">
        <v>42</v>
      </c>
      <c r="C1132">
        <v>2107</v>
      </c>
    </row>
    <row r="1133" spans="1:3" x14ac:dyDescent="0.35">
      <c r="A1133" s="1">
        <v>44154</v>
      </c>
      <c r="B1133" t="s">
        <v>43</v>
      </c>
      <c r="C1133">
        <v>4877</v>
      </c>
    </row>
    <row r="1134" spans="1:3" x14ac:dyDescent="0.35">
      <c r="A1134" s="1">
        <v>44154</v>
      </c>
      <c r="B1134" t="s">
        <v>44</v>
      </c>
      <c r="C1134">
        <v>634</v>
      </c>
    </row>
    <row r="1135" spans="1:3" x14ac:dyDescent="0.35">
      <c r="A1135" s="1">
        <v>44154</v>
      </c>
      <c r="B1135" t="s">
        <v>45</v>
      </c>
      <c r="C1135">
        <v>4243</v>
      </c>
    </row>
    <row r="1136" spans="1:3" x14ac:dyDescent="0.35">
      <c r="A1136" s="1">
        <v>44155</v>
      </c>
      <c r="B1136" t="s">
        <v>35</v>
      </c>
      <c r="C1136">
        <v>56492</v>
      </c>
    </row>
    <row r="1137" spans="1:3" x14ac:dyDescent="0.35">
      <c r="A1137" s="1">
        <v>44155</v>
      </c>
      <c r="B1137" t="s">
        <v>36</v>
      </c>
      <c r="C1137">
        <v>19160</v>
      </c>
    </row>
    <row r="1138" spans="1:3" x14ac:dyDescent="0.35">
      <c r="A1138" s="1">
        <v>44155</v>
      </c>
      <c r="B1138" t="s">
        <v>37</v>
      </c>
      <c r="C1138">
        <v>8656</v>
      </c>
    </row>
    <row r="1139" spans="1:3" x14ac:dyDescent="0.35">
      <c r="A1139" s="1">
        <v>44155</v>
      </c>
      <c r="B1139" t="s">
        <v>38</v>
      </c>
      <c r="C1139">
        <v>27816</v>
      </c>
    </row>
    <row r="1140" spans="1:3" x14ac:dyDescent="0.35">
      <c r="A1140" s="1">
        <v>44155</v>
      </c>
      <c r="B1140" t="s">
        <v>39</v>
      </c>
      <c r="C1140">
        <v>28676</v>
      </c>
    </row>
    <row r="1141" spans="1:3" x14ac:dyDescent="0.35">
      <c r="A1141" s="1">
        <v>44155</v>
      </c>
      <c r="B1141" t="s">
        <v>2</v>
      </c>
      <c r="C1141">
        <v>25493</v>
      </c>
    </row>
    <row r="1142" spans="1:3" x14ac:dyDescent="0.35">
      <c r="A1142" s="1">
        <v>44155</v>
      </c>
      <c r="B1142" t="s">
        <v>1</v>
      </c>
      <c r="C1142">
        <v>13678</v>
      </c>
    </row>
    <row r="1143" spans="1:3" x14ac:dyDescent="0.35">
      <c r="A1143" s="1">
        <v>44155</v>
      </c>
      <c r="B1143" t="s">
        <v>0</v>
      </c>
      <c r="C1143">
        <v>11815</v>
      </c>
    </row>
    <row r="1144" spans="1:3" x14ac:dyDescent="0.35">
      <c r="A1144" s="1">
        <v>44155</v>
      </c>
      <c r="B1144" t="s">
        <v>40</v>
      </c>
      <c r="C1144">
        <v>4144</v>
      </c>
    </row>
    <row r="1145" spans="1:3" x14ac:dyDescent="0.35">
      <c r="A1145" s="1">
        <v>44155</v>
      </c>
      <c r="B1145" t="s">
        <v>41</v>
      </c>
      <c r="C1145">
        <v>2115</v>
      </c>
    </row>
    <row r="1146" spans="1:3" x14ac:dyDescent="0.35">
      <c r="A1146" s="1">
        <v>44155</v>
      </c>
      <c r="B1146" t="s">
        <v>42</v>
      </c>
      <c r="C1146">
        <v>2029</v>
      </c>
    </row>
    <row r="1147" spans="1:3" x14ac:dyDescent="0.35">
      <c r="A1147" s="1">
        <v>44155</v>
      </c>
      <c r="B1147" t="s">
        <v>43</v>
      </c>
      <c r="C1147">
        <v>4913</v>
      </c>
    </row>
    <row r="1148" spans="1:3" x14ac:dyDescent="0.35">
      <c r="A1148" s="1">
        <v>44155</v>
      </c>
      <c r="B1148" t="s">
        <v>44</v>
      </c>
      <c r="C1148">
        <v>634</v>
      </c>
    </row>
    <row r="1149" spans="1:3" x14ac:dyDescent="0.35">
      <c r="A1149" s="1">
        <v>44155</v>
      </c>
      <c r="B1149" t="s">
        <v>45</v>
      </c>
      <c r="C1149">
        <v>4279</v>
      </c>
    </row>
    <row r="1150" spans="1:3" x14ac:dyDescent="0.35">
      <c r="A1150" s="1">
        <v>44156</v>
      </c>
      <c r="B1150" t="s">
        <v>35</v>
      </c>
      <c r="C1150">
        <v>56492</v>
      </c>
    </row>
    <row r="1151" spans="1:3" x14ac:dyDescent="0.35">
      <c r="A1151" s="1">
        <v>44156</v>
      </c>
      <c r="B1151" t="s">
        <v>36</v>
      </c>
      <c r="C1151">
        <v>18597</v>
      </c>
    </row>
    <row r="1152" spans="1:3" x14ac:dyDescent="0.35">
      <c r="A1152" s="1">
        <v>44156</v>
      </c>
      <c r="B1152" t="s">
        <v>37</v>
      </c>
      <c r="C1152">
        <v>8596</v>
      </c>
    </row>
    <row r="1153" spans="1:3" x14ac:dyDescent="0.35">
      <c r="A1153" s="1">
        <v>44156</v>
      </c>
      <c r="B1153" t="s">
        <v>38</v>
      </c>
      <c r="C1153">
        <v>27193</v>
      </c>
    </row>
    <row r="1154" spans="1:3" x14ac:dyDescent="0.35">
      <c r="A1154" s="1">
        <v>44156</v>
      </c>
      <c r="B1154" t="s">
        <v>39</v>
      </c>
      <c r="C1154">
        <v>29299</v>
      </c>
    </row>
    <row r="1155" spans="1:3" x14ac:dyDescent="0.35">
      <c r="A1155" s="1">
        <v>44156</v>
      </c>
      <c r="B1155" t="s">
        <v>2</v>
      </c>
      <c r="C1155">
        <v>25996</v>
      </c>
    </row>
    <row r="1156" spans="1:3" x14ac:dyDescent="0.35">
      <c r="A1156" s="1">
        <v>44156</v>
      </c>
      <c r="B1156" t="s">
        <v>1</v>
      </c>
      <c r="C1156">
        <v>13828</v>
      </c>
    </row>
    <row r="1157" spans="1:3" x14ac:dyDescent="0.35">
      <c r="A1157" s="1">
        <v>44156</v>
      </c>
      <c r="B1157" t="s">
        <v>0</v>
      </c>
      <c r="C1157">
        <v>12168</v>
      </c>
    </row>
    <row r="1158" spans="1:3" x14ac:dyDescent="0.35">
      <c r="A1158" s="1">
        <v>44156</v>
      </c>
      <c r="B1158" t="s">
        <v>40</v>
      </c>
      <c r="C1158">
        <v>4144</v>
      </c>
    </row>
    <row r="1159" spans="1:3" x14ac:dyDescent="0.35">
      <c r="A1159" s="1">
        <v>44156</v>
      </c>
      <c r="B1159" t="s">
        <v>41</v>
      </c>
      <c r="C1159">
        <v>2055</v>
      </c>
    </row>
    <row r="1160" spans="1:3" x14ac:dyDescent="0.35">
      <c r="A1160" s="1">
        <v>44156</v>
      </c>
      <c r="B1160" t="s">
        <v>42</v>
      </c>
      <c r="C1160">
        <v>2089</v>
      </c>
    </row>
    <row r="1161" spans="1:3" x14ac:dyDescent="0.35">
      <c r="A1161" s="1">
        <v>44156</v>
      </c>
      <c r="B1161" t="s">
        <v>43</v>
      </c>
      <c r="C1161">
        <v>4902</v>
      </c>
    </row>
    <row r="1162" spans="1:3" x14ac:dyDescent="0.35">
      <c r="A1162" s="1">
        <v>44156</v>
      </c>
      <c r="B1162" t="s">
        <v>44</v>
      </c>
      <c r="C1162">
        <v>634</v>
      </c>
    </row>
    <row r="1163" spans="1:3" x14ac:dyDescent="0.35">
      <c r="A1163" s="1">
        <v>44156</v>
      </c>
      <c r="B1163" t="s">
        <v>45</v>
      </c>
      <c r="C1163">
        <v>4268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914"/>
  <sheetViews>
    <sheetView topLeftCell="A877" workbookViewId="0">
      <selection activeCell="A904" sqref="A904:C914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  <row r="882" spans="1:3" x14ac:dyDescent="0.35">
      <c r="A882" s="1">
        <v>44154</v>
      </c>
      <c r="B882" t="s">
        <v>30</v>
      </c>
      <c r="C882">
        <v>0.35528264741726823</v>
      </c>
    </row>
    <row r="883" spans="1:3" x14ac:dyDescent="0.35">
      <c r="A883" s="1">
        <v>44154</v>
      </c>
      <c r="B883" t="s">
        <v>31</v>
      </c>
      <c r="C883">
        <v>0.16476985094215801</v>
      </c>
    </row>
    <row r="884" spans="1:3" x14ac:dyDescent="0.35">
      <c r="A884" s="1">
        <v>44154</v>
      </c>
      <c r="B884" t="s">
        <v>32</v>
      </c>
      <c r="C884">
        <v>0.52005249835942624</v>
      </c>
    </row>
    <row r="885" spans="1:3" x14ac:dyDescent="0.35">
      <c r="A885" s="1">
        <v>44154</v>
      </c>
      <c r="B885" t="s">
        <v>33</v>
      </c>
      <c r="C885">
        <v>0.47994750164057376</v>
      </c>
    </row>
    <row r="886" spans="1:3" x14ac:dyDescent="0.35">
      <c r="A886" s="1">
        <v>44154</v>
      </c>
      <c r="B886" t="s">
        <v>46</v>
      </c>
      <c r="C886">
        <v>0.43586605654286825</v>
      </c>
    </row>
    <row r="887" spans="1:3" x14ac:dyDescent="0.35">
      <c r="A887" s="1">
        <v>44154</v>
      </c>
      <c r="B887" t="s">
        <v>47</v>
      </c>
      <c r="C887">
        <v>0.52565615462868764</v>
      </c>
    </row>
    <row r="888" spans="1:3" x14ac:dyDescent="0.35">
      <c r="A888" s="1">
        <v>44154</v>
      </c>
      <c r="B888" t="s">
        <v>48</v>
      </c>
      <c r="C888">
        <v>0.4743438453713123</v>
      </c>
    </row>
    <row r="889" spans="1:3" x14ac:dyDescent="0.35">
      <c r="A889" s="1">
        <v>44154</v>
      </c>
      <c r="B889" t="s">
        <v>49</v>
      </c>
      <c r="C889">
        <v>0.4906937394247039</v>
      </c>
    </row>
    <row r="890" spans="1:3" x14ac:dyDescent="0.35">
      <c r="A890" s="1">
        <v>44154</v>
      </c>
      <c r="B890" t="s">
        <v>50</v>
      </c>
      <c r="C890">
        <v>0.50930626057529615</v>
      </c>
    </row>
    <row r="891" spans="1:3" x14ac:dyDescent="0.35">
      <c r="A891" s="1">
        <v>44154</v>
      </c>
      <c r="B891" t="s">
        <v>51</v>
      </c>
      <c r="C891">
        <v>0.12999794955915522</v>
      </c>
    </row>
    <row r="892" spans="1:3" x14ac:dyDescent="0.35">
      <c r="A892" s="1">
        <v>44154</v>
      </c>
      <c r="B892" t="s">
        <v>52</v>
      </c>
      <c r="C892">
        <v>0.87000205044084478</v>
      </c>
    </row>
    <row r="893" spans="1:3" x14ac:dyDescent="0.35">
      <c r="A893" s="1">
        <v>44155</v>
      </c>
      <c r="B893" t="s">
        <v>30</v>
      </c>
      <c r="C893">
        <v>0.35849939189821312</v>
      </c>
    </row>
    <row r="894" spans="1:3" x14ac:dyDescent="0.35">
      <c r="A894" s="1">
        <v>44155</v>
      </c>
      <c r="B894" t="s">
        <v>31</v>
      </c>
      <c r="C894">
        <v>0.16196089437739736</v>
      </c>
    </row>
    <row r="895" spans="1:3" x14ac:dyDescent="0.35">
      <c r="A895" s="1">
        <v>44155</v>
      </c>
      <c r="B895" t="s">
        <v>32</v>
      </c>
      <c r="C895">
        <v>0.52046028627561047</v>
      </c>
    </row>
    <row r="896" spans="1:3" x14ac:dyDescent="0.35">
      <c r="A896" s="1">
        <v>44155</v>
      </c>
      <c r="B896" t="s">
        <v>33</v>
      </c>
      <c r="C896">
        <v>0.47953971372438953</v>
      </c>
    </row>
    <row r="897" spans="1:3" x14ac:dyDescent="0.35">
      <c r="A897" s="1">
        <v>44155</v>
      </c>
      <c r="B897" t="s">
        <v>46</v>
      </c>
      <c r="C897">
        <v>0.45126743609714653</v>
      </c>
    </row>
    <row r="898" spans="1:3" x14ac:dyDescent="0.35">
      <c r="A898" s="1">
        <v>44155</v>
      </c>
      <c r="B898" t="s">
        <v>47</v>
      </c>
      <c r="C898">
        <v>0.53653944219981953</v>
      </c>
    </row>
    <row r="899" spans="1:3" x14ac:dyDescent="0.35">
      <c r="A899" s="1">
        <v>44155</v>
      </c>
      <c r="B899" t="s">
        <v>48</v>
      </c>
      <c r="C899">
        <v>0.46346055780018042</v>
      </c>
    </row>
    <row r="900" spans="1:3" x14ac:dyDescent="0.35">
      <c r="A900" s="1">
        <v>44155</v>
      </c>
      <c r="B900" t="s">
        <v>49</v>
      </c>
      <c r="C900">
        <v>0.51037644787644787</v>
      </c>
    </row>
    <row r="901" spans="1:3" x14ac:dyDescent="0.35">
      <c r="A901" s="1">
        <v>44155</v>
      </c>
      <c r="B901" t="s">
        <v>50</v>
      </c>
      <c r="C901">
        <v>0.48962355212355213</v>
      </c>
    </row>
    <row r="902" spans="1:3" x14ac:dyDescent="0.35">
      <c r="A902" s="1">
        <v>44155</v>
      </c>
      <c r="B902" t="s">
        <v>51</v>
      </c>
      <c r="C902">
        <v>0.12904538978221047</v>
      </c>
    </row>
    <row r="903" spans="1:3" x14ac:dyDescent="0.35">
      <c r="A903" s="1">
        <v>44155</v>
      </c>
      <c r="B903" t="s">
        <v>52</v>
      </c>
      <c r="C903">
        <v>0.87095461021778953</v>
      </c>
    </row>
    <row r="904" spans="1:3" x14ac:dyDescent="0.35">
      <c r="A904" s="1">
        <v>44156</v>
      </c>
      <c r="B904" t="s">
        <v>30</v>
      </c>
      <c r="C904">
        <v>0.34796519786696606</v>
      </c>
    </row>
    <row r="905" spans="1:3" x14ac:dyDescent="0.35">
      <c r="A905" s="1">
        <v>44156</v>
      </c>
      <c r="B905" t="s">
        <v>31</v>
      </c>
      <c r="C905">
        <v>0.16083824492468896</v>
      </c>
    </row>
    <row r="906" spans="1:3" x14ac:dyDescent="0.35">
      <c r="A906" s="1">
        <v>44156</v>
      </c>
      <c r="B906" t="s">
        <v>32</v>
      </c>
      <c r="C906">
        <v>0.50880344279165501</v>
      </c>
    </row>
    <row r="907" spans="1:3" x14ac:dyDescent="0.35">
      <c r="A907" s="1">
        <v>44156</v>
      </c>
      <c r="B907" t="s">
        <v>33</v>
      </c>
      <c r="C907">
        <v>0.49119655720834499</v>
      </c>
    </row>
    <row r="908" spans="1:3" x14ac:dyDescent="0.35">
      <c r="A908" s="1">
        <v>44156</v>
      </c>
      <c r="B908" t="s">
        <v>46</v>
      </c>
      <c r="C908">
        <v>0.46017135169581536</v>
      </c>
    </row>
    <row r="909" spans="1:3" x14ac:dyDescent="0.35">
      <c r="A909" s="1">
        <v>44156</v>
      </c>
      <c r="B909" t="s">
        <v>47</v>
      </c>
      <c r="C909">
        <v>0.5319279889213725</v>
      </c>
    </row>
    <row r="910" spans="1:3" x14ac:dyDescent="0.35">
      <c r="A910" s="1">
        <v>44156</v>
      </c>
      <c r="B910" t="s">
        <v>48</v>
      </c>
      <c r="C910">
        <v>0.4680720110786275</v>
      </c>
    </row>
    <row r="911" spans="1:3" x14ac:dyDescent="0.35">
      <c r="A911" s="1">
        <v>44156</v>
      </c>
      <c r="B911" t="s">
        <v>49</v>
      </c>
      <c r="C911">
        <v>0.49589768339768342</v>
      </c>
    </row>
    <row r="912" spans="1:3" x14ac:dyDescent="0.35">
      <c r="A912" s="1">
        <v>44156</v>
      </c>
      <c r="B912" t="s">
        <v>50</v>
      </c>
      <c r="C912">
        <v>0.50410231660231664</v>
      </c>
    </row>
    <row r="913" spans="1:3" x14ac:dyDescent="0.35">
      <c r="A913" s="1">
        <v>44156</v>
      </c>
      <c r="B913" t="s">
        <v>51</v>
      </c>
      <c r="C913">
        <v>0.12933496532027744</v>
      </c>
    </row>
    <row r="914" spans="1:3" x14ac:dyDescent="0.35">
      <c r="A914" s="1">
        <v>44156</v>
      </c>
      <c r="B914" t="s">
        <v>52</v>
      </c>
      <c r="C914">
        <v>0.87066503467972256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914"/>
  <sheetViews>
    <sheetView topLeftCell="A877" workbookViewId="0">
      <selection activeCell="A915" sqref="A915:XFD917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  <row r="882" spans="1:3" x14ac:dyDescent="0.35">
      <c r="A882" s="1">
        <f>Table4[[#This Row],[Дата]]</f>
        <v>44154</v>
      </c>
      <c r="B882" t="str">
        <f>Table4[[#This Row],[Показник]]</f>
        <v>% ліжок, зайнятих підтвердженими випадками</v>
      </c>
      <c r="C882" s="2">
        <f>Table4[[#This Row],[Україна]]*100</f>
        <v>35.528264741726822</v>
      </c>
    </row>
    <row r="883" spans="1:3" x14ac:dyDescent="0.35">
      <c r="A883" s="1">
        <f>Table4[[#This Row],[Дата]]</f>
        <v>44154</v>
      </c>
      <c r="B883" t="str">
        <f>Table4[[#This Row],[Показник]]</f>
        <v>% ліжок, зайнятих підозрюваними випадками</v>
      </c>
      <c r="C883" s="2">
        <f>Table4[[#This Row],[Україна]]*100</f>
        <v>16.476985094215802</v>
      </c>
    </row>
    <row r="884" spans="1:3" x14ac:dyDescent="0.35">
      <c r="A884" s="1">
        <f>Table4[[#This Row],[Дата]]</f>
        <v>44154</v>
      </c>
      <c r="B884" t="str">
        <f>Table4[[#This Row],[Показник]]</f>
        <v>% зайнятих підтвердженими та підозрюваними випадками</v>
      </c>
      <c r="C884" s="2">
        <f>Table4[[#This Row],[Україна]]*100</f>
        <v>52.005249835942621</v>
      </c>
    </row>
    <row r="885" spans="1:3" x14ac:dyDescent="0.35">
      <c r="A885" s="1">
        <f>Table4[[#This Row],[Дата]]</f>
        <v>44154</v>
      </c>
      <c r="B885" t="str">
        <f>Table4[[#This Row],[Показник]]</f>
        <v>% вільних ліжок</v>
      </c>
      <c r="C885" s="2">
        <f>Table4[[#This Row],[Україна]]*100</f>
        <v>47.994750164057379</v>
      </c>
    </row>
    <row r="886" spans="1:3" x14ac:dyDescent="0.35">
      <c r="A886" s="1">
        <f>Table4[[#This Row],[Дата]]</f>
        <v>44154</v>
      </c>
      <c r="B886" t="str">
        <f>Table4[[#This Row],[Показник]]</f>
        <v>% ліжок, забезпечених подачею кисню</v>
      </c>
      <c r="C886" s="2">
        <f>Table4[[#This Row],[Україна]]*100</f>
        <v>43.586605654286828</v>
      </c>
    </row>
    <row r="887" spans="1:3" x14ac:dyDescent="0.35">
      <c r="A887" s="1">
        <f>Table4[[#This Row],[Дата]]</f>
        <v>44154</v>
      </c>
      <c r="B887" t="str">
        <f>Table4[[#This Row],[Показник]]</f>
        <v>% зайнятих ліжок, забезпечених подачею кисню</v>
      </c>
      <c r="C887" s="2">
        <f>Table4[[#This Row],[Україна]]*100</f>
        <v>52.565615462868763</v>
      </c>
    </row>
    <row r="888" spans="1:3" x14ac:dyDescent="0.35">
      <c r="A888" s="1">
        <f>Table4[[#This Row],[Дата]]</f>
        <v>44154</v>
      </c>
      <c r="B888" t="str">
        <f>Table4[[#This Row],[Показник]]</f>
        <v>% вільних ліжок, забезпечених подачею кисню</v>
      </c>
      <c r="C888" s="2">
        <f>Table4[[#This Row],[Україна]]*100</f>
        <v>47.43438453713123</v>
      </c>
    </row>
    <row r="889" spans="1:3" x14ac:dyDescent="0.35">
      <c r="A889" s="1">
        <f>Table4[[#This Row],[Дата]]</f>
        <v>44154</v>
      </c>
      <c r="B889" t="str">
        <f>Table4[[#This Row],[Показник]]</f>
        <v>% зайнятих ліжок у ВРІТ</v>
      </c>
      <c r="C889" s="2">
        <f>Table4[[#This Row],[Україна]]*100</f>
        <v>49.069373942470392</v>
      </c>
    </row>
    <row r="890" spans="1:3" x14ac:dyDescent="0.35">
      <c r="A890" s="1">
        <f>Table4[[#This Row],[Дата]]</f>
        <v>44154</v>
      </c>
      <c r="B890" t="str">
        <f>Table4[[#This Row],[Показник]]</f>
        <v>% вільних ліжок у ВРІТ</v>
      </c>
      <c r="C890" s="2">
        <f>Table4[[#This Row],[Україна]]*100</f>
        <v>50.930626057529615</v>
      </c>
    </row>
    <row r="891" spans="1:3" x14ac:dyDescent="0.35">
      <c r="A891" s="1">
        <f>Table4[[#This Row],[Дата]]</f>
        <v>44154</v>
      </c>
      <c r="B891" t="str">
        <f>Table4[[#This Row],[Показник]]</f>
        <v>% зайнятих апаратів ШВЛ</v>
      </c>
      <c r="C891" s="2">
        <f>Table4[[#This Row],[Україна]]*100</f>
        <v>12.999794955915522</v>
      </c>
    </row>
    <row r="892" spans="1:3" x14ac:dyDescent="0.35">
      <c r="A892" s="1">
        <f>Table4[[#This Row],[Дата]]</f>
        <v>44154</v>
      </c>
      <c r="B892" t="str">
        <f>Table4[[#This Row],[Показник]]</f>
        <v>% вільних апаратів ШВЛ</v>
      </c>
      <c r="C892" s="2">
        <f>Table4[[#This Row],[Україна]]*100</f>
        <v>87.000205044084481</v>
      </c>
    </row>
    <row r="893" spans="1:3" x14ac:dyDescent="0.35">
      <c r="A893" s="1">
        <f>Table4[[#This Row],[Дата]]</f>
        <v>44155</v>
      </c>
      <c r="B893" t="str">
        <f>Table4[[#This Row],[Показник]]</f>
        <v>% ліжок, зайнятих підтвердженими випадками</v>
      </c>
      <c r="C893" s="2">
        <f>Table4[[#This Row],[Україна]]*100</f>
        <v>35.849939189821313</v>
      </c>
    </row>
    <row r="894" spans="1:3" x14ac:dyDescent="0.35">
      <c r="A894" s="1">
        <f>Table4[[#This Row],[Дата]]</f>
        <v>44155</v>
      </c>
      <c r="B894" t="str">
        <f>Table4[[#This Row],[Показник]]</f>
        <v>% ліжок, зайнятих підозрюваними випадками</v>
      </c>
      <c r="C894" s="2">
        <f>Table4[[#This Row],[Україна]]*100</f>
        <v>16.196089437739737</v>
      </c>
    </row>
    <row r="895" spans="1:3" x14ac:dyDescent="0.35">
      <c r="A895" s="1">
        <f>Table4[[#This Row],[Дата]]</f>
        <v>44155</v>
      </c>
      <c r="B895" t="str">
        <f>Table4[[#This Row],[Показник]]</f>
        <v>% зайнятих підтвердженими та підозрюваними випадками</v>
      </c>
      <c r="C895" s="2">
        <f>Table4[[#This Row],[Україна]]*100</f>
        <v>52.04602862756105</v>
      </c>
    </row>
    <row r="896" spans="1:3" x14ac:dyDescent="0.35">
      <c r="A896" s="1">
        <f>Table4[[#This Row],[Дата]]</f>
        <v>44155</v>
      </c>
      <c r="B896" t="str">
        <f>Table4[[#This Row],[Показник]]</f>
        <v>% вільних ліжок</v>
      </c>
      <c r="C896" s="2">
        <f>Table4[[#This Row],[Україна]]*100</f>
        <v>47.95397137243895</v>
      </c>
    </row>
    <row r="897" spans="1:3" x14ac:dyDescent="0.35">
      <c r="A897" s="1">
        <f>Table4[[#This Row],[Дата]]</f>
        <v>44155</v>
      </c>
      <c r="B897" t="str">
        <f>Table4[[#This Row],[Показник]]</f>
        <v>% ліжок, забезпечених подачею кисню</v>
      </c>
      <c r="C897" s="2">
        <f>Table4[[#This Row],[Україна]]*100</f>
        <v>45.126743609714651</v>
      </c>
    </row>
    <row r="898" spans="1:3" x14ac:dyDescent="0.35">
      <c r="A898" s="1">
        <f>Table4[[#This Row],[Дата]]</f>
        <v>44155</v>
      </c>
      <c r="B898" t="str">
        <f>Table4[[#This Row],[Показник]]</f>
        <v>% зайнятих ліжок, забезпечених подачею кисню</v>
      </c>
      <c r="C898" s="2">
        <f>Table4[[#This Row],[Україна]]*100</f>
        <v>53.653944219981952</v>
      </c>
    </row>
    <row r="899" spans="1:3" x14ac:dyDescent="0.35">
      <c r="A899" s="1">
        <f>Table4[[#This Row],[Дата]]</f>
        <v>44155</v>
      </c>
      <c r="B899" t="str">
        <f>Table4[[#This Row],[Показник]]</f>
        <v>% вільних ліжок, забезпечених подачею кисню</v>
      </c>
      <c r="C899" s="2">
        <f>Table4[[#This Row],[Україна]]*100</f>
        <v>46.346055780018041</v>
      </c>
    </row>
    <row r="900" spans="1:3" x14ac:dyDescent="0.35">
      <c r="A900" s="1">
        <f>Table4[[#This Row],[Дата]]</f>
        <v>44155</v>
      </c>
      <c r="B900" t="str">
        <f>Table4[[#This Row],[Показник]]</f>
        <v>% зайнятих ліжок у ВРІТ</v>
      </c>
      <c r="C900" s="2">
        <f>Table4[[#This Row],[Україна]]*100</f>
        <v>51.037644787644787</v>
      </c>
    </row>
    <row r="901" spans="1:3" x14ac:dyDescent="0.35">
      <c r="A901" s="1">
        <f>Table4[[#This Row],[Дата]]</f>
        <v>44155</v>
      </c>
      <c r="B901" t="str">
        <f>Table4[[#This Row],[Показник]]</f>
        <v>% вільних ліжок у ВРІТ</v>
      </c>
      <c r="C901" s="2">
        <f>Table4[[#This Row],[Україна]]*100</f>
        <v>48.962355212355213</v>
      </c>
    </row>
    <row r="902" spans="1:3" x14ac:dyDescent="0.35">
      <c r="A902" s="1">
        <f>Table4[[#This Row],[Дата]]</f>
        <v>44155</v>
      </c>
      <c r="B902" t="str">
        <f>Table4[[#This Row],[Показник]]</f>
        <v>% зайнятих апаратів ШВЛ</v>
      </c>
      <c r="C902" s="2">
        <f>Table4[[#This Row],[Україна]]*100</f>
        <v>12.904538978221048</v>
      </c>
    </row>
    <row r="903" spans="1:3" x14ac:dyDescent="0.35">
      <c r="A903" s="1">
        <f>Table4[[#This Row],[Дата]]</f>
        <v>44155</v>
      </c>
      <c r="B903" t="str">
        <f>Table4[[#This Row],[Показник]]</f>
        <v>% вільних апаратів ШВЛ</v>
      </c>
      <c r="C903" s="2">
        <f>Table4[[#This Row],[Україна]]*100</f>
        <v>87.095461021778959</v>
      </c>
    </row>
    <row r="904" spans="1:3" x14ac:dyDescent="0.35">
      <c r="A904" s="1">
        <f>Table4[[#This Row],[Дата]]</f>
        <v>44156</v>
      </c>
      <c r="B904" t="str">
        <f>Table4[[#This Row],[Показник]]</f>
        <v>% ліжок, зайнятих підтвердженими випадками</v>
      </c>
      <c r="C904" s="2">
        <f>Table4[[#This Row],[Україна]]*100</f>
        <v>34.796519786696607</v>
      </c>
    </row>
    <row r="905" spans="1:3" x14ac:dyDescent="0.35">
      <c r="A905" s="1">
        <f>Table4[[#This Row],[Дата]]</f>
        <v>44156</v>
      </c>
      <c r="B905" t="str">
        <f>Table4[[#This Row],[Показник]]</f>
        <v>% ліжок, зайнятих підозрюваними випадками</v>
      </c>
      <c r="C905" s="2">
        <f>Table4[[#This Row],[Україна]]*100</f>
        <v>16.083824492468896</v>
      </c>
    </row>
    <row r="906" spans="1:3" x14ac:dyDescent="0.35">
      <c r="A906" s="1">
        <f>Table4[[#This Row],[Дата]]</f>
        <v>44156</v>
      </c>
      <c r="B906" t="str">
        <f>Table4[[#This Row],[Показник]]</f>
        <v>% зайнятих підтвердженими та підозрюваними випадками</v>
      </c>
      <c r="C906" s="2">
        <f>Table4[[#This Row],[Україна]]*100</f>
        <v>50.880344279165499</v>
      </c>
    </row>
    <row r="907" spans="1:3" x14ac:dyDescent="0.35">
      <c r="A907" s="1">
        <f>Table4[[#This Row],[Дата]]</f>
        <v>44156</v>
      </c>
      <c r="B907" t="str">
        <f>Table4[[#This Row],[Показник]]</f>
        <v>% вільних ліжок</v>
      </c>
      <c r="C907" s="2">
        <f>Table4[[#This Row],[Україна]]*100</f>
        <v>49.119655720834501</v>
      </c>
    </row>
    <row r="908" spans="1:3" x14ac:dyDescent="0.35">
      <c r="A908" s="1">
        <f>Table4[[#This Row],[Дата]]</f>
        <v>44156</v>
      </c>
      <c r="B908" t="str">
        <f>Table4[[#This Row],[Показник]]</f>
        <v>% ліжок, забезпечених подачею кисню</v>
      </c>
      <c r="C908" s="2">
        <f>Table4[[#This Row],[Україна]]*100</f>
        <v>46.017135169581536</v>
      </c>
    </row>
    <row r="909" spans="1:3" x14ac:dyDescent="0.35">
      <c r="A909" s="1">
        <f>Table4[[#This Row],[Дата]]</f>
        <v>44156</v>
      </c>
      <c r="B909" t="str">
        <f>Table4[[#This Row],[Показник]]</f>
        <v>% зайнятих ліжок, забезпечених подачею кисню</v>
      </c>
      <c r="C909" s="2">
        <f>Table4[[#This Row],[Україна]]*100</f>
        <v>53.192798892137247</v>
      </c>
    </row>
    <row r="910" spans="1:3" x14ac:dyDescent="0.35">
      <c r="A910" s="1">
        <f>Table4[[#This Row],[Дата]]</f>
        <v>44156</v>
      </c>
      <c r="B910" t="str">
        <f>Table4[[#This Row],[Показник]]</f>
        <v>% вільних ліжок, забезпечених подачею кисню</v>
      </c>
      <c r="C910" s="2">
        <f>Table4[[#This Row],[Україна]]*100</f>
        <v>46.807201107862753</v>
      </c>
    </row>
    <row r="911" spans="1:3" x14ac:dyDescent="0.35">
      <c r="A911" s="1">
        <f>Table4[[#This Row],[Дата]]</f>
        <v>44156</v>
      </c>
      <c r="B911" t="str">
        <f>Table4[[#This Row],[Показник]]</f>
        <v>% зайнятих ліжок у ВРІТ</v>
      </c>
      <c r="C911" s="2">
        <f>Table4[[#This Row],[Україна]]*100</f>
        <v>49.589768339768341</v>
      </c>
    </row>
    <row r="912" spans="1:3" x14ac:dyDescent="0.35">
      <c r="A912" s="1">
        <f>Table4[[#This Row],[Дата]]</f>
        <v>44156</v>
      </c>
      <c r="B912" t="str">
        <f>Table4[[#This Row],[Показник]]</f>
        <v>% вільних ліжок у ВРІТ</v>
      </c>
      <c r="C912" s="2">
        <f>Table4[[#This Row],[Україна]]*100</f>
        <v>50.410231660231666</v>
      </c>
    </row>
    <row r="913" spans="1:3" x14ac:dyDescent="0.35">
      <c r="A913" s="1">
        <f>Table4[[#This Row],[Дата]]</f>
        <v>44156</v>
      </c>
      <c r="B913" t="str">
        <f>Table4[[#This Row],[Показник]]</f>
        <v>% зайнятих апаратів ШВЛ</v>
      </c>
      <c r="C913" s="2">
        <f>Table4[[#This Row],[Україна]]*100</f>
        <v>12.933496532027744</v>
      </c>
    </row>
    <row r="914" spans="1:3" x14ac:dyDescent="0.35">
      <c r="A914" s="1">
        <f>Table4[[#This Row],[Дата]]</f>
        <v>44156</v>
      </c>
      <c r="B914" t="str">
        <f>Table4[[#This Row],[Показник]]</f>
        <v>% вільних апаратів ШВЛ</v>
      </c>
      <c r="C914" s="2">
        <f>Table4[[#This Row],[Україна]]*100</f>
        <v>87.066503467972254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914"/>
  <sheetViews>
    <sheetView tabSelected="1" topLeftCell="A871" workbookViewId="0">
      <selection activeCell="B912" sqref="B912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  <row r="882" spans="1:27" x14ac:dyDescent="0.35">
      <c r="A882" s="1">
        <f>Table2[[#This Row],[Дата]]</f>
        <v>44154</v>
      </c>
      <c r="B882" t="str">
        <f>Table2[[#This Row],[Показник]]</f>
        <v>% ліжок, зайнятих підтвердженими випадками</v>
      </c>
      <c r="C882" s="2">
        <f>Table2[[#This Row],[м.Київ]]*100</f>
        <v>43.64777055792068</v>
      </c>
      <c r="D882" s="2">
        <f>Table2[[#This Row],[Вінницька область]]*100</f>
        <v>22.771268466632705</v>
      </c>
      <c r="E882" s="2">
        <f>Table2[[#This Row],[Волинська область]]*100</f>
        <v>38.250180766449745</v>
      </c>
      <c r="F882" s="2">
        <f>Table2[[#This Row],[Дніпропетровська область]]*100</f>
        <v>32.746891860192349</v>
      </c>
      <c r="G882" s="2">
        <f>Table2[[#This Row],[Донецька область]]*100</f>
        <v>25.638686131386862</v>
      </c>
      <c r="H882" s="2">
        <f>Table2[[#This Row],[Житомирська область]]*100</f>
        <v>32.702169625246547</v>
      </c>
      <c r="I882" s="2">
        <f>Table2[[#This Row],[Закарпатська область]]*100</f>
        <v>45.040650406504064</v>
      </c>
      <c r="J882" s="2">
        <f>Table2[[#This Row],[Запорізька область]]*100</f>
        <v>37.816307403936271</v>
      </c>
      <c r="K882" s="2">
        <f>Table2[[#This Row],[Івано-Франківська область]]*100</f>
        <v>43.941504178272986</v>
      </c>
      <c r="L882" s="2">
        <f>Table2[[#This Row],[Київська область]]*100</f>
        <v>43.962703962703962</v>
      </c>
      <c r="M882" s="2">
        <f>Table2[[#This Row],[Кіровоградська область]]*100</f>
        <v>37.69911504424779</v>
      </c>
      <c r="N882" s="2">
        <f>Table2[[#This Row],[Луганська область]]*100</f>
        <v>15.587188612099645</v>
      </c>
      <c r="O882" s="2">
        <f>Table2[[#This Row],[Львівська область]]*100</f>
        <v>36.097560975609753</v>
      </c>
      <c r="P882" s="2">
        <f>Table2[[#This Row],[Миколаївська область]]*100</f>
        <v>36.548913043478258</v>
      </c>
      <c r="Q882" s="2">
        <f>Table2[[#This Row],[Одеська область]]*100</f>
        <v>25.873177348253645</v>
      </c>
      <c r="R882" s="2">
        <f>Table2[[#This Row],[Полтавська область]]*100</f>
        <v>30.420969023034157</v>
      </c>
      <c r="S882" s="2">
        <f>Table2[[#This Row],[Рівненська область]]*100</f>
        <v>36.337209302325576</v>
      </c>
      <c r="T882" s="2">
        <f>Table2[[#This Row],[Сумська область]]*100</f>
        <v>31.271716469770674</v>
      </c>
      <c r="U882" s="2">
        <f>Table2[[#This Row],[Тернопільська область]]*100</f>
        <v>33.352017937219728</v>
      </c>
      <c r="V882" s="2">
        <f>Table2[[#This Row],[Харківська область]]*100</f>
        <v>40.271493212669682</v>
      </c>
      <c r="W882" s="2">
        <f>Table2[[#This Row],[Херсонська область]]*100</f>
        <v>18.663484486873507</v>
      </c>
      <c r="X882" s="2">
        <f>Table2[[#This Row],[Хмельницька область]]*100</f>
        <v>42.174280879864632</v>
      </c>
      <c r="Y882" s="2">
        <f>Table2[[#This Row],[Черкаська область]]*100</f>
        <v>50.949720670391066</v>
      </c>
      <c r="Z882" s="2">
        <f>Table2[[#This Row],[Чернівецька область]]*100</f>
        <v>42.456608811749</v>
      </c>
      <c r="AA882" s="2">
        <f>Table2[[#This Row],[Чернігівська область]]*100</f>
        <v>41.389961389961385</v>
      </c>
    </row>
    <row r="883" spans="1:27" x14ac:dyDescent="0.35">
      <c r="A883" s="1">
        <f>Table2[[#This Row],[Дата]]</f>
        <v>44154</v>
      </c>
      <c r="B883" t="str">
        <f>Table2[[#This Row],[Показник]]</f>
        <v>% ліжок, зайнятих підозрюваними випадками</v>
      </c>
      <c r="C883" s="2">
        <f>Table2[[#This Row],[м.Київ]]*100</f>
        <v>9.6795877212637222</v>
      </c>
      <c r="D883" s="2">
        <f>Table2[[#This Row],[Вінницька область]]*100</f>
        <v>33.672949566989303</v>
      </c>
      <c r="E883" s="2">
        <f>Table2[[#This Row],[Волинська область]]*100</f>
        <v>11.569052783803329</v>
      </c>
      <c r="F883" s="2">
        <f>Table2[[#This Row],[Дніпропетровська область]]*100</f>
        <v>16.631480178278206</v>
      </c>
      <c r="G883" s="2">
        <f>Table2[[#This Row],[Донецька область]]*100</f>
        <v>33.485401459854018</v>
      </c>
      <c r="H883" s="2">
        <f>Table2[[#This Row],[Житомирська область]]*100</f>
        <v>16.291913214990139</v>
      </c>
      <c r="I883" s="2">
        <f>Table2[[#This Row],[Закарпатська область]]*100</f>
        <v>13.550135501355015</v>
      </c>
      <c r="J883" s="2">
        <f>Table2[[#This Row],[Запорізька область]]*100</f>
        <v>25.210871602624181</v>
      </c>
      <c r="K883" s="2">
        <f>Table2[[#This Row],[Івано-Франківська область]]*100</f>
        <v>11.699164345403901</v>
      </c>
      <c r="L883" s="2">
        <f>Table2[[#This Row],[Київська область]]*100</f>
        <v>12.494172494172496</v>
      </c>
      <c r="M883" s="2">
        <f>Table2[[#This Row],[Кіровоградська область]]*100</f>
        <v>5.3097345132743277</v>
      </c>
      <c r="N883" s="2">
        <f>Table2[[#This Row],[Луганська область]]*100</f>
        <v>8.3985765124555165</v>
      </c>
      <c r="O883" s="2">
        <f>Table2[[#This Row],[Львівська область]]*100</f>
        <v>18.393113342898136</v>
      </c>
      <c r="P883" s="2">
        <f>Table2[[#This Row],[Миколаївська область]]*100</f>
        <v>20.380434782608692</v>
      </c>
      <c r="Q883" s="2">
        <f>Table2[[#This Row],[Одеська область]]*100</f>
        <v>21.193624957612752</v>
      </c>
      <c r="R883" s="2">
        <f>Table2[[#This Row],[Полтавська область]]*100</f>
        <v>41.382049245432867</v>
      </c>
      <c r="S883" s="2">
        <f>Table2[[#This Row],[Рівненська область]]*100</f>
        <v>12.674418604651178</v>
      </c>
      <c r="T883" s="2">
        <f>Table2[[#This Row],[Сумська область]]*100</f>
        <v>14.940931202223767</v>
      </c>
      <c r="U883" s="2">
        <f>Table2[[#This Row],[Тернопільська область]]*100</f>
        <v>7.5672645739910394</v>
      </c>
      <c r="V883" s="2">
        <f>Table2[[#This Row],[Харківська область]]*100</f>
        <v>14.992458521870288</v>
      </c>
      <c r="W883" s="2">
        <f>Table2[[#This Row],[Херсонська область]]*100</f>
        <v>0</v>
      </c>
      <c r="X883" s="2">
        <f>Table2[[#This Row],[Хмельницька область]]*100</f>
        <v>11.548223350253807</v>
      </c>
      <c r="Y883" s="2">
        <f>Table2[[#This Row],[Черкаська область]]*100</f>
        <v>20.11173184357542</v>
      </c>
      <c r="Z883" s="2">
        <f>Table2[[#This Row],[Чернівецька область]]*100</f>
        <v>17.890520694259017</v>
      </c>
      <c r="AA883" s="2">
        <f>Table2[[#This Row],[Чернігівська область]]*100</f>
        <v>20.540540540540555</v>
      </c>
    </row>
    <row r="884" spans="1:27" x14ac:dyDescent="0.35">
      <c r="A884" s="1">
        <f>Table2[[#This Row],[Дата]]</f>
        <v>44154</v>
      </c>
      <c r="B884" t="str">
        <f>Table2[[#This Row],[Показник]]</f>
        <v>% зайнятих підтвердженими та підозрюваними випадками</v>
      </c>
      <c r="C884" s="2">
        <f>Table2[[#This Row],[м.Київ]]*100</f>
        <v>53.327358279184402</v>
      </c>
      <c r="D884" s="2">
        <f>Table2[[#This Row],[Вінницька область]]*100</f>
        <v>56.444218033622008</v>
      </c>
      <c r="E884" s="2">
        <f>Table2[[#This Row],[Волинська область]]*100</f>
        <v>49.819233550253074</v>
      </c>
      <c r="F884" s="2">
        <f>Table2[[#This Row],[Дніпропетровська область]]*100</f>
        <v>49.378372038470559</v>
      </c>
      <c r="G884" s="2">
        <f>Table2[[#This Row],[Донецька область]]*100</f>
        <v>59.12408759124088</v>
      </c>
      <c r="H884" s="2">
        <f>Table2[[#This Row],[Житомирська область]]*100</f>
        <v>48.994082840236686</v>
      </c>
      <c r="I884" s="2">
        <f>Table2[[#This Row],[Закарпатська область]]*100</f>
        <v>58.590785907859079</v>
      </c>
      <c r="J884" s="2">
        <f>Table2[[#This Row],[Запорізька область]]*100</f>
        <v>63.027179006560452</v>
      </c>
      <c r="K884" s="2">
        <f>Table2[[#This Row],[Івано-Франківська область]]*100</f>
        <v>55.640668523676887</v>
      </c>
      <c r="L884" s="2">
        <f>Table2[[#This Row],[Київська область]]*100</f>
        <v>56.456876456876458</v>
      </c>
      <c r="M884" s="2">
        <f>Table2[[#This Row],[Кіровоградська область]]*100</f>
        <v>43.008849557522119</v>
      </c>
      <c r="N884" s="2">
        <f>Table2[[#This Row],[Луганська область]]*100</f>
        <v>23.985765124555162</v>
      </c>
      <c r="O884" s="2">
        <f>Table2[[#This Row],[Львівська область]]*100</f>
        <v>54.490674318507892</v>
      </c>
      <c r="P884" s="2">
        <f>Table2[[#This Row],[Миколаївська область]]*100</f>
        <v>56.929347826086953</v>
      </c>
      <c r="Q884" s="2">
        <f>Table2[[#This Row],[Одеська область]]*100</f>
        <v>47.066802305866396</v>
      </c>
      <c r="R884" s="2">
        <f>Table2[[#This Row],[Полтавська область]]*100</f>
        <v>71.803018268467028</v>
      </c>
      <c r="S884" s="2">
        <f>Table2[[#This Row],[Рівненська область]]*100</f>
        <v>49.011627906976749</v>
      </c>
      <c r="T884" s="2">
        <f>Table2[[#This Row],[Сумська область]]*100</f>
        <v>46.212647671994439</v>
      </c>
      <c r="U884" s="2">
        <f>Table2[[#This Row],[Тернопільська область]]*100</f>
        <v>40.919282511210767</v>
      </c>
      <c r="V884" s="2">
        <f>Table2[[#This Row],[Харківська область]]*100</f>
        <v>55.263951734539972</v>
      </c>
      <c r="W884" s="2">
        <f>Table2[[#This Row],[Херсонська область]]*100</f>
        <v>18.663484486873507</v>
      </c>
      <c r="X884" s="2">
        <f>Table2[[#This Row],[Хмельницька область]]*100</f>
        <v>53.722504230118439</v>
      </c>
      <c r="Y884" s="2">
        <f>Table2[[#This Row],[Черкаська область]]*100</f>
        <v>71.061452513966486</v>
      </c>
      <c r="Z884" s="2">
        <f>Table2[[#This Row],[Чернівецька область]]*100</f>
        <v>60.34712950600801</v>
      </c>
      <c r="AA884" s="2">
        <f>Table2[[#This Row],[Чернігівська область]]*100</f>
        <v>61.930501930501933</v>
      </c>
    </row>
    <row r="885" spans="1:27" x14ac:dyDescent="0.35">
      <c r="A885" s="1">
        <f>Table2[[#This Row],[Дата]]</f>
        <v>44154</v>
      </c>
      <c r="B885" t="str">
        <f>Table2[[#This Row],[Показник]]</f>
        <v>% вільних ліжок</v>
      </c>
      <c r="C885" s="2">
        <f>Table2[[#This Row],[м.Київ]]*100</f>
        <v>46.672641720815598</v>
      </c>
      <c r="D885" s="2">
        <f>Table2[[#This Row],[Вінницька область]]*100</f>
        <v>43.555781966377992</v>
      </c>
      <c r="E885" s="2">
        <f>Table2[[#This Row],[Волинська область]]*100</f>
        <v>50.180766449746926</v>
      </c>
      <c r="F885" s="2">
        <f>Table2[[#This Row],[Дніпропетровська область]]*100</f>
        <v>50.621627961529448</v>
      </c>
      <c r="G885" s="2">
        <f>Table2[[#This Row],[Донецька область]]*100</f>
        <v>40.87591240875912</v>
      </c>
      <c r="H885" s="2">
        <f>Table2[[#This Row],[Житомирська область]]*100</f>
        <v>51.005917159763314</v>
      </c>
      <c r="I885" s="2">
        <f>Table2[[#This Row],[Закарпатська область]]*100</f>
        <v>41.409214092140921</v>
      </c>
      <c r="J885" s="2">
        <f>Table2[[#This Row],[Запорізька область]]*100</f>
        <v>36.972820993439548</v>
      </c>
      <c r="K885" s="2">
        <f>Table2[[#This Row],[Івано-Франківська область]]*100</f>
        <v>44.359331476323113</v>
      </c>
      <c r="L885" s="2">
        <f>Table2[[#This Row],[Київська область]]*100</f>
        <v>43.543123543123542</v>
      </c>
      <c r="M885" s="2">
        <f>Table2[[#This Row],[Кіровоградська область]]*100</f>
        <v>56.991150442477888</v>
      </c>
      <c r="N885" s="2">
        <f>Table2[[#This Row],[Луганська область]]*100</f>
        <v>76.014234875444842</v>
      </c>
      <c r="O885" s="2">
        <f>Table2[[#This Row],[Львівська область]]*100</f>
        <v>45.509325681492108</v>
      </c>
      <c r="P885" s="2">
        <f>Table2[[#This Row],[Миколаївська область]]*100</f>
        <v>43.070652173913047</v>
      </c>
      <c r="Q885" s="2">
        <f>Table2[[#This Row],[Одеська область]]*100</f>
        <v>52.933197694133604</v>
      </c>
      <c r="R885" s="2">
        <f>Table2[[#This Row],[Полтавська область]]*100</f>
        <v>28.196981731532979</v>
      </c>
      <c r="S885" s="2">
        <f>Table2[[#This Row],[Рівненська область]]*100</f>
        <v>50.988372093023251</v>
      </c>
      <c r="T885" s="2">
        <f>Table2[[#This Row],[Сумська область]]*100</f>
        <v>53.787352328005554</v>
      </c>
      <c r="U885" s="2">
        <f>Table2[[#This Row],[Тернопільська область]]*100</f>
        <v>59.080717488789226</v>
      </c>
      <c r="V885" s="2">
        <f>Table2[[#This Row],[Харківська область]]*100</f>
        <v>44.736048265460028</v>
      </c>
      <c r="W885" s="2">
        <f>Table2[[#This Row],[Херсонська область]]*100</f>
        <v>81.3365155131265</v>
      </c>
      <c r="X885" s="2">
        <f>Table2[[#This Row],[Хмельницька область]]*100</f>
        <v>46.277495769881561</v>
      </c>
      <c r="Y885" s="2">
        <f>Table2[[#This Row],[Черкаська область]]*100</f>
        <v>28.938547486033517</v>
      </c>
      <c r="Z885" s="2">
        <f>Table2[[#This Row],[Чернівецька область]]*100</f>
        <v>39.65287049399199</v>
      </c>
      <c r="AA885" s="2">
        <f>Table2[[#This Row],[Чернігівська область]]*100</f>
        <v>38.069498069498067</v>
      </c>
    </row>
    <row r="886" spans="1:27" x14ac:dyDescent="0.35">
      <c r="A886" s="1">
        <f>Table2[[#This Row],[Дата]]</f>
        <v>44154</v>
      </c>
      <c r="B886" t="str">
        <f>Table2[[#This Row],[Показник]]</f>
        <v>% ліжок, забезпечених подачею кисню</v>
      </c>
      <c r="C886" s="2">
        <f>Table2[[#This Row],[м.Київ]]*100</f>
        <v>27.413379821311835</v>
      </c>
      <c r="D886" s="2">
        <f>Table2[[#This Row],[Вінницька область]]*100</f>
        <v>51.853682649530398</v>
      </c>
      <c r="E886" s="2">
        <f>Table2[[#This Row],[Волинська область]]*100</f>
        <v>37.657784011220194</v>
      </c>
      <c r="F886" s="2">
        <f>Table2[[#This Row],[Дніпропетровська область]]*100</f>
        <v>37.703093701313158</v>
      </c>
      <c r="G886" s="2">
        <f>Table2[[#This Row],[Донецька область]]*100</f>
        <v>45.450949367088604</v>
      </c>
      <c r="H886" s="2">
        <f>Table2[[#This Row],[Житомирська область]]*100</f>
        <v>52.625656414103531</v>
      </c>
      <c r="I886" s="2">
        <f>Table2[[#This Row],[Закарпатська область]]*100</f>
        <v>32.785145888594165</v>
      </c>
      <c r="J886" s="2">
        <f>Table2[[#This Row],[Запорізька область]]*100</f>
        <v>45.05800464037123</v>
      </c>
      <c r="K886" s="2">
        <f>Table2[[#This Row],[Івано-Франківська область]]*100</f>
        <v>37.151597552685253</v>
      </c>
      <c r="L886" s="2">
        <f>Table2[[#This Row],[Київська область]]*100</f>
        <v>63.066361556064074</v>
      </c>
      <c r="M886" s="2">
        <f>Table2[[#This Row],[Кіровоградська область]]*100</f>
        <v>42.378559463986598</v>
      </c>
      <c r="N886" s="2">
        <f>Table2[[#This Row],[Луганська область]]*100</f>
        <v>19.203910614525142</v>
      </c>
      <c r="O886" s="2">
        <f>Table2[[#This Row],[Львівська область]]*100</f>
        <v>59.547383309759553</v>
      </c>
      <c r="P886" s="2">
        <f>Table2[[#This Row],[Миколаївська область]]*100</f>
        <v>40.783558124598585</v>
      </c>
      <c r="Q886" s="2">
        <f>Table2[[#This Row],[Одеська область]]*100</f>
        <v>40.971612525607256</v>
      </c>
      <c r="R886" s="2">
        <f>Table2[[#This Row],[Полтавська область]]*100</f>
        <v>57.962697274031562</v>
      </c>
      <c r="S886" s="2">
        <f>Table2[[#This Row],[Рівненська область]]*100</f>
        <v>31.515151515151512</v>
      </c>
      <c r="T886" s="2">
        <f>Table2[[#This Row],[Сумська область]]*100</f>
        <v>51.158301158301157</v>
      </c>
      <c r="U886" s="2">
        <f>Table2[[#This Row],[Тернопільська область]]*100</f>
        <v>58.820459290187884</v>
      </c>
      <c r="V886" s="2">
        <f>Table2[[#This Row],[Харківська область]]*100</f>
        <v>27.138492871690428</v>
      </c>
      <c r="W886" s="2">
        <f>Table2[[#This Row],[Херсонська область]]*100</f>
        <v>49.214417744916823</v>
      </c>
      <c r="X886" s="2">
        <f>Table2[[#This Row],[Хмельницька область]]*100</f>
        <v>63.514081546868425</v>
      </c>
      <c r="Y886" s="2">
        <f>Table2[[#This Row],[Черкаська область]]*100</f>
        <v>58.342189160467584</v>
      </c>
      <c r="Z886" s="2">
        <f>Table2[[#This Row],[Чернівецька область]]*100</f>
        <v>49.532710280373834</v>
      </c>
      <c r="AA886" s="2">
        <f>Table2[[#This Row],[Чернігівська область]]*100</f>
        <v>38.297872340425535</v>
      </c>
    </row>
    <row r="887" spans="1:27" x14ac:dyDescent="0.35">
      <c r="A887" s="1">
        <f>Table2[[#This Row],[Дата]]</f>
        <v>44154</v>
      </c>
      <c r="B887" t="str">
        <f>Table2[[#This Row],[Показник]]</f>
        <v>% зайнятих ліжок, забезпечених подачею кисню</v>
      </c>
      <c r="C887" s="2">
        <f>Table2[[#This Row],[м.Київ]]*100</f>
        <v>83.78378378378379</v>
      </c>
      <c r="D887" s="2">
        <f>Table2[[#This Row],[Вінницька область]]*100</f>
        <v>39.370829361296472</v>
      </c>
      <c r="E887" s="2">
        <f>Table2[[#This Row],[Волинська область]]*100</f>
        <v>52.700186219739301</v>
      </c>
      <c r="F887" s="2">
        <f>Table2[[#This Row],[Дніпропетровська область]]*100</f>
        <v>40.613931523022437</v>
      </c>
      <c r="G887" s="2">
        <f>Table2[[#This Row],[Донецька область]]*100</f>
        <v>60.574412532637076</v>
      </c>
      <c r="H887" s="2">
        <f>Table2[[#This Row],[Житомирська область]]*100</f>
        <v>29.436920883820385</v>
      </c>
      <c r="I887" s="2">
        <f>Table2[[#This Row],[Закарпатська область]]*100</f>
        <v>63.26860841423948</v>
      </c>
      <c r="J887" s="2">
        <f>Table2[[#This Row],[Запорізька область]]*100</f>
        <v>46.446961894953652</v>
      </c>
      <c r="K887" s="2">
        <f>Table2[[#This Row],[Івано-Франківська область]]*100</f>
        <v>58.096980786825249</v>
      </c>
      <c r="L887" s="2">
        <f>Table2[[#This Row],[Київська область]]*100</f>
        <v>60.812772133526849</v>
      </c>
      <c r="M887" s="2">
        <f>Table2[[#This Row],[Кіровоградська область]]*100</f>
        <v>57.312252964426882</v>
      </c>
      <c r="N887" s="2">
        <f>Table2[[#This Row],[Луганська область]]*100</f>
        <v>31.636363636363633</v>
      </c>
      <c r="O887" s="2">
        <f>Table2[[#This Row],[Львівська область]]*100</f>
        <v>63.040380047505941</v>
      </c>
      <c r="P887" s="2">
        <f>Table2[[#This Row],[Миколаївська область]]*100</f>
        <v>60.314960629921252</v>
      </c>
      <c r="Q887" s="2">
        <f>Table2[[#This Row],[Одеська область]]*100</f>
        <v>51.785714285714292</v>
      </c>
      <c r="R887" s="2">
        <f>Table2[[#This Row],[Полтавська область]]*100</f>
        <v>22.524752475247524</v>
      </c>
      <c r="S887" s="2">
        <f>Table2[[#This Row],[Рівненська область]]*100</f>
        <v>52.447552447552447</v>
      </c>
      <c r="T887" s="2">
        <f>Table2[[#This Row],[Сумська область]]*100</f>
        <v>65.031446540880495</v>
      </c>
      <c r="U887" s="2">
        <f>Table2[[#This Row],[Тернопільська область]]*100</f>
        <v>40.905057675244009</v>
      </c>
      <c r="V887" s="2">
        <f>Table2[[#This Row],[Харківська область]]*100</f>
        <v>81.707317073170728</v>
      </c>
      <c r="W887" s="2">
        <f>Table2[[#This Row],[Херсонська область]]*100</f>
        <v>17.183098591549296</v>
      </c>
      <c r="X887" s="2">
        <f>Table2[[#This Row],[Хмельницька область]]*100</f>
        <v>49.702183984116473</v>
      </c>
      <c r="Y887" s="2">
        <f>Table2[[#This Row],[Черкаська область]]*100</f>
        <v>85.428051001821487</v>
      </c>
      <c r="Z887" s="2">
        <f>Table2[[#This Row],[Чернівецька область]]*100</f>
        <v>49.460916442048521</v>
      </c>
      <c r="AA887" s="2">
        <f>Table2[[#This Row],[Чернігівська область]]*100</f>
        <v>55.172413793103445</v>
      </c>
    </row>
    <row r="888" spans="1:27" x14ac:dyDescent="0.35">
      <c r="A888" s="1">
        <f>Table2[[#This Row],[Дата]]</f>
        <v>44154</v>
      </c>
      <c r="B888" t="str">
        <f>Table2[[#This Row],[Показник]]</f>
        <v>% вільних ліжок, забезпечених подачею кисню</v>
      </c>
      <c r="C888" s="2">
        <f>Table2[[#This Row],[м.Київ]]*100</f>
        <v>16.216216216216218</v>
      </c>
      <c r="D888" s="2">
        <f>Table2[[#This Row],[Вінницька область]]*100</f>
        <v>60.629170638703521</v>
      </c>
      <c r="E888" s="2">
        <f>Table2[[#This Row],[Волинська область]]*100</f>
        <v>47.299813780260706</v>
      </c>
      <c r="F888" s="2">
        <f>Table2[[#This Row],[Дніпропетровська область]]*100</f>
        <v>59.38606847697757</v>
      </c>
      <c r="G888" s="2">
        <f>Table2[[#This Row],[Донецька область]]*100</f>
        <v>39.425587467362924</v>
      </c>
      <c r="H888" s="2">
        <f>Table2[[#This Row],[Житомирська область]]*100</f>
        <v>70.563079116179622</v>
      </c>
      <c r="I888" s="2">
        <f>Table2[[#This Row],[Закарпатська область]]*100</f>
        <v>36.73139158576052</v>
      </c>
      <c r="J888" s="2">
        <f>Table2[[#This Row],[Запорізька область]]*100</f>
        <v>53.553038105046348</v>
      </c>
      <c r="K888" s="2">
        <f>Table2[[#This Row],[Івано-Франківська область]]*100</f>
        <v>41.903019213174744</v>
      </c>
      <c r="L888" s="2">
        <f>Table2[[#This Row],[Київська область]]*100</f>
        <v>39.187227866473151</v>
      </c>
      <c r="M888" s="2">
        <f>Table2[[#This Row],[Кіровоградська область]]*100</f>
        <v>42.687747035573118</v>
      </c>
      <c r="N888" s="2">
        <f>Table2[[#This Row],[Луганська область]]*100</f>
        <v>68.36363636363636</v>
      </c>
      <c r="O888" s="2">
        <f>Table2[[#This Row],[Львівська область]]*100</f>
        <v>36.959619952494059</v>
      </c>
      <c r="P888" s="2">
        <f>Table2[[#This Row],[Миколаївська область]]*100</f>
        <v>39.685039370078741</v>
      </c>
      <c r="Q888" s="2">
        <f>Table2[[#This Row],[Одеська область]]*100</f>
        <v>48.214285714285715</v>
      </c>
      <c r="R888" s="2">
        <f>Table2[[#This Row],[Полтавська область]]*100</f>
        <v>77.475247524752476</v>
      </c>
      <c r="S888" s="2">
        <f>Table2[[#This Row],[Рівненська область]]*100</f>
        <v>47.552447552447553</v>
      </c>
      <c r="T888" s="2">
        <f>Table2[[#This Row],[Сумська область]]*100</f>
        <v>34.968553459119498</v>
      </c>
      <c r="U888" s="2">
        <f>Table2[[#This Row],[Тернопільська область]]*100</f>
        <v>59.094942324755998</v>
      </c>
      <c r="V888" s="2">
        <f>Table2[[#This Row],[Харківська область]]*100</f>
        <v>18.292682926829269</v>
      </c>
      <c r="W888" s="2">
        <f>Table2[[#This Row],[Херсонська область]]*100</f>
        <v>82.816901408450704</v>
      </c>
      <c r="X888" s="2">
        <f>Table2[[#This Row],[Хмельницька область]]*100</f>
        <v>50.297816015883527</v>
      </c>
      <c r="Y888" s="2">
        <f>Table2[[#This Row],[Черкаська область]]*100</f>
        <v>14.571948998178508</v>
      </c>
      <c r="Z888" s="2">
        <f>Table2[[#This Row],[Чернівецька область]]*100</f>
        <v>50.539083557951479</v>
      </c>
      <c r="AA888" s="2">
        <f>Table2[[#This Row],[Чернігівська область]]*100</f>
        <v>44.827586206896555</v>
      </c>
    </row>
    <row r="889" spans="1:27" x14ac:dyDescent="0.35">
      <c r="A889" s="1">
        <f>Table2[[#This Row],[Дата]]</f>
        <v>44154</v>
      </c>
      <c r="B889" t="str">
        <f>Table2[[#This Row],[Показник]]</f>
        <v>% зайнятих ліжок у ВРІТ</v>
      </c>
      <c r="C889" s="2">
        <f>Table2[[#This Row],[м.Київ]]*100</f>
        <v>58.858858858858852</v>
      </c>
      <c r="D889" s="2">
        <f>Table2[[#This Row],[Вінницька область]]*100</f>
        <v>28.654970760233915</v>
      </c>
      <c r="E889" s="2">
        <f>Table2[[#This Row],[Волинська область]]*100</f>
        <v>40</v>
      </c>
      <c r="F889" s="2">
        <f>Table2[[#This Row],[Дніпропетровська область]]*100</f>
        <v>40.865384615384613</v>
      </c>
      <c r="G889" s="2">
        <f>Table2[[#This Row],[Донецька область]]*100</f>
        <v>88.068181818181827</v>
      </c>
      <c r="H889" s="2">
        <f>Table2[[#This Row],[Житомирська область]]*100</f>
        <v>21.052631578947366</v>
      </c>
      <c r="I889" s="2">
        <f>Table2[[#This Row],[Закарпатська область]]*100</f>
        <v>56.25</v>
      </c>
      <c r="J889" s="2">
        <f>Table2[[#This Row],[Запорізька область]]*100</f>
        <v>76.785714285714292</v>
      </c>
      <c r="K889" s="2">
        <f>Table2[[#This Row],[Івано-Франківська область]]*100</f>
        <v>70.3125</v>
      </c>
      <c r="L889" s="2">
        <f>Table2[[#This Row],[Київська область]]*100</f>
        <v>57.766990291262132</v>
      </c>
      <c r="M889" s="2">
        <f>Table2[[#This Row],[Кіровоградська область]]*100</f>
        <v>45</v>
      </c>
      <c r="N889" s="2">
        <f>Table2[[#This Row],[Луганська область]]*100</f>
        <v>33.333333333333329</v>
      </c>
      <c r="O889" s="2">
        <f>Table2[[#This Row],[Львівська область]]*100</f>
        <v>60.619469026548678</v>
      </c>
      <c r="P889" s="2">
        <f>Table2[[#This Row],[Миколаївська область]]*100</f>
        <v>50.735294117647058</v>
      </c>
      <c r="Q889" s="2">
        <f>Table2[[#This Row],[Одеська область]]*100</f>
        <v>17.647058823529413</v>
      </c>
      <c r="R889" s="2">
        <f>Table2[[#This Row],[Полтавська область]]*100</f>
        <v>30.625000000000004</v>
      </c>
      <c r="S889" s="2">
        <f>Table2[[#This Row],[Рівненська область]]*100</f>
        <v>51.81818181818182</v>
      </c>
      <c r="T889" s="2">
        <f>Table2[[#This Row],[Сумська область]]*100</f>
        <v>55.128205128205131</v>
      </c>
      <c r="U889" s="2">
        <f>Table2[[#This Row],[Тернопільська область]]*100</f>
        <v>37.931034482758619</v>
      </c>
      <c r="V889" s="2">
        <f>Table2[[#This Row],[Харківська область]]*100</f>
        <v>50.434782608695649</v>
      </c>
      <c r="W889" s="2">
        <f>Table2[[#This Row],[Херсонська область]]*100</f>
        <v>47.916666666666671</v>
      </c>
      <c r="X889" s="2">
        <f>Table2[[#This Row],[Хмельницька область]]*100</f>
        <v>56.375838926174495</v>
      </c>
      <c r="Y889" s="2">
        <f>Table2[[#This Row],[Черкаська область]]*100</f>
        <v>65.384615384615387</v>
      </c>
      <c r="Z889" s="2">
        <f>Table2[[#This Row],[Чернівецька область]]*100</f>
        <v>62.295081967213115</v>
      </c>
      <c r="AA889" s="2">
        <f>Table2[[#This Row],[Чернігівська область]]*100</f>
        <v>38.059701492537314</v>
      </c>
    </row>
    <row r="890" spans="1:27" x14ac:dyDescent="0.35">
      <c r="A890" s="1">
        <f>Table2[[#This Row],[Дата]]</f>
        <v>44154</v>
      </c>
      <c r="B890" t="str">
        <f>Table2[[#This Row],[Показник]]</f>
        <v>% вільних ліжок у ВРІТ</v>
      </c>
      <c r="C890" s="2">
        <f>Table2[[#This Row],[м.Київ]]*100</f>
        <v>41.141141141141141</v>
      </c>
      <c r="D890" s="2">
        <f>Table2[[#This Row],[Вінницька область]]*100</f>
        <v>71.345029239766077</v>
      </c>
      <c r="E890" s="2">
        <f>Table2[[#This Row],[Волинська область]]*100</f>
        <v>60</v>
      </c>
      <c r="F890" s="2">
        <f>Table2[[#This Row],[Дніпропетровська область]]*100</f>
        <v>59.134615384615387</v>
      </c>
      <c r="G890" s="2">
        <f>Table2[[#This Row],[Донецька область]]*100</f>
        <v>11.931818181818182</v>
      </c>
      <c r="H890" s="2">
        <f>Table2[[#This Row],[Житомирська область]]*100</f>
        <v>78.94736842105263</v>
      </c>
      <c r="I890" s="2">
        <f>Table2[[#This Row],[Закарпатська область]]*100</f>
        <v>43.75</v>
      </c>
      <c r="J890" s="2">
        <f>Table2[[#This Row],[Запорізька область]]*100</f>
        <v>23.214285714285715</v>
      </c>
      <c r="K890" s="2">
        <f>Table2[[#This Row],[Івано-Франківська область]]*100</f>
        <v>29.6875</v>
      </c>
      <c r="L890" s="2">
        <f>Table2[[#This Row],[Київська область]]*100</f>
        <v>42.23300970873786</v>
      </c>
      <c r="M890" s="2">
        <f>Table2[[#This Row],[Кіровоградська область]]*100</f>
        <v>55.000000000000007</v>
      </c>
      <c r="N890" s="2">
        <f>Table2[[#This Row],[Луганська область]]*100</f>
        <v>66.666666666666657</v>
      </c>
      <c r="O890" s="2">
        <f>Table2[[#This Row],[Львівська область]]*100</f>
        <v>39.380530973451329</v>
      </c>
      <c r="P890" s="2">
        <f>Table2[[#This Row],[Миколаївська область]]*100</f>
        <v>49.264705882352942</v>
      </c>
      <c r="Q890" s="2">
        <f>Table2[[#This Row],[Одеська область]]*100</f>
        <v>82.35294117647058</v>
      </c>
      <c r="R890" s="2">
        <f>Table2[[#This Row],[Полтавська область]]*100</f>
        <v>69.375</v>
      </c>
      <c r="S890" s="2">
        <f>Table2[[#This Row],[Рівненська область]]*100</f>
        <v>48.18181818181818</v>
      </c>
      <c r="T890" s="2">
        <f>Table2[[#This Row],[Сумська область]]*100</f>
        <v>44.871794871794876</v>
      </c>
      <c r="U890" s="2">
        <f>Table2[[#This Row],[Тернопільська область]]*100</f>
        <v>62.068965517241381</v>
      </c>
      <c r="V890" s="2">
        <f>Table2[[#This Row],[Харківська область]]*100</f>
        <v>49.565217391304351</v>
      </c>
      <c r="W890" s="2">
        <f>Table2[[#This Row],[Херсонська область]]*100</f>
        <v>52.083333333333336</v>
      </c>
      <c r="X890" s="2">
        <f>Table2[[#This Row],[Хмельницька область]]*100</f>
        <v>43.624161073825505</v>
      </c>
      <c r="Y890" s="2">
        <f>Table2[[#This Row],[Черкаська область]]*100</f>
        <v>34.615384615384613</v>
      </c>
      <c r="Z890" s="2">
        <f>Table2[[#This Row],[Чернівецька область]]*100</f>
        <v>37.704918032786885</v>
      </c>
      <c r="AA890" s="2">
        <f>Table2[[#This Row],[Чернігівська область]]*100</f>
        <v>61.940298507462686</v>
      </c>
    </row>
    <row r="891" spans="1:27" x14ac:dyDescent="0.35">
      <c r="A891" s="1">
        <f>Table2[[#This Row],[Дата]]</f>
        <v>44154</v>
      </c>
      <c r="B891" t="str">
        <f>Table2[[#This Row],[Показник]]</f>
        <v>% зайнятих апаратів ШВЛ</v>
      </c>
      <c r="C891" s="2">
        <f>Table2[[#This Row],[м.Київ]]*100</f>
        <v>19.387755102040817</v>
      </c>
      <c r="D891" s="2">
        <f>Table2[[#This Row],[Вінницька область]]*100</f>
        <v>31.210191082802545</v>
      </c>
      <c r="E891" s="2">
        <f>Table2[[#This Row],[Волинська область]]*100</f>
        <v>5.9602649006622519</v>
      </c>
      <c r="F891" s="2">
        <f>Table2[[#This Row],[Дніпропетровська область]]*100</f>
        <v>1.5350877192982455</v>
      </c>
      <c r="G891" s="2">
        <f>Table2[[#This Row],[Донецька область]]*100</f>
        <v>7.6576576576576567</v>
      </c>
      <c r="H891" s="2">
        <f>Table2[[#This Row],[Житомирська область]]*100</f>
        <v>8.5106382978723403</v>
      </c>
      <c r="I891" s="2">
        <f>Table2[[#This Row],[Закарпатська область]]*100</f>
        <v>23.571428571428569</v>
      </c>
      <c r="J891" s="2">
        <f>Table2[[#This Row],[Запорізька область]]*100</f>
        <v>16.379310344827587</v>
      </c>
      <c r="K891" s="2">
        <f>Table2[[#This Row],[Івано-Франківська область]]*100</f>
        <v>33.720930232558139</v>
      </c>
      <c r="L891" s="2">
        <f>Table2[[#This Row],[Київська область]]*100</f>
        <v>14.563106796116504</v>
      </c>
      <c r="M891" s="2">
        <f>Table2[[#This Row],[Кіровоградська область]]*100</f>
        <v>27.27272727272727</v>
      </c>
      <c r="N891" s="2">
        <f>Table2[[#This Row],[Луганська область]]*100</f>
        <v>12.5</v>
      </c>
      <c r="O891" s="2">
        <f>Table2[[#This Row],[Львівська область]]*100</f>
        <v>20</v>
      </c>
      <c r="P891" s="2">
        <f>Table2[[#This Row],[Миколаївська область]]*100</f>
        <v>3.870967741935484</v>
      </c>
      <c r="Q891" s="2">
        <f>Table2[[#This Row],[Одеська область]]*100</f>
        <v>7.2796934865900385</v>
      </c>
      <c r="R891" s="2">
        <f>Table2[[#This Row],[Полтавська область]]*100</f>
        <v>8.3333333333333321</v>
      </c>
      <c r="S891" s="2">
        <f>Table2[[#This Row],[Рівненська область]]*100</f>
        <v>6.962025316455696</v>
      </c>
      <c r="T891" s="2">
        <f>Table2[[#This Row],[Сумська область]]*100</f>
        <v>6.1538461538461542</v>
      </c>
      <c r="U891" s="2">
        <f>Table2[[#This Row],[Тернопільська область]]*100</f>
        <v>10.21505376344086</v>
      </c>
      <c r="V891" s="2">
        <f>Table2[[#This Row],[Харківська область]]*100</f>
        <v>23.955431754874652</v>
      </c>
      <c r="W891" s="2">
        <f>Table2[[#This Row],[Херсонська область]]*100</f>
        <v>7.1794871794871788</v>
      </c>
      <c r="X891" s="2">
        <f>Table2[[#This Row],[Хмельницька область]]*100</f>
        <v>20.88607594936709</v>
      </c>
      <c r="Y891" s="2">
        <f>Table2[[#This Row],[Черкаська область]]*100</f>
        <v>14.173228346456693</v>
      </c>
      <c r="Z891" s="2">
        <f>Table2[[#This Row],[Чернівецька область]]*100</f>
        <v>2.5157232704402519</v>
      </c>
      <c r="AA891" s="2">
        <f>Table2[[#This Row],[Чернігівська область]]*100</f>
        <v>12.676056338028168</v>
      </c>
    </row>
    <row r="892" spans="1:27" x14ac:dyDescent="0.35">
      <c r="A892" s="1">
        <f>Table2[[#This Row],[Дата]]</f>
        <v>44154</v>
      </c>
      <c r="B892" t="str">
        <f>Table2[[#This Row],[Показник]]</f>
        <v>% вільних апаратів ШВЛ</v>
      </c>
      <c r="C892" s="2">
        <f>Table2[[#This Row],[м.Київ]]*100</f>
        <v>80.612244897959187</v>
      </c>
      <c r="D892" s="2">
        <f>Table2[[#This Row],[Вінницька область]]*100</f>
        <v>68.789808917197448</v>
      </c>
      <c r="E892" s="2">
        <f>Table2[[#This Row],[Волинська область]]*100</f>
        <v>94.039735099337747</v>
      </c>
      <c r="F892" s="2">
        <f>Table2[[#This Row],[Дніпропетровська область]]*100</f>
        <v>98.464912280701753</v>
      </c>
      <c r="G892" s="2">
        <f>Table2[[#This Row],[Донецька область]]*100</f>
        <v>92.342342342342349</v>
      </c>
      <c r="H892" s="2">
        <f>Table2[[#This Row],[Житомирська область]]*100</f>
        <v>91.489361702127653</v>
      </c>
      <c r="I892" s="2">
        <f>Table2[[#This Row],[Закарпатська область]]*100</f>
        <v>76.428571428571416</v>
      </c>
      <c r="J892" s="2">
        <f>Table2[[#This Row],[Запорізька область]]*100</f>
        <v>83.620689655172413</v>
      </c>
      <c r="K892" s="2">
        <f>Table2[[#This Row],[Івано-Франківська область]]*100</f>
        <v>66.279069767441854</v>
      </c>
      <c r="L892" s="2">
        <f>Table2[[#This Row],[Київська область]]*100</f>
        <v>85.436893203883486</v>
      </c>
      <c r="M892" s="2">
        <f>Table2[[#This Row],[Кіровоградська область]]*100</f>
        <v>72.727272727272734</v>
      </c>
      <c r="N892" s="2">
        <f>Table2[[#This Row],[Луганська область]]*100</f>
        <v>87.5</v>
      </c>
      <c r="O892" s="2">
        <f>Table2[[#This Row],[Львівська область]]*100</f>
        <v>80</v>
      </c>
      <c r="P892" s="2">
        <f>Table2[[#This Row],[Миколаївська область]]*100</f>
        <v>96.129032258064512</v>
      </c>
      <c r="Q892" s="2">
        <f>Table2[[#This Row],[Одеська область]]*100</f>
        <v>92.720306513409966</v>
      </c>
      <c r="R892" s="2">
        <f>Table2[[#This Row],[Полтавська область]]*100</f>
        <v>91.666666666666657</v>
      </c>
      <c r="S892" s="2">
        <f>Table2[[#This Row],[Рівненська область]]*100</f>
        <v>93.037974683544306</v>
      </c>
      <c r="T892" s="2">
        <f>Table2[[#This Row],[Сумська область]]*100</f>
        <v>93.84615384615384</v>
      </c>
      <c r="U892" s="2">
        <f>Table2[[#This Row],[Тернопільська область]]*100</f>
        <v>89.784946236559136</v>
      </c>
      <c r="V892" s="2">
        <f>Table2[[#This Row],[Харківська область]]*100</f>
        <v>76.044568245125348</v>
      </c>
      <c r="W892" s="2">
        <f>Table2[[#This Row],[Херсонська область]]*100</f>
        <v>92.820512820512818</v>
      </c>
      <c r="X892" s="2">
        <f>Table2[[#This Row],[Хмельницька область]]*100</f>
        <v>79.113924050632917</v>
      </c>
      <c r="Y892" s="2">
        <f>Table2[[#This Row],[Черкаська область]]*100</f>
        <v>85.826771653543304</v>
      </c>
      <c r="Z892" s="2">
        <f>Table2[[#This Row],[Чернівецька область]]*100</f>
        <v>97.484276729559753</v>
      </c>
      <c r="AA892" s="2">
        <f>Table2[[#This Row],[Чернігівська область]]*100</f>
        <v>87.323943661971825</v>
      </c>
    </row>
    <row r="893" spans="1:27" x14ac:dyDescent="0.35">
      <c r="A893" s="1">
        <f>Table2[[#This Row],[Дата]]</f>
        <v>44155</v>
      </c>
      <c r="B893" t="str">
        <f>Table2[[#This Row],[Показник]]</f>
        <v>% ліжок, зайнятих підтвердженими випадками</v>
      </c>
      <c r="C893" s="2">
        <f>Table2[[#This Row],[м.Київ]]*100</f>
        <v>44.051086712973337</v>
      </c>
      <c r="D893" s="2">
        <f>Table2[[#This Row],[Вінницька область]]*100</f>
        <v>22.651091924834944</v>
      </c>
      <c r="E893" s="2">
        <f>Table2[[#This Row],[Волинська область]]*100</f>
        <v>37.816341287057121</v>
      </c>
      <c r="F893" s="2">
        <f>Table2[[#This Row],[Дніпропетровська область]]*100</f>
        <v>32.887637813746188</v>
      </c>
      <c r="G893" s="2">
        <f>Table2[[#This Row],[Донецька область]]*100</f>
        <v>26.642335766423358</v>
      </c>
      <c r="H893" s="2">
        <f>Table2[[#This Row],[Житомирська область]]*100</f>
        <v>32.386587771203153</v>
      </c>
      <c r="I893" s="2">
        <f>Table2[[#This Row],[Закарпатська область]]*100</f>
        <v>45.528455284552841</v>
      </c>
      <c r="J893" s="2">
        <f>Table2[[#This Row],[Запорізька область]]*100</f>
        <v>39.315838800374877</v>
      </c>
      <c r="K893" s="2">
        <f>Table2[[#This Row],[Івано-Франківська область]]*100</f>
        <v>43.245125348189418</v>
      </c>
      <c r="L893" s="2">
        <f>Table2[[#This Row],[Київська область]]*100</f>
        <v>43.822843822843822</v>
      </c>
      <c r="M893" s="2">
        <f>Table2[[#This Row],[Кіровоградська область]]*100</f>
        <v>40.353982300884958</v>
      </c>
      <c r="N893" s="2">
        <f>Table2[[#This Row],[Луганська область]]*100</f>
        <v>17.081850533807831</v>
      </c>
      <c r="O893" s="2">
        <f>Table2[[#This Row],[Львівська область]]*100</f>
        <v>35.02133712660028</v>
      </c>
      <c r="P893" s="2">
        <f>Table2[[#This Row],[Миколаївська область]]*100</f>
        <v>36.413043478260867</v>
      </c>
      <c r="Q893" s="2">
        <f>Table2[[#This Row],[Одеська область]]*100</f>
        <v>26.212275347575449</v>
      </c>
      <c r="R893" s="2">
        <f>Table2[[#This Row],[Полтавська область]]*100</f>
        <v>29.467831612390789</v>
      </c>
      <c r="S893" s="2">
        <f>Table2[[#This Row],[Рівненська область]]*100</f>
        <v>37.616279069767444</v>
      </c>
      <c r="T893" s="2">
        <f>Table2[[#This Row],[Сумська область]]*100</f>
        <v>32.453092425295345</v>
      </c>
      <c r="U893" s="2">
        <f>Table2[[#This Row],[Тернопільська область]]*100</f>
        <v>34.473094170403591</v>
      </c>
      <c r="V893" s="2">
        <f>Table2[[#This Row],[Харківська область]]*100</f>
        <v>40.060331825037707</v>
      </c>
      <c r="W893" s="2">
        <f>Table2[[#This Row],[Херсонська область]]*100</f>
        <v>17.899761336515514</v>
      </c>
      <c r="X893" s="2">
        <f>Table2[[#This Row],[Хмельницька область]]*100</f>
        <v>43.231810490693739</v>
      </c>
      <c r="Y893" s="2">
        <f>Table2[[#This Row],[Черкаська область]]*100</f>
        <v>50.567595459236323</v>
      </c>
      <c r="Z893" s="2">
        <f>Table2[[#This Row],[Чернівецька область]]*100</f>
        <v>43.457943925233643</v>
      </c>
      <c r="AA893" s="2">
        <f>Table2[[#This Row],[Чернігівська область]]*100</f>
        <v>45.019305019305015</v>
      </c>
    </row>
    <row r="894" spans="1:27" x14ac:dyDescent="0.35">
      <c r="A894" s="1">
        <f>Table2[[#This Row],[Дата]]</f>
        <v>44155</v>
      </c>
      <c r="B894" t="str">
        <f>Table2[[#This Row],[Показник]]</f>
        <v>% ліжок, зайнятих підозрюваними випадками</v>
      </c>
      <c r="C894" s="2">
        <f>Table2[[#This Row],[м.Київ]]*100</f>
        <v>10.239749047725748</v>
      </c>
      <c r="D894" s="2">
        <f>Table2[[#This Row],[Вінницька область]]*100</f>
        <v>30.827831386490601</v>
      </c>
      <c r="E894" s="2">
        <f>Table2[[#This Row],[Волинська область]]*100</f>
        <v>11.135213304410696</v>
      </c>
      <c r="F894" s="2">
        <f>Table2[[#This Row],[Дніпропетровська область]]*100</f>
        <v>17.14754867464227</v>
      </c>
      <c r="G894" s="2">
        <f>Table2[[#This Row],[Донецька область]]*100</f>
        <v>33.713503649635044</v>
      </c>
      <c r="H894" s="2">
        <f>Table2[[#This Row],[Житомирська область]]*100</f>
        <v>15.18737672583827</v>
      </c>
      <c r="I894" s="2">
        <f>Table2[[#This Row],[Закарпатська область]]*100</f>
        <v>11.978319783197838</v>
      </c>
      <c r="J894" s="2">
        <f>Table2[[#This Row],[Запорізька область]]*100</f>
        <v>24.133083411433937</v>
      </c>
      <c r="K894" s="2">
        <f>Table2[[#This Row],[Івано-Франківська область]]*100</f>
        <v>10.793871866295257</v>
      </c>
      <c r="L894" s="2">
        <f>Table2[[#This Row],[Київська область]]*100</f>
        <v>12.494172494172501</v>
      </c>
      <c r="M894" s="2">
        <f>Table2[[#This Row],[Кіровоградська область]]*100</f>
        <v>6.0176991150442394</v>
      </c>
      <c r="N894" s="2">
        <f>Table2[[#This Row],[Луганська область]]*100</f>
        <v>5.9786476868327387</v>
      </c>
      <c r="O894" s="2">
        <f>Table2[[#This Row],[Львівська область]]*100</f>
        <v>18.975817923186352</v>
      </c>
      <c r="P894" s="2">
        <f>Table2[[#This Row],[Миколаївська область]]*100</f>
        <v>20.923913043478272</v>
      </c>
      <c r="Q894" s="2">
        <f>Table2[[#This Row],[Одеська область]]*100</f>
        <v>20.922346558155308</v>
      </c>
      <c r="R894" s="2">
        <f>Table2[[#This Row],[Полтавська область]]*100</f>
        <v>44.400317712470212</v>
      </c>
      <c r="S894" s="2">
        <f>Table2[[#This Row],[Рівненська область]]*100</f>
        <v>13.313953488372087</v>
      </c>
      <c r="T894" s="2">
        <f>Table2[[#This Row],[Сумська область]]*100</f>
        <v>14.246004169562198</v>
      </c>
      <c r="U894" s="2">
        <f>Table2[[#This Row],[Тернопільська область]]*100</f>
        <v>7.286995515695061</v>
      </c>
      <c r="V894" s="2">
        <f>Table2[[#This Row],[Харківська область]]*100</f>
        <v>15.354449472096531</v>
      </c>
      <c r="W894" s="2">
        <f>Table2[[#This Row],[Херсонська область]]*100</f>
        <v>0</v>
      </c>
      <c r="X894" s="2">
        <f>Table2[[#This Row],[Хмельницька область]]*100</f>
        <v>10.659898477157364</v>
      </c>
      <c r="Y894" s="2">
        <f>Table2[[#This Row],[Черкаська область]]*100</f>
        <v>19.6078431372549</v>
      </c>
      <c r="Z894" s="2">
        <f>Table2[[#This Row],[Чернівецька область]]*100</f>
        <v>16.755674232309747</v>
      </c>
      <c r="AA894" s="2">
        <f>Table2[[#This Row],[Чернігівська область]]*100</f>
        <v>18.069498069498074</v>
      </c>
    </row>
    <row r="895" spans="1:27" x14ac:dyDescent="0.35">
      <c r="A895" s="1">
        <f>Table2[[#This Row],[Дата]]</f>
        <v>44155</v>
      </c>
      <c r="B895" t="str">
        <f>Table2[[#This Row],[Показник]]</f>
        <v>% зайнятих підтвердженими та підозрюваними випадками</v>
      </c>
      <c r="C895" s="2">
        <f>Table2[[#This Row],[м.Київ]]*100</f>
        <v>54.290835760699082</v>
      </c>
      <c r="D895" s="2">
        <f>Table2[[#This Row],[Вінницька область]]*100</f>
        <v>53.478923311325545</v>
      </c>
      <c r="E895" s="2">
        <f>Table2[[#This Row],[Волинська область]]*100</f>
        <v>48.951554591467819</v>
      </c>
      <c r="F895" s="2">
        <f>Table2[[#This Row],[Дніпропетровська область]]*100</f>
        <v>50.035186488388462</v>
      </c>
      <c r="G895" s="2">
        <f>Table2[[#This Row],[Донецька область]]*100</f>
        <v>60.355839416058402</v>
      </c>
      <c r="H895" s="2">
        <f>Table2[[#This Row],[Житомирська область]]*100</f>
        <v>47.573964497041423</v>
      </c>
      <c r="I895" s="2">
        <f>Table2[[#This Row],[Закарпатська область]]*100</f>
        <v>57.506775067750681</v>
      </c>
      <c r="J895" s="2">
        <f>Table2[[#This Row],[Запорізька область]]*100</f>
        <v>63.448922211808814</v>
      </c>
      <c r="K895" s="2">
        <f>Table2[[#This Row],[Івано-Франківська область]]*100</f>
        <v>54.038997214484674</v>
      </c>
      <c r="L895" s="2">
        <f>Table2[[#This Row],[Київська область]]*100</f>
        <v>56.317016317016325</v>
      </c>
      <c r="M895" s="2">
        <f>Table2[[#This Row],[Кіровоградська область]]*100</f>
        <v>46.371681415929203</v>
      </c>
      <c r="N895" s="2">
        <f>Table2[[#This Row],[Луганська область]]*100</f>
        <v>23.060498220640568</v>
      </c>
      <c r="O895" s="2">
        <f>Table2[[#This Row],[Львівська область]]*100</f>
        <v>53.997155049786628</v>
      </c>
      <c r="P895" s="2">
        <f>Table2[[#This Row],[Миколаївська область]]*100</f>
        <v>57.336956521739133</v>
      </c>
      <c r="Q895" s="2">
        <f>Table2[[#This Row],[Одеська область]]*100</f>
        <v>47.134621905730754</v>
      </c>
      <c r="R895" s="2">
        <f>Table2[[#This Row],[Полтавська область]]*100</f>
        <v>73.868149324860994</v>
      </c>
      <c r="S895" s="2">
        <f>Table2[[#This Row],[Рівненська область]]*100</f>
        <v>50.930232558139529</v>
      </c>
      <c r="T895" s="2">
        <f>Table2[[#This Row],[Сумська область]]*100</f>
        <v>46.699096594857544</v>
      </c>
      <c r="U895" s="2">
        <f>Table2[[#This Row],[Тернопільська область]]*100</f>
        <v>41.760089686098652</v>
      </c>
      <c r="V895" s="2">
        <f>Table2[[#This Row],[Харківська область]]*100</f>
        <v>55.41478129713424</v>
      </c>
      <c r="W895" s="2">
        <f>Table2[[#This Row],[Херсонська область]]*100</f>
        <v>17.899761336515514</v>
      </c>
      <c r="X895" s="2">
        <f>Table2[[#This Row],[Хмельницька область]]*100</f>
        <v>53.891708967851102</v>
      </c>
      <c r="Y895" s="2">
        <f>Table2[[#This Row],[Черкаська область]]*100</f>
        <v>70.175438596491219</v>
      </c>
      <c r="Z895" s="2">
        <f>Table2[[#This Row],[Чернівецька область]]*100</f>
        <v>60.213618157543394</v>
      </c>
      <c r="AA895" s="2">
        <f>Table2[[#This Row],[Чернігівська область]]*100</f>
        <v>63.08880308880309</v>
      </c>
    </row>
    <row r="896" spans="1:27" x14ac:dyDescent="0.35">
      <c r="A896" s="1">
        <f>Table2[[#This Row],[Дата]]</f>
        <v>44155</v>
      </c>
      <c r="B896" t="str">
        <f>Table2[[#This Row],[Показник]]</f>
        <v>% вільних ліжок</v>
      </c>
      <c r="C896" s="2">
        <f>Table2[[#This Row],[м.Київ]]*100</f>
        <v>45.709164239300918</v>
      </c>
      <c r="D896" s="2">
        <f>Table2[[#This Row],[Вінницька область]]*100</f>
        <v>46.521076688674455</v>
      </c>
      <c r="E896" s="2">
        <f>Table2[[#This Row],[Волинська область]]*100</f>
        <v>51.048445408532181</v>
      </c>
      <c r="F896" s="2">
        <f>Table2[[#This Row],[Дніпропетровська область]]*100</f>
        <v>49.964813511611538</v>
      </c>
      <c r="G896" s="2">
        <f>Table2[[#This Row],[Донецька область]]*100</f>
        <v>39.644160583941598</v>
      </c>
      <c r="H896" s="2">
        <f>Table2[[#This Row],[Житомирська область]]*100</f>
        <v>52.426035502958577</v>
      </c>
      <c r="I896" s="2">
        <f>Table2[[#This Row],[Закарпатська область]]*100</f>
        <v>42.493224932249319</v>
      </c>
      <c r="J896" s="2">
        <f>Table2[[#This Row],[Запорізька область]]*100</f>
        <v>36.551077788191186</v>
      </c>
      <c r="K896" s="2">
        <f>Table2[[#This Row],[Івано-Франківська область]]*100</f>
        <v>45.961002785515326</v>
      </c>
      <c r="L896" s="2">
        <f>Table2[[#This Row],[Київська область]]*100</f>
        <v>43.682983682983675</v>
      </c>
      <c r="M896" s="2">
        <f>Table2[[#This Row],[Кіровоградська область]]*100</f>
        <v>53.628318584070797</v>
      </c>
      <c r="N896" s="2">
        <f>Table2[[#This Row],[Луганська область]]*100</f>
        <v>76.939501779359432</v>
      </c>
      <c r="O896" s="2">
        <f>Table2[[#This Row],[Львівська область]]*100</f>
        <v>46.002844950213372</v>
      </c>
      <c r="P896" s="2">
        <f>Table2[[#This Row],[Миколаївська область]]*100</f>
        <v>42.663043478260867</v>
      </c>
      <c r="Q896" s="2">
        <f>Table2[[#This Row],[Одеська область]]*100</f>
        <v>52.865378094269246</v>
      </c>
      <c r="R896" s="2">
        <f>Table2[[#This Row],[Полтавська область]]*100</f>
        <v>26.131850675139003</v>
      </c>
      <c r="S896" s="2">
        <f>Table2[[#This Row],[Рівненська область]]*100</f>
        <v>49.069767441860471</v>
      </c>
      <c r="T896" s="2">
        <f>Table2[[#This Row],[Сумська область]]*100</f>
        <v>53.300903405142463</v>
      </c>
      <c r="U896" s="2">
        <f>Table2[[#This Row],[Тернопільська область]]*100</f>
        <v>58.239910313901348</v>
      </c>
      <c r="V896" s="2">
        <f>Table2[[#This Row],[Харківська область]]*100</f>
        <v>44.58521870286576</v>
      </c>
      <c r="W896" s="2">
        <f>Table2[[#This Row],[Херсонська область]]*100</f>
        <v>82.100238663484475</v>
      </c>
      <c r="X896" s="2">
        <f>Table2[[#This Row],[Хмельницька область]]*100</f>
        <v>46.108291032148898</v>
      </c>
      <c r="Y896" s="2">
        <f>Table2[[#This Row],[Черкаська область]]*100</f>
        <v>29.824561403508774</v>
      </c>
      <c r="Z896" s="2">
        <f>Table2[[#This Row],[Чернівецька область]]*100</f>
        <v>39.786381842456606</v>
      </c>
      <c r="AA896" s="2">
        <f>Table2[[#This Row],[Чернігівська область]]*100</f>
        <v>36.91119691119691</v>
      </c>
    </row>
    <row r="897" spans="1:27" x14ac:dyDescent="0.35">
      <c r="A897" s="1">
        <f>Table2[[#This Row],[Дата]]</f>
        <v>44155</v>
      </c>
      <c r="B897" t="str">
        <f>Table2[[#This Row],[Показник]]</f>
        <v>% ліжок, забезпечених подачею кисню</v>
      </c>
      <c r="C897" s="2">
        <f>Table2[[#This Row],[м.Київ]]*100</f>
        <v>27.413379821311835</v>
      </c>
      <c r="D897" s="2">
        <f>Table2[[#This Row],[Вінницька область]]*100</f>
        <v>52.341054706752097</v>
      </c>
      <c r="E897" s="2">
        <f>Table2[[#This Row],[Волинська область]]*100</f>
        <v>37.657784011220194</v>
      </c>
      <c r="F897" s="2">
        <f>Table2[[#This Row],[Дніпропетровська область]]*100</f>
        <v>38.437569552637434</v>
      </c>
      <c r="G897" s="2">
        <f>Table2[[#This Row],[Донецька область]]*100</f>
        <v>45.450949367088604</v>
      </c>
      <c r="H897" s="2">
        <f>Table2[[#This Row],[Житомирська область]]*100</f>
        <v>53.825956489122284</v>
      </c>
      <c r="I897" s="2">
        <f>Table2[[#This Row],[Закарпатська область]]*100</f>
        <v>32.785145888594165</v>
      </c>
      <c r="J897" s="2">
        <f>Table2[[#This Row],[Запорізька область]]*100</f>
        <v>58.97911832946636</v>
      </c>
      <c r="K897" s="2">
        <f>Table2[[#This Row],[Івано-Франківська область]]*100</f>
        <v>37.151597552685253</v>
      </c>
      <c r="L897" s="2">
        <f>Table2[[#This Row],[Київська область]]*100</f>
        <v>66.636155606407328</v>
      </c>
      <c r="M897" s="2">
        <f>Table2[[#This Row],[Кіровоградська область]]*100</f>
        <v>56.78391959798995</v>
      </c>
      <c r="N897" s="2">
        <f>Table2[[#This Row],[Луганська область]]*100</f>
        <v>19.203910614525142</v>
      </c>
      <c r="O897" s="2">
        <f>Table2[[#This Row],[Львівська область]]*100</f>
        <v>59.046283309957929</v>
      </c>
      <c r="P897" s="2">
        <f>Table2[[#This Row],[Миколаївська область]]*100</f>
        <v>42.967244701348747</v>
      </c>
      <c r="Q897" s="2">
        <f>Table2[[#This Row],[Одеська область]]*100</f>
        <v>40.971612525607256</v>
      </c>
      <c r="R897" s="2">
        <f>Table2[[#This Row],[Полтавська область]]*100</f>
        <v>58.249641319942612</v>
      </c>
      <c r="S897" s="2">
        <f>Table2[[#This Row],[Рівненська область]]*100</f>
        <v>34.655647382920115</v>
      </c>
      <c r="T897" s="2">
        <f>Table2[[#This Row],[Сумська область]]*100</f>
        <v>51.158301158301157</v>
      </c>
      <c r="U897" s="2">
        <f>Table2[[#This Row],[Тернопільська область]]*100</f>
        <v>59.916492693110648</v>
      </c>
      <c r="V897" s="2">
        <f>Table2[[#This Row],[Харківська область]]*100</f>
        <v>31.008146639511203</v>
      </c>
      <c r="W897" s="2">
        <f>Table2[[#This Row],[Херсонська область]]*100</f>
        <v>50.231053604436227</v>
      </c>
      <c r="X897" s="2">
        <f>Table2[[#This Row],[Хмельницька область]]*100</f>
        <v>65.910046237915083</v>
      </c>
      <c r="Y897" s="2">
        <f>Table2[[#This Row],[Черкаська область]]*100</f>
        <v>54.187192118226605</v>
      </c>
      <c r="Z897" s="2">
        <f>Table2[[#This Row],[Чернівецька область]]*100</f>
        <v>49.532710280373834</v>
      </c>
      <c r="AA897" s="2">
        <f>Table2[[#This Row],[Чернігівська область]]*100</f>
        <v>40.352164343360236</v>
      </c>
    </row>
    <row r="898" spans="1:27" x14ac:dyDescent="0.35">
      <c r="A898" s="1">
        <f>Table2[[#This Row],[Дата]]</f>
        <v>44155</v>
      </c>
      <c r="B898" t="str">
        <f>Table2[[#This Row],[Показник]]</f>
        <v>% зайнятих ліжок, забезпечених подачею кисню</v>
      </c>
      <c r="C898" s="2">
        <f>Table2[[#This Row],[м.Київ]]*100</f>
        <v>82.273449920508739</v>
      </c>
      <c r="D898" s="2">
        <f>Table2[[#This Row],[Вінницька область]]*100</f>
        <v>38.229755178907723</v>
      </c>
      <c r="E898" s="2">
        <f>Table2[[#This Row],[Волинська область]]*100</f>
        <v>52.141527001862201</v>
      </c>
      <c r="F898" s="2">
        <f>Table2[[#This Row],[Дніпропетровська область]]*100</f>
        <v>40.53271569195136</v>
      </c>
      <c r="G898" s="2">
        <f>Table2[[#This Row],[Донецька область]]*100</f>
        <v>60.400348128807657</v>
      </c>
      <c r="H898" s="2">
        <f>Table2[[#This Row],[Житомирська область]]*100</f>
        <v>29.686411149825787</v>
      </c>
      <c r="I898" s="2">
        <f>Table2[[#This Row],[Закарпатська область]]*100</f>
        <v>62.783171521035598</v>
      </c>
      <c r="J898" s="2">
        <f>Table2[[#This Row],[Запорізька область]]*100</f>
        <v>59.244689221085757</v>
      </c>
      <c r="K898" s="2">
        <f>Table2[[#This Row],[Івано-Франківська область]]*100</f>
        <v>57.273559011893873</v>
      </c>
      <c r="L898" s="2">
        <f>Table2[[#This Row],[Київська область]]*100</f>
        <v>63.324175824175825</v>
      </c>
      <c r="M898" s="2">
        <f>Table2[[#This Row],[Кіровоградська область]]*100</f>
        <v>56.047197640117993</v>
      </c>
      <c r="N898" s="2">
        <f>Table2[[#This Row],[Луганська область]]*100</f>
        <v>31.272727272727273</v>
      </c>
      <c r="O898" s="2">
        <f>Table2[[#This Row],[Львівська область]]*100</f>
        <v>72.49406175771972</v>
      </c>
      <c r="P898" s="2">
        <f>Table2[[#This Row],[Миколаївська область]]*100</f>
        <v>56.352765321375188</v>
      </c>
      <c r="Q898" s="2">
        <f>Table2[[#This Row],[Одеська область]]*100</f>
        <v>53.214285714285715</v>
      </c>
      <c r="R898" s="2">
        <f>Table2[[#This Row],[Полтавська область]]*100</f>
        <v>22.413793103448278</v>
      </c>
      <c r="S898" s="2">
        <f>Table2[[#This Row],[Рівненська область]]*100</f>
        <v>49.125596184419713</v>
      </c>
      <c r="T898" s="2">
        <f>Table2[[#This Row],[Сумська область]]*100</f>
        <v>66.163522012578611</v>
      </c>
      <c r="U898" s="2">
        <f>Table2[[#This Row],[Тернопільська область]]*100</f>
        <v>40.331010452961671</v>
      </c>
      <c r="V898" s="2">
        <f>Table2[[#This Row],[Харківська область]]*100</f>
        <v>78.981937602627255</v>
      </c>
      <c r="W898" s="2">
        <f>Table2[[#This Row],[Херсонська область]]*100</f>
        <v>16.651333946642136</v>
      </c>
      <c r="X898" s="2">
        <f>Table2[[#This Row],[Хмельницька область]]*100</f>
        <v>49.170918367346935</v>
      </c>
      <c r="Y898" s="2">
        <f>Table2[[#This Row],[Черкаська область]]*100</f>
        <v>84.545454545454547</v>
      </c>
      <c r="Z898" s="2">
        <f>Table2[[#This Row],[Чернівецька область]]*100</f>
        <v>49.056603773584904</v>
      </c>
      <c r="AA898" s="2">
        <f>Table2[[#This Row],[Чернігівська область]]*100</f>
        <v>54.727272727272727</v>
      </c>
    </row>
    <row r="899" spans="1:27" x14ac:dyDescent="0.35">
      <c r="A899" s="1">
        <f>Table2[[#This Row],[Дата]]</f>
        <v>44155</v>
      </c>
      <c r="B899" t="str">
        <f>Table2[[#This Row],[Показник]]</f>
        <v>% вільних ліжок, забезпечених подачею кисню</v>
      </c>
      <c r="C899" s="2">
        <f>Table2[[#This Row],[м.Київ]]*100</f>
        <v>17.726550079491258</v>
      </c>
      <c r="D899" s="2">
        <f>Table2[[#This Row],[Вінницька область]]*100</f>
        <v>61.770244821092277</v>
      </c>
      <c r="E899" s="2">
        <f>Table2[[#This Row],[Волинська область]]*100</f>
        <v>47.858472998137799</v>
      </c>
      <c r="F899" s="2">
        <f>Table2[[#This Row],[Дніпропетровська область]]*100</f>
        <v>59.46728430804864</v>
      </c>
      <c r="G899" s="2">
        <f>Table2[[#This Row],[Донецька область]]*100</f>
        <v>39.599651871192343</v>
      </c>
      <c r="H899" s="2">
        <f>Table2[[#This Row],[Житомирська область]]*100</f>
        <v>70.313588850174213</v>
      </c>
      <c r="I899" s="2">
        <f>Table2[[#This Row],[Закарпатська область]]*100</f>
        <v>37.216828478964402</v>
      </c>
      <c r="J899" s="2">
        <f>Table2[[#This Row],[Запорізька область]]*100</f>
        <v>40.755310778914236</v>
      </c>
      <c r="K899" s="2">
        <f>Table2[[#This Row],[Івано-Франківська область]]*100</f>
        <v>42.726440988106127</v>
      </c>
      <c r="L899" s="2">
        <f>Table2[[#This Row],[Київська область]]*100</f>
        <v>36.675824175824175</v>
      </c>
      <c r="M899" s="2">
        <f>Table2[[#This Row],[Кіровоградська область]]*100</f>
        <v>43.952802359882007</v>
      </c>
      <c r="N899" s="2">
        <f>Table2[[#This Row],[Луганська область]]*100</f>
        <v>68.72727272727272</v>
      </c>
      <c r="O899" s="2">
        <f>Table2[[#This Row],[Львівська область]]*100</f>
        <v>27.505938242280287</v>
      </c>
      <c r="P899" s="2">
        <f>Table2[[#This Row],[Миколаївська область]]*100</f>
        <v>43.647234678624812</v>
      </c>
      <c r="Q899" s="2">
        <f>Table2[[#This Row],[Одеська область]]*100</f>
        <v>46.785714285714285</v>
      </c>
      <c r="R899" s="2">
        <f>Table2[[#This Row],[Полтавська область]]*100</f>
        <v>77.58620689655173</v>
      </c>
      <c r="S899" s="2">
        <f>Table2[[#This Row],[Рівненська область]]*100</f>
        <v>50.87440381558028</v>
      </c>
      <c r="T899" s="2">
        <f>Table2[[#This Row],[Сумська область]]*100</f>
        <v>33.836477987421382</v>
      </c>
      <c r="U899" s="2">
        <f>Table2[[#This Row],[Тернопільська область]]*100</f>
        <v>59.668989547038329</v>
      </c>
      <c r="V899" s="2">
        <f>Table2[[#This Row],[Харківська область]]*100</f>
        <v>21.018062397372741</v>
      </c>
      <c r="W899" s="2">
        <f>Table2[[#This Row],[Херсонська область]]*100</f>
        <v>83.348666053357874</v>
      </c>
      <c r="X899" s="2">
        <f>Table2[[#This Row],[Хмельницька область]]*100</f>
        <v>50.829081632653065</v>
      </c>
      <c r="Y899" s="2">
        <f>Table2[[#This Row],[Черкаська область]]*100</f>
        <v>15.454545454545453</v>
      </c>
      <c r="Z899" s="2">
        <f>Table2[[#This Row],[Чернівецька область]]*100</f>
        <v>50.943396226415096</v>
      </c>
      <c r="AA899" s="2">
        <f>Table2[[#This Row],[Чернігівська область]]*100</f>
        <v>45.272727272727273</v>
      </c>
    </row>
    <row r="900" spans="1:27" x14ac:dyDescent="0.35">
      <c r="A900" s="1">
        <f>Table2[[#This Row],[Дата]]</f>
        <v>44155</v>
      </c>
      <c r="B900" t="str">
        <f>Table2[[#This Row],[Показник]]</f>
        <v>% зайнятих ліжок у ВРІТ</v>
      </c>
      <c r="C900" s="2">
        <f>Table2[[#This Row],[м.Київ]]*100</f>
        <v>62.162162162162161</v>
      </c>
      <c r="D900" s="2">
        <f>Table2[[#This Row],[Вінницька область]]*100</f>
        <v>30.409356725146196</v>
      </c>
      <c r="E900" s="2">
        <f>Table2[[#This Row],[Волинська область]]*100</f>
        <v>46.956521739130437</v>
      </c>
      <c r="F900" s="2">
        <f>Table2[[#This Row],[Дніпропетровська область]]*100</f>
        <v>39.903846153846153</v>
      </c>
      <c r="G900" s="2">
        <f>Table2[[#This Row],[Донецька область]]*100</f>
        <v>88.068181818181827</v>
      </c>
      <c r="H900" s="2">
        <f>Table2[[#This Row],[Житомирська область]]*100</f>
        <v>22.488038277511961</v>
      </c>
      <c r="I900" s="2">
        <f>Table2[[#This Row],[Закарпатська область]]*100</f>
        <v>57.03125</v>
      </c>
      <c r="J900" s="2">
        <f>Table2[[#This Row],[Запорізька область]]*100</f>
        <v>81.547619047619051</v>
      </c>
      <c r="K900" s="2">
        <f>Table2[[#This Row],[Івано-Франківська область]]*100</f>
        <v>67.1875</v>
      </c>
      <c r="L900" s="2">
        <f>Table2[[#This Row],[Київська область]]*100</f>
        <v>66.504854368932044</v>
      </c>
      <c r="M900" s="2">
        <f>Table2[[#This Row],[Кіровоградська область]]*100</f>
        <v>40</v>
      </c>
      <c r="N900" s="2">
        <f>Table2[[#This Row],[Луганська область]]*100</f>
        <v>46.666666666666664</v>
      </c>
      <c r="O900" s="2">
        <f>Table2[[#This Row],[Львівська область]]*100</f>
        <v>69.026548672566364</v>
      </c>
      <c r="P900" s="2">
        <f>Table2[[#This Row],[Миколаївська область]]*100</f>
        <v>52.205882352941181</v>
      </c>
      <c r="Q900" s="2">
        <f>Table2[[#This Row],[Одеська область]]*100</f>
        <v>20.743034055727556</v>
      </c>
      <c r="R900" s="2">
        <f>Table2[[#This Row],[Полтавська область]]*100</f>
        <v>31.25</v>
      </c>
      <c r="S900" s="2">
        <f>Table2[[#This Row],[Рівненська область]]*100</f>
        <v>50</v>
      </c>
      <c r="T900" s="2">
        <f>Table2[[#This Row],[Сумська область]]*100</f>
        <v>51.282051282051277</v>
      </c>
      <c r="U900" s="2">
        <f>Table2[[#This Row],[Тернопільська область]]*100</f>
        <v>37.5</v>
      </c>
      <c r="V900" s="2">
        <f>Table2[[#This Row],[Харківська область]]*100</f>
        <v>50.434782608695649</v>
      </c>
      <c r="W900" s="2">
        <f>Table2[[#This Row],[Херсонська область]]*100</f>
        <v>56.25</v>
      </c>
      <c r="X900" s="2">
        <f>Table2[[#This Row],[Хмельницька область]]*100</f>
        <v>48.993288590604031</v>
      </c>
      <c r="Y900" s="2">
        <f>Table2[[#This Row],[Черкаська область]]*100</f>
        <v>70</v>
      </c>
      <c r="Z900" s="2">
        <f>Table2[[#This Row],[Чернівецька область]]*100</f>
        <v>63.114754098360656</v>
      </c>
      <c r="AA900" s="2">
        <f>Table2[[#This Row],[Чернігівська область]]*100</f>
        <v>41.911764705882355</v>
      </c>
    </row>
    <row r="901" spans="1:27" x14ac:dyDescent="0.35">
      <c r="A901" s="1">
        <f>Table2[[#This Row],[Дата]]</f>
        <v>44155</v>
      </c>
      <c r="B901" t="str">
        <f>Table2[[#This Row],[Показник]]</f>
        <v>% вільних ліжок у ВРІТ</v>
      </c>
      <c r="C901" s="2">
        <f>Table2[[#This Row],[м.Київ]]*100</f>
        <v>37.837837837837839</v>
      </c>
      <c r="D901" s="2">
        <f>Table2[[#This Row],[Вінницька область]]*100</f>
        <v>69.590643274853804</v>
      </c>
      <c r="E901" s="2">
        <f>Table2[[#This Row],[Волинська область]]*100</f>
        <v>53.04347826086957</v>
      </c>
      <c r="F901" s="2">
        <f>Table2[[#This Row],[Дніпропетровська область]]*100</f>
        <v>60.096153846153847</v>
      </c>
      <c r="G901" s="2">
        <f>Table2[[#This Row],[Донецька область]]*100</f>
        <v>11.931818181818182</v>
      </c>
      <c r="H901" s="2">
        <f>Table2[[#This Row],[Житомирська область]]*100</f>
        <v>77.511961722488039</v>
      </c>
      <c r="I901" s="2">
        <f>Table2[[#This Row],[Закарпатська область]]*100</f>
        <v>42.96875</v>
      </c>
      <c r="J901" s="2">
        <f>Table2[[#This Row],[Запорізька область]]*100</f>
        <v>18.452380952380953</v>
      </c>
      <c r="K901" s="2">
        <f>Table2[[#This Row],[Івано-Франківська область]]*100</f>
        <v>32.8125</v>
      </c>
      <c r="L901" s="2">
        <f>Table2[[#This Row],[Київська область]]*100</f>
        <v>33.495145631067963</v>
      </c>
      <c r="M901" s="2">
        <f>Table2[[#This Row],[Кіровоградська область]]*100</f>
        <v>60</v>
      </c>
      <c r="N901" s="2">
        <f>Table2[[#This Row],[Луганська область]]*100</f>
        <v>53.333333333333336</v>
      </c>
      <c r="O901" s="2">
        <f>Table2[[#This Row],[Львівська область]]*100</f>
        <v>30.973451327433626</v>
      </c>
      <c r="P901" s="2">
        <f>Table2[[#This Row],[Миколаївська область]]*100</f>
        <v>47.794117647058826</v>
      </c>
      <c r="Q901" s="2">
        <f>Table2[[#This Row],[Одеська область]]*100</f>
        <v>79.256965944272451</v>
      </c>
      <c r="R901" s="2">
        <f>Table2[[#This Row],[Полтавська область]]*100</f>
        <v>68.75</v>
      </c>
      <c r="S901" s="2">
        <f>Table2[[#This Row],[Рівненська область]]*100</f>
        <v>50</v>
      </c>
      <c r="T901" s="2">
        <f>Table2[[#This Row],[Сумська область]]*100</f>
        <v>48.717948717948715</v>
      </c>
      <c r="U901" s="2">
        <f>Table2[[#This Row],[Тернопільська область]]*100</f>
        <v>62.5</v>
      </c>
      <c r="V901" s="2">
        <f>Table2[[#This Row],[Харківська область]]*100</f>
        <v>49.565217391304351</v>
      </c>
      <c r="W901" s="2">
        <f>Table2[[#This Row],[Херсонська область]]*100</f>
        <v>43.75</v>
      </c>
      <c r="X901" s="2">
        <f>Table2[[#This Row],[Хмельницька область]]*100</f>
        <v>51.006711409395976</v>
      </c>
      <c r="Y901" s="2">
        <f>Table2[[#This Row],[Черкаська область]]*100</f>
        <v>30</v>
      </c>
      <c r="Z901" s="2">
        <f>Table2[[#This Row],[Чернівецька область]]*100</f>
        <v>36.885245901639344</v>
      </c>
      <c r="AA901" s="2">
        <f>Table2[[#This Row],[Чернігівська область]]*100</f>
        <v>58.088235294117652</v>
      </c>
    </row>
    <row r="902" spans="1:27" x14ac:dyDescent="0.35">
      <c r="A902" s="1">
        <f>Table2[[#This Row],[Дата]]</f>
        <v>44155</v>
      </c>
      <c r="B902" t="str">
        <f>Table2[[#This Row],[Показник]]</f>
        <v>% зайнятих апаратів ШВЛ</v>
      </c>
      <c r="C902" s="2">
        <f>Table2[[#This Row],[м.Київ]]*100</f>
        <v>17.857142857142858</v>
      </c>
      <c r="D902" s="2">
        <f>Table2[[#This Row],[Вінницька область]]*100</f>
        <v>29.936305732484076</v>
      </c>
      <c r="E902" s="2">
        <f>Table2[[#This Row],[Волинська область]]*100</f>
        <v>4.6357615894039732</v>
      </c>
      <c r="F902" s="2">
        <f>Table2[[#This Row],[Дніпропетровська область]]*100</f>
        <v>1.9736842105263157</v>
      </c>
      <c r="G902" s="2">
        <f>Table2[[#This Row],[Донецька область]]*100</f>
        <v>6.607929515418502</v>
      </c>
      <c r="H902" s="2">
        <f>Table2[[#This Row],[Житомирська область]]*100</f>
        <v>9.5744680851063837</v>
      </c>
      <c r="I902" s="2">
        <f>Table2[[#This Row],[Закарпатська область]]*100</f>
        <v>22.857142857142858</v>
      </c>
      <c r="J902" s="2">
        <f>Table2[[#This Row],[Запорізька область]]*100</f>
        <v>20.675105485232066</v>
      </c>
      <c r="K902" s="2">
        <f>Table2[[#This Row],[Івано-Франківська область]]*100</f>
        <v>34.302325581395351</v>
      </c>
      <c r="L902" s="2">
        <f>Table2[[#This Row],[Київська область]]*100</f>
        <v>14.077669902912621</v>
      </c>
      <c r="M902" s="2">
        <f>Table2[[#This Row],[Кіровоградська область]]*100</f>
        <v>25.454545454545453</v>
      </c>
      <c r="N902" s="2">
        <f>Table2[[#This Row],[Луганська область]]*100</f>
        <v>9.2105263157894726</v>
      </c>
      <c r="O902" s="2">
        <f>Table2[[#This Row],[Львівська область]]*100</f>
        <v>18.636363636363637</v>
      </c>
      <c r="P902" s="2">
        <f>Table2[[#This Row],[Миколаївська область]]*100</f>
        <v>4.5161290322580641</v>
      </c>
      <c r="Q902" s="2">
        <f>Table2[[#This Row],[Одеська область]]*100</f>
        <v>7.2796934865900385</v>
      </c>
      <c r="R902" s="2">
        <f>Table2[[#This Row],[Полтавська область]]*100</f>
        <v>8.3333333333333321</v>
      </c>
      <c r="S902" s="2">
        <f>Table2[[#This Row],[Рівненська область]]*100</f>
        <v>5.6962025316455698</v>
      </c>
      <c r="T902" s="2">
        <f>Table2[[#This Row],[Сумська область]]*100</f>
        <v>7.6923076923076925</v>
      </c>
      <c r="U902" s="2">
        <f>Table2[[#This Row],[Тернопільська область]]*100</f>
        <v>10</v>
      </c>
      <c r="V902" s="2">
        <f>Table2[[#This Row],[Харківська область]]*100</f>
        <v>24.30939226519337</v>
      </c>
      <c r="W902" s="2">
        <f>Table2[[#This Row],[Херсонська область]]*100</f>
        <v>7.6923076923076925</v>
      </c>
      <c r="X902" s="2">
        <f>Table2[[#This Row],[Хмельницька область]]*100</f>
        <v>16.875</v>
      </c>
      <c r="Y902" s="2">
        <f>Table2[[#This Row],[Черкаська область]]*100</f>
        <v>20.472440944881889</v>
      </c>
      <c r="Z902" s="2">
        <f>Table2[[#This Row],[Чернівецька область]]*100</f>
        <v>2.5157232704402519</v>
      </c>
      <c r="AA902" s="2">
        <f>Table2[[#This Row],[Чернігівська область]]*100</f>
        <v>10.062893081761008</v>
      </c>
    </row>
    <row r="903" spans="1:27" x14ac:dyDescent="0.35">
      <c r="A903" s="1">
        <f>Table2[[#This Row],[Дата]]</f>
        <v>44155</v>
      </c>
      <c r="B903" t="str">
        <f>Table2[[#This Row],[Показник]]</f>
        <v>% вільних апаратів ШВЛ</v>
      </c>
      <c r="C903" s="2">
        <f>Table2[[#This Row],[м.Київ]]*100</f>
        <v>82.142857142857139</v>
      </c>
      <c r="D903" s="2">
        <f>Table2[[#This Row],[Вінницька область]]*100</f>
        <v>70.063694267515913</v>
      </c>
      <c r="E903" s="2">
        <f>Table2[[#This Row],[Волинська область]]*100</f>
        <v>95.36423841059603</v>
      </c>
      <c r="F903" s="2">
        <f>Table2[[#This Row],[Дніпропетровська область]]*100</f>
        <v>98.026315789473685</v>
      </c>
      <c r="G903" s="2">
        <f>Table2[[#This Row],[Донецька область]]*100</f>
        <v>93.392070484581495</v>
      </c>
      <c r="H903" s="2">
        <f>Table2[[#This Row],[Житомирська область]]*100</f>
        <v>90.425531914893625</v>
      </c>
      <c r="I903" s="2">
        <f>Table2[[#This Row],[Закарпатська область]]*100</f>
        <v>77.142857142857153</v>
      </c>
      <c r="J903" s="2">
        <f>Table2[[#This Row],[Запорізька область]]*100</f>
        <v>79.324894514767934</v>
      </c>
      <c r="K903" s="2">
        <f>Table2[[#This Row],[Івано-Франківська область]]*100</f>
        <v>65.697674418604649</v>
      </c>
      <c r="L903" s="2">
        <f>Table2[[#This Row],[Київська область]]*100</f>
        <v>85.922330097087368</v>
      </c>
      <c r="M903" s="2">
        <f>Table2[[#This Row],[Кіровоградська область]]*100</f>
        <v>74.545454545454547</v>
      </c>
      <c r="N903" s="2">
        <f>Table2[[#This Row],[Луганська область]]*100</f>
        <v>90.789473684210535</v>
      </c>
      <c r="O903" s="2">
        <f>Table2[[#This Row],[Львівська область]]*100</f>
        <v>81.36363636363636</v>
      </c>
      <c r="P903" s="2">
        <f>Table2[[#This Row],[Миколаївська область]]*100</f>
        <v>95.483870967741936</v>
      </c>
      <c r="Q903" s="2">
        <f>Table2[[#This Row],[Одеська область]]*100</f>
        <v>92.720306513409966</v>
      </c>
      <c r="R903" s="2">
        <f>Table2[[#This Row],[Полтавська область]]*100</f>
        <v>91.666666666666657</v>
      </c>
      <c r="S903" s="2">
        <f>Table2[[#This Row],[Рівненська область]]*100</f>
        <v>94.303797468354432</v>
      </c>
      <c r="T903" s="2">
        <f>Table2[[#This Row],[Сумська область]]*100</f>
        <v>92.307692307692307</v>
      </c>
      <c r="U903" s="2">
        <f>Table2[[#This Row],[Тернопільська область]]*100</f>
        <v>90</v>
      </c>
      <c r="V903" s="2">
        <f>Table2[[#This Row],[Харківська область]]*100</f>
        <v>75.690607734806619</v>
      </c>
      <c r="W903" s="2">
        <f>Table2[[#This Row],[Херсонська область]]*100</f>
        <v>92.307692307692307</v>
      </c>
      <c r="X903" s="2">
        <f>Table2[[#This Row],[Хмельницька область]]*100</f>
        <v>83.125</v>
      </c>
      <c r="Y903" s="2">
        <f>Table2[[#This Row],[Черкаська область]]*100</f>
        <v>79.527559055118118</v>
      </c>
      <c r="Z903" s="2">
        <f>Table2[[#This Row],[Чернівецька область]]*100</f>
        <v>97.484276729559753</v>
      </c>
      <c r="AA903" s="2">
        <f>Table2[[#This Row],[Чернігівська область]]*100</f>
        <v>89.937106918238996</v>
      </c>
    </row>
    <row r="904" spans="1:27" x14ac:dyDescent="0.35">
      <c r="A904" s="1">
        <f>Table2[[#This Row],[Дата]]</f>
        <v>44156</v>
      </c>
      <c r="B904" t="str">
        <f>Table2[[#This Row],[Показник]]</f>
        <v>% ліжок, зайнятих підтвердженими випадками</v>
      </c>
      <c r="C904" s="2">
        <f>Table2[[#This Row],[м.Київ]]*100</f>
        <v>42.25857046829487</v>
      </c>
      <c r="D904" s="2">
        <f>Table2[[#This Row],[Вінницька область]]*100</f>
        <v>24.631792788217368</v>
      </c>
      <c r="E904" s="2">
        <f>Table2[[#This Row],[Волинська область]]*100</f>
        <v>35.357917570498913</v>
      </c>
      <c r="F904" s="2">
        <f>Table2[[#This Row],[Дніпропетровська область]]*100</f>
        <v>33.262960356556412</v>
      </c>
      <c r="G904" s="2">
        <f>Table2[[#This Row],[Донецька область]]*100</f>
        <v>24.954379562043798</v>
      </c>
      <c r="H904" s="2">
        <f>Table2[[#This Row],[Житомирська область]]*100</f>
        <v>31.439842209072978</v>
      </c>
      <c r="I904" s="2">
        <f>Table2[[#This Row],[Закарпатська область]]*100</f>
        <v>42.330623306233065</v>
      </c>
      <c r="J904" s="2">
        <f>Table2[[#This Row],[Запорізька область]]*100</f>
        <v>37.86316776007498</v>
      </c>
      <c r="K904" s="2">
        <f>Table2[[#This Row],[Івано-Франківська область]]*100</f>
        <v>42.931754874651809</v>
      </c>
      <c r="L904" s="2">
        <f>Table2[[#This Row],[Київська область]]*100</f>
        <v>42.890442890442891</v>
      </c>
      <c r="M904" s="2">
        <f>Table2[[#This Row],[Кіровоградська область]]*100</f>
        <v>46.725663716814161</v>
      </c>
      <c r="N904" s="2">
        <f>Table2[[#This Row],[Луганська область]]*100</f>
        <v>16.868327402135229</v>
      </c>
      <c r="O904" s="2">
        <f>Table2[[#This Row],[Львівська область]]*100</f>
        <v>32.062588904694167</v>
      </c>
      <c r="P904" s="2">
        <f>Table2[[#This Row],[Миколаївська область]]*100</f>
        <v>37.907608695652172</v>
      </c>
      <c r="Q904" s="2">
        <f>Table2[[#This Row],[Одеська область]]*100</f>
        <v>26.415734147168529</v>
      </c>
      <c r="R904" s="2">
        <f>Table2[[#This Row],[Полтавська область]]*100</f>
        <v>27.005559968228752</v>
      </c>
      <c r="S904" s="2">
        <f>Table2[[#This Row],[Рівненська область]]*100</f>
        <v>36.569767441860463</v>
      </c>
      <c r="T904" s="2">
        <f>Table2[[#This Row],[Сумська область]]*100</f>
        <v>31.0632383599722</v>
      </c>
      <c r="U904" s="2">
        <f>Table2[[#This Row],[Тернопільська область]]*100</f>
        <v>33.464125560538115</v>
      </c>
      <c r="V904" s="2">
        <f>Table2[[#This Row],[Харківська область]]*100</f>
        <v>37.616892911010559</v>
      </c>
      <c r="W904" s="2">
        <f>Table2[[#This Row],[Херсонська область]]*100</f>
        <v>17.136038186157517</v>
      </c>
      <c r="X904" s="2">
        <f>Table2[[#This Row],[Хмельницька область]]*100</f>
        <v>41.962774957698819</v>
      </c>
      <c r="Y904" s="2">
        <f>Table2[[#This Row],[Черкаська область]]*100</f>
        <v>52.73477812177503</v>
      </c>
      <c r="Z904" s="2">
        <f>Table2[[#This Row],[Чернівецька область]]*100</f>
        <v>40.854472630173568</v>
      </c>
      <c r="AA904" s="2">
        <f>Table2[[#This Row],[Чернігівська область]]*100</f>
        <v>41.235521235521233</v>
      </c>
    </row>
    <row r="905" spans="1:27" x14ac:dyDescent="0.35">
      <c r="A905" s="1">
        <f>Table2[[#This Row],[Дата]]</f>
        <v>44156</v>
      </c>
      <c r="B905" t="str">
        <f>Table2[[#This Row],[Показник]]</f>
        <v>% ліжок, зайнятих підозрюваними випадками</v>
      </c>
      <c r="C905" s="2">
        <f>Table2[[#This Row],[м.Київ]]*100</f>
        <v>10.127716782433344</v>
      </c>
      <c r="D905" s="2">
        <f>Table2[[#This Row],[Вінницька область]]*100</f>
        <v>29.151853732859323</v>
      </c>
      <c r="E905" s="2">
        <f>Table2[[#This Row],[Волинська область]]*100</f>
        <v>12.292118582791034</v>
      </c>
      <c r="F905" s="2">
        <f>Table2[[#This Row],[Дніпропетровська область]]*100</f>
        <v>15.505512549847527</v>
      </c>
      <c r="G905" s="2">
        <f>Table2[[#This Row],[Донецька область]]*100</f>
        <v>31.934306569343065</v>
      </c>
      <c r="H905" s="2">
        <f>Table2[[#This Row],[Житомирська область]]*100</f>
        <v>15.266272189349111</v>
      </c>
      <c r="I905" s="2">
        <f>Table2[[#This Row],[Закарпатська область]]*100</f>
        <v>13.170731707317069</v>
      </c>
      <c r="J905" s="2">
        <f>Table2[[#This Row],[Запорізька область]]*100</f>
        <v>24.507966260543579</v>
      </c>
      <c r="K905" s="2">
        <f>Table2[[#This Row],[Івано-Франківська область]]*100</f>
        <v>12.04735376044569</v>
      </c>
      <c r="L905" s="2">
        <f>Table2[[#This Row],[Київська область]]*100</f>
        <v>12.214452214452209</v>
      </c>
      <c r="M905" s="2">
        <f>Table2[[#This Row],[Кіровоградська область]]*100</f>
        <v>5.1327433628318602</v>
      </c>
      <c r="N905" s="2">
        <f>Table2[[#This Row],[Луганська область]]*100</f>
        <v>6.6192170818505343</v>
      </c>
      <c r="O905" s="2">
        <f>Table2[[#This Row],[Львівська область]]*100</f>
        <v>19.317211948790902</v>
      </c>
      <c r="P905" s="2">
        <f>Table2[[#This Row],[Миколаївська область]]*100</f>
        <v>22.554347826086961</v>
      </c>
      <c r="Q905" s="2">
        <f>Table2[[#This Row],[Одеська область]]*100</f>
        <v>20.684977958630054</v>
      </c>
      <c r="R905" s="2">
        <f>Table2[[#This Row],[Полтавська область]]*100</f>
        <v>44.241461477362989</v>
      </c>
      <c r="S905" s="2">
        <f>Table2[[#This Row],[Рівненська область]]*100</f>
        <v>11.627906976744185</v>
      </c>
      <c r="T905" s="2">
        <f>Table2[[#This Row],[Сумська область]]*100</f>
        <v>13.898540653231411</v>
      </c>
      <c r="U905" s="2">
        <f>Table2[[#This Row],[Тернопільська область]]*100</f>
        <v>6.7825112107623262</v>
      </c>
      <c r="V905" s="2">
        <f>Table2[[#This Row],[Харківська область]]*100</f>
        <v>16.651583710407238</v>
      </c>
      <c r="W905" s="2">
        <f>Table2[[#This Row],[Херсонська область]]*100</f>
        <v>0</v>
      </c>
      <c r="X905" s="2">
        <f>Table2[[#This Row],[Хмельницька область]]*100</f>
        <v>9.7292724196277494</v>
      </c>
      <c r="Y905" s="2">
        <f>Table2[[#This Row],[Черкаська область]]*100</f>
        <v>18.885448916408652</v>
      </c>
      <c r="Z905" s="2">
        <f>Table2[[#This Row],[Чернівецька область]]*100</f>
        <v>17.08945260347129</v>
      </c>
      <c r="AA905" s="2">
        <f>Table2[[#This Row],[Чернігівська область]]*100</f>
        <v>18.22393822393823</v>
      </c>
    </row>
    <row r="906" spans="1:27" x14ac:dyDescent="0.35">
      <c r="A906" s="1">
        <f>Table2[[#This Row],[Дата]]</f>
        <v>44156</v>
      </c>
      <c r="B906" t="str">
        <f>Table2[[#This Row],[Показник]]</f>
        <v>% зайнятих підтвердженими та підозрюваними випадками</v>
      </c>
      <c r="C906" s="2">
        <f>Table2[[#This Row],[м.Київ]]*100</f>
        <v>52.386287250728216</v>
      </c>
      <c r="D906" s="2">
        <f>Table2[[#This Row],[Вінницька область]]*100</f>
        <v>53.78364652107669</v>
      </c>
      <c r="E906" s="2">
        <f>Table2[[#This Row],[Волинська область]]*100</f>
        <v>47.650036153289946</v>
      </c>
      <c r="F906" s="2">
        <f>Table2[[#This Row],[Дніпропетровська область]]*100</f>
        <v>48.768472906403943</v>
      </c>
      <c r="G906" s="2">
        <f>Table2[[#This Row],[Донецька область]]*100</f>
        <v>56.888686131386855</v>
      </c>
      <c r="H906" s="2">
        <f>Table2[[#This Row],[Житомирська область]]*100</f>
        <v>46.706114398422088</v>
      </c>
      <c r="I906" s="2">
        <f>Table2[[#This Row],[Закарпатська область]]*100</f>
        <v>55.501355013550139</v>
      </c>
      <c r="J906" s="2">
        <f>Table2[[#This Row],[Запорізька область]]*100</f>
        <v>62.371134020618555</v>
      </c>
      <c r="K906" s="2">
        <f>Table2[[#This Row],[Івано-Франківська область]]*100</f>
        <v>54.979108635097496</v>
      </c>
      <c r="L906" s="2">
        <f>Table2[[#This Row],[Київська область]]*100</f>
        <v>55.1048951048951</v>
      </c>
      <c r="M906" s="2">
        <f>Table2[[#This Row],[Кіровоградська область]]*100</f>
        <v>51.858407079646021</v>
      </c>
      <c r="N906" s="2">
        <f>Table2[[#This Row],[Луганська область]]*100</f>
        <v>23.487544483985765</v>
      </c>
      <c r="O906" s="2">
        <f>Table2[[#This Row],[Львівська область]]*100</f>
        <v>51.379800853485072</v>
      </c>
      <c r="P906" s="2">
        <f>Table2[[#This Row],[Миколаївська область]]*100</f>
        <v>60.461956521739133</v>
      </c>
      <c r="Q906" s="2">
        <f>Table2[[#This Row],[Одеська область]]*100</f>
        <v>47.100712105798578</v>
      </c>
      <c r="R906" s="2">
        <f>Table2[[#This Row],[Полтавська область]]*100</f>
        <v>71.247021445591741</v>
      </c>
      <c r="S906" s="2">
        <f>Table2[[#This Row],[Рівненська область]]*100</f>
        <v>48.197674418604649</v>
      </c>
      <c r="T906" s="2">
        <f>Table2[[#This Row],[Сумська область]]*100</f>
        <v>44.961779013203611</v>
      </c>
      <c r="U906" s="2">
        <f>Table2[[#This Row],[Тернопільська область]]*100</f>
        <v>40.246636771300444</v>
      </c>
      <c r="V906" s="2">
        <f>Table2[[#This Row],[Харківська область]]*100</f>
        <v>54.268476621417797</v>
      </c>
      <c r="W906" s="2">
        <f>Table2[[#This Row],[Херсонська область]]*100</f>
        <v>17.136038186157517</v>
      </c>
      <c r="X906" s="2">
        <f>Table2[[#This Row],[Хмельницька область]]*100</f>
        <v>51.692047377326567</v>
      </c>
      <c r="Y906" s="2">
        <f>Table2[[#This Row],[Черкаська область]]*100</f>
        <v>71.620227038183685</v>
      </c>
      <c r="Z906" s="2">
        <f>Table2[[#This Row],[Чернівецька область]]*100</f>
        <v>57.943925233644855</v>
      </c>
      <c r="AA906" s="2">
        <f>Table2[[#This Row],[Чернігівська область]]*100</f>
        <v>59.45945945945946</v>
      </c>
    </row>
    <row r="907" spans="1:27" x14ac:dyDescent="0.35">
      <c r="A907" s="1">
        <f>Table2[[#This Row],[Дата]]</f>
        <v>44156</v>
      </c>
      <c r="B907" t="str">
        <f>Table2[[#This Row],[Показник]]</f>
        <v>% вільних ліжок</v>
      </c>
      <c r="C907" s="2">
        <f>Table2[[#This Row],[м.Київ]]*100</f>
        <v>47.613712749271784</v>
      </c>
      <c r="D907" s="2">
        <f>Table2[[#This Row],[Вінницька область]]*100</f>
        <v>46.21635347892331</v>
      </c>
      <c r="E907" s="2">
        <f>Table2[[#This Row],[Волинська область]]*100</f>
        <v>52.349963846710047</v>
      </c>
      <c r="F907" s="2">
        <f>Table2[[#This Row],[Дніпропетровська область]]*100</f>
        <v>51.231527093596064</v>
      </c>
      <c r="G907" s="2">
        <f>Table2[[#This Row],[Донецька область]]*100</f>
        <v>43.111313868613145</v>
      </c>
      <c r="H907" s="2">
        <f>Table2[[#This Row],[Житомирська область]]*100</f>
        <v>53.293885601577905</v>
      </c>
      <c r="I907" s="2">
        <f>Table2[[#This Row],[Закарпатська область]]*100</f>
        <v>44.498644986449861</v>
      </c>
      <c r="J907" s="2">
        <f>Table2[[#This Row],[Запорізька область]]*100</f>
        <v>37.628865979381445</v>
      </c>
      <c r="K907" s="2">
        <f>Table2[[#This Row],[Івано-Франківська область]]*100</f>
        <v>45.020891364902504</v>
      </c>
      <c r="L907" s="2">
        <f>Table2[[#This Row],[Київська область]]*100</f>
        <v>44.8951048951049</v>
      </c>
      <c r="M907" s="2">
        <f>Table2[[#This Row],[Кіровоградська область]]*100</f>
        <v>48.141592920353979</v>
      </c>
      <c r="N907" s="2">
        <f>Table2[[#This Row],[Луганська область]]*100</f>
        <v>76.512455516014228</v>
      </c>
      <c r="O907" s="2">
        <f>Table2[[#This Row],[Львівська область]]*100</f>
        <v>48.620199146514928</v>
      </c>
      <c r="P907" s="2">
        <f>Table2[[#This Row],[Миколаївська область]]*100</f>
        <v>39.538043478260867</v>
      </c>
      <c r="Q907" s="2">
        <f>Table2[[#This Row],[Одеська область]]*100</f>
        <v>52.899287894201422</v>
      </c>
      <c r="R907" s="2">
        <f>Table2[[#This Row],[Полтавська область]]*100</f>
        <v>28.752978554408259</v>
      </c>
      <c r="S907" s="2">
        <f>Table2[[#This Row],[Рівненська область]]*100</f>
        <v>51.802325581395351</v>
      </c>
      <c r="T907" s="2">
        <f>Table2[[#This Row],[Сумська область]]*100</f>
        <v>55.038220986796382</v>
      </c>
      <c r="U907" s="2">
        <f>Table2[[#This Row],[Тернопільська область]]*100</f>
        <v>59.753363228699556</v>
      </c>
      <c r="V907" s="2">
        <f>Table2[[#This Row],[Харківська область]]*100</f>
        <v>45.731523378582203</v>
      </c>
      <c r="W907" s="2">
        <f>Table2[[#This Row],[Херсонська область]]*100</f>
        <v>82.863961813842479</v>
      </c>
      <c r="X907" s="2">
        <f>Table2[[#This Row],[Хмельницька область]]*100</f>
        <v>48.307952622673433</v>
      </c>
      <c r="Y907" s="2">
        <f>Table2[[#This Row],[Черкаська область]]*100</f>
        <v>28.379772961816318</v>
      </c>
      <c r="Z907" s="2">
        <f>Table2[[#This Row],[Чернівецька область]]*100</f>
        <v>42.056074766355145</v>
      </c>
      <c r="AA907" s="2">
        <f>Table2[[#This Row],[Чернігівська область]]*100</f>
        <v>40.54054054054054</v>
      </c>
    </row>
    <row r="908" spans="1:27" x14ac:dyDescent="0.35">
      <c r="A908" s="1">
        <f>Table2[[#This Row],[Дата]]</f>
        <v>44156</v>
      </c>
      <c r="B908" t="str">
        <f>Table2[[#This Row],[Показник]]</f>
        <v>% ліжок, забезпечених подачею кисню</v>
      </c>
      <c r="C908" s="2">
        <f>Table2[[#This Row],[м.Київ]]*100</f>
        <v>27.413379821311835</v>
      </c>
      <c r="D908" s="2">
        <f>Table2[[#This Row],[Вінницька область]]*100</f>
        <v>54.263183834401183</v>
      </c>
      <c r="E908" s="2">
        <f>Table2[[#This Row],[Волинська область]]*100</f>
        <v>37.657784011220194</v>
      </c>
      <c r="F908" s="2">
        <f>Table2[[#This Row],[Дніпропетровська область]]*100</f>
        <v>38.81593590028934</v>
      </c>
      <c r="G908" s="2">
        <f>Table2[[#This Row],[Донецька область]]*100</f>
        <v>45.450949367088604</v>
      </c>
      <c r="H908" s="2">
        <f>Table2[[#This Row],[Житомирська область]]*100</f>
        <v>55.288822205551391</v>
      </c>
      <c r="I908" s="2">
        <f>Table2[[#This Row],[Закарпатська область]]*100</f>
        <v>48.700265251989386</v>
      </c>
      <c r="J908" s="2">
        <f>Table2[[#This Row],[Запорізька область]]*100</f>
        <v>58.97911832946636</v>
      </c>
      <c r="K908" s="2">
        <f>Table2[[#This Row],[Івано-Франківська область]]*100</f>
        <v>37.151597552685253</v>
      </c>
      <c r="L908" s="2">
        <f>Table2[[#This Row],[Київська область]]*100</f>
        <v>66.727688787185357</v>
      </c>
      <c r="M908" s="2">
        <f>Table2[[#This Row],[Кіровоградська область]]*100</f>
        <v>56.78391959798995</v>
      </c>
      <c r="N908" s="2">
        <f>Table2[[#This Row],[Луганська область]]*100</f>
        <v>19.203910614525142</v>
      </c>
      <c r="O908" s="2">
        <f>Table2[[#This Row],[Львівська область]]*100</f>
        <v>59.046283309957929</v>
      </c>
      <c r="P908" s="2">
        <f>Table2[[#This Row],[Миколаївська область]]*100</f>
        <v>45.150931278098909</v>
      </c>
      <c r="Q908" s="2">
        <f>Table2[[#This Row],[Одеська область]]*100</f>
        <v>40.971612525607256</v>
      </c>
      <c r="R908" s="2">
        <f>Table2[[#This Row],[Полтавська область]]*100</f>
        <v>58.249641319942612</v>
      </c>
      <c r="S908" s="2">
        <f>Table2[[#This Row],[Рівненська область]]*100</f>
        <v>35.316804407713498</v>
      </c>
      <c r="T908" s="2">
        <f>Table2[[#This Row],[Сумська область]]*100</f>
        <v>51.158301158301157</v>
      </c>
      <c r="U908" s="2">
        <f>Table2[[#This Row],[Тернопільська область]]*100</f>
        <v>59.916492693110648</v>
      </c>
      <c r="V908" s="2">
        <f>Table2[[#This Row],[Харківська область]]*100</f>
        <v>31.262729124236255</v>
      </c>
      <c r="W908" s="2">
        <f>Table2[[#This Row],[Херсонська область]]*100</f>
        <v>50.231053604436227</v>
      </c>
      <c r="X908" s="2">
        <f>Table2[[#This Row],[Хмельницька область]]*100</f>
        <v>68.011769651113923</v>
      </c>
      <c r="Y908" s="2">
        <f>Table2[[#This Row],[Черкаська область]]*100</f>
        <v>54.187192118226605</v>
      </c>
      <c r="Z908" s="2">
        <f>Table2[[#This Row],[Чернівецька область]]*100</f>
        <v>49.532710280373834</v>
      </c>
      <c r="AA908" s="2">
        <f>Table2[[#This Row],[Чернігівська область]]*100</f>
        <v>40.352164343360236</v>
      </c>
    </row>
    <row r="909" spans="1:27" x14ac:dyDescent="0.35">
      <c r="A909" s="1">
        <f>Table2[[#This Row],[Дата]]</f>
        <v>44156</v>
      </c>
      <c r="B909" t="str">
        <f>Table2[[#This Row],[Показник]]</f>
        <v>% зайнятих ліжок, забезпечених подачею кисню</v>
      </c>
      <c r="C909" s="2">
        <f>Table2[[#This Row],[м.Київ]]*100</f>
        <v>81.081081081081081</v>
      </c>
      <c r="D909" s="2">
        <f>Table2[[#This Row],[Вінницька область]]*100</f>
        <v>36.05812897366031</v>
      </c>
      <c r="E909" s="2">
        <f>Table2[[#This Row],[Волинська область]]*100</f>
        <v>55.493482309124765</v>
      </c>
      <c r="F909" s="2">
        <f>Table2[[#This Row],[Дніпропетровська область]]*100</f>
        <v>42.545871559633028</v>
      </c>
      <c r="G909" s="2">
        <f>Table2[[#This Row],[Донецька область]]*100</f>
        <v>67.101827676240205</v>
      </c>
      <c r="H909" s="2">
        <f>Table2[[#This Row],[Житомирська область]]*100</f>
        <v>27.544097693351429</v>
      </c>
      <c r="I909" s="2">
        <f>Table2[[#This Row],[Закарпатська область]]*100</f>
        <v>74.074074074074076</v>
      </c>
      <c r="J909" s="2">
        <f>Table2[[#This Row],[Запорізька область]]*100</f>
        <v>40.991345397324942</v>
      </c>
      <c r="K909" s="2">
        <f>Table2[[#This Row],[Івано-Франківська область]]*100</f>
        <v>59.469350411710884</v>
      </c>
      <c r="L909" s="2">
        <f>Table2[[#This Row],[Київська область]]*100</f>
        <v>61.454046639231827</v>
      </c>
      <c r="M909" s="2">
        <f>Table2[[#This Row],[Кіровоградська область]]*100</f>
        <v>58.702064896755161</v>
      </c>
      <c r="N909" s="2">
        <f>Table2[[#This Row],[Луганська область]]*100</f>
        <v>30.545454545454547</v>
      </c>
      <c r="O909" s="2">
        <f>Table2[[#This Row],[Львівська область]]*100</f>
        <v>73.966745843230413</v>
      </c>
      <c r="P909" s="2">
        <f>Table2[[#This Row],[Миколаївська область]]*100</f>
        <v>54.765291607396868</v>
      </c>
      <c r="Q909" s="2">
        <f>Table2[[#This Row],[Одеська область]]*100</f>
        <v>52.5</v>
      </c>
      <c r="R909" s="2">
        <f>Table2[[#This Row],[Полтавська область]]*100</f>
        <v>24.75369458128079</v>
      </c>
      <c r="S909" s="2">
        <f>Table2[[#This Row],[Рівненська область]]*100</f>
        <v>46.645865834633391</v>
      </c>
      <c r="T909" s="2">
        <f>Table2[[#This Row],[Сумська область]]*100</f>
        <v>61.509433962264147</v>
      </c>
      <c r="U909" s="2">
        <f>Table2[[#This Row],[Тернопільська область]]*100</f>
        <v>41.463414634146339</v>
      </c>
      <c r="V909" s="2">
        <f>Table2[[#This Row],[Харківська область]]*100</f>
        <v>78.420195439739416</v>
      </c>
      <c r="W909" s="2">
        <f>Table2[[#This Row],[Херсонська область]]*100</f>
        <v>15.639374425023</v>
      </c>
      <c r="X909" s="2">
        <f>Table2[[#This Row],[Хмельницька область]]*100</f>
        <v>45.920889987639065</v>
      </c>
      <c r="Y909" s="2">
        <f>Table2[[#This Row],[Черкаська область]]*100</f>
        <v>86.181818181818187</v>
      </c>
      <c r="Z909" s="2">
        <f>Table2[[#This Row],[Чернівецька область]]*100</f>
        <v>50</v>
      </c>
      <c r="AA909" s="2">
        <f>Table2[[#This Row],[Чернігівська область]]*100</f>
        <v>54.727272727272727</v>
      </c>
    </row>
    <row r="910" spans="1:27" x14ac:dyDescent="0.35">
      <c r="A910" s="1">
        <f>Table2[[#This Row],[Дата]]</f>
        <v>44156</v>
      </c>
      <c r="B910" t="str">
        <f>Table2[[#This Row],[Показник]]</f>
        <v>% вільних ліжок, забезпечених подачею кисню</v>
      </c>
      <c r="C910" s="2">
        <f>Table2[[#This Row],[м.Київ]]*100</f>
        <v>18.918918918918919</v>
      </c>
      <c r="D910" s="2">
        <f>Table2[[#This Row],[Вінницька область]]*100</f>
        <v>63.94187102633969</v>
      </c>
      <c r="E910" s="2">
        <f>Table2[[#This Row],[Волинська область]]*100</f>
        <v>44.506517690875228</v>
      </c>
      <c r="F910" s="2">
        <f>Table2[[#This Row],[Дніпропетровська область]]*100</f>
        <v>57.454128440366972</v>
      </c>
      <c r="G910" s="2">
        <f>Table2[[#This Row],[Донецька область]]*100</f>
        <v>32.898172323759788</v>
      </c>
      <c r="H910" s="2">
        <f>Table2[[#This Row],[Житомирська область]]*100</f>
        <v>72.455902306648582</v>
      </c>
      <c r="I910" s="2">
        <f>Table2[[#This Row],[Закарпатська область]]*100</f>
        <v>25.925925925925924</v>
      </c>
      <c r="J910" s="2">
        <f>Table2[[#This Row],[Запорізька область]]*100</f>
        <v>59.008654602675058</v>
      </c>
      <c r="K910" s="2">
        <f>Table2[[#This Row],[Івано-Франківська область]]*100</f>
        <v>40.530649588289116</v>
      </c>
      <c r="L910" s="2">
        <f>Table2[[#This Row],[Київська область]]*100</f>
        <v>38.545953360768173</v>
      </c>
      <c r="M910" s="2">
        <f>Table2[[#This Row],[Кіровоградська область]]*100</f>
        <v>41.297935103244839</v>
      </c>
      <c r="N910" s="2">
        <f>Table2[[#This Row],[Луганська область]]*100</f>
        <v>69.454545454545453</v>
      </c>
      <c r="O910" s="2">
        <f>Table2[[#This Row],[Львівська область]]*100</f>
        <v>26.033254156769598</v>
      </c>
      <c r="P910" s="2">
        <f>Table2[[#This Row],[Миколаївська область]]*100</f>
        <v>45.234708392603132</v>
      </c>
      <c r="Q910" s="2">
        <f>Table2[[#This Row],[Одеська область]]*100</f>
        <v>47.5</v>
      </c>
      <c r="R910" s="2">
        <f>Table2[[#This Row],[Полтавська область]]*100</f>
        <v>75.246305418719217</v>
      </c>
      <c r="S910" s="2">
        <f>Table2[[#This Row],[Рівненська область]]*100</f>
        <v>53.354134165366617</v>
      </c>
      <c r="T910" s="2">
        <f>Table2[[#This Row],[Сумська область]]*100</f>
        <v>38.490566037735853</v>
      </c>
      <c r="U910" s="2">
        <f>Table2[[#This Row],[Тернопільська область]]*100</f>
        <v>58.536585365853654</v>
      </c>
      <c r="V910" s="2">
        <f>Table2[[#This Row],[Харківська область]]*100</f>
        <v>21.579804560260587</v>
      </c>
      <c r="W910" s="2">
        <f>Table2[[#This Row],[Херсонська область]]*100</f>
        <v>84.360625574976993</v>
      </c>
      <c r="X910" s="2">
        <f>Table2[[#This Row],[Хмельницька область]]*100</f>
        <v>54.079110012360943</v>
      </c>
      <c r="Y910" s="2">
        <f>Table2[[#This Row],[Черкаська область]]*100</f>
        <v>13.818181818181818</v>
      </c>
      <c r="Z910" s="2">
        <f>Table2[[#This Row],[Чернівецька область]]*100</f>
        <v>50</v>
      </c>
      <c r="AA910" s="2">
        <f>Table2[[#This Row],[Чернігівська область]]*100</f>
        <v>45.272727272727273</v>
      </c>
    </row>
    <row r="911" spans="1:27" x14ac:dyDescent="0.35">
      <c r="A911" s="1">
        <f>Table2[[#This Row],[Дата]]</f>
        <v>44156</v>
      </c>
      <c r="B911" t="str">
        <f>Table2[[#This Row],[Показник]]</f>
        <v>% зайнятих ліжок у ВРІТ</v>
      </c>
      <c r="C911" s="2">
        <f>Table2[[#This Row],[м.Київ]]*100</f>
        <v>69.669669669669659</v>
      </c>
      <c r="D911" s="2">
        <f>Table2[[#This Row],[Вінницька область]]*100</f>
        <v>33.918128654970758</v>
      </c>
      <c r="E911" s="2">
        <f>Table2[[#This Row],[Волинська область]]*100</f>
        <v>45.217391304347828</v>
      </c>
      <c r="F911" s="2">
        <f>Table2[[#This Row],[Дніпропетровська область]]*100</f>
        <v>38.942307692307693</v>
      </c>
      <c r="G911" s="2">
        <f>Table2[[#This Row],[Донецька область]]*100</f>
        <v>88.068181818181827</v>
      </c>
      <c r="H911" s="2">
        <f>Table2[[#This Row],[Житомирська область]]*100</f>
        <v>23.923444976076556</v>
      </c>
      <c r="I911" s="2">
        <f>Table2[[#This Row],[Закарпатська область]]*100</f>
        <v>52.34375</v>
      </c>
      <c r="J911" s="2">
        <f>Table2[[#This Row],[Запорізька область]]*100</f>
        <v>76.19047619047619</v>
      </c>
      <c r="K911" s="2">
        <f>Table2[[#This Row],[Івано-Франківська область]]*100</f>
        <v>70.3125</v>
      </c>
      <c r="L911" s="2">
        <f>Table2[[#This Row],[Київська область]]*100</f>
        <v>49.029126213592235</v>
      </c>
      <c r="M911" s="2">
        <f>Table2[[#This Row],[Кіровоградська область]]*100</f>
        <v>35.384615384615387</v>
      </c>
      <c r="N911" s="2">
        <f>Table2[[#This Row],[Луганська область]]*100</f>
        <v>40</v>
      </c>
      <c r="O911" s="2">
        <f>Table2[[#This Row],[Львівська область]]*100</f>
        <v>62.831858407079643</v>
      </c>
      <c r="P911" s="2">
        <f>Table2[[#This Row],[Миколаївська область]]*100</f>
        <v>55.147058823529413</v>
      </c>
      <c r="Q911" s="2">
        <f>Table2[[#This Row],[Одеська область]]*100</f>
        <v>19.814241486068113</v>
      </c>
      <c r="R911" s="2">
        <f>Table2[[#This Row],[Полтавська область]]*100</f>
        <v>32.5</v>
      </c>
      <c r="S911" s="2">
        <f>Table2[[#This Row],[Рівненська область]]*100</f>
        <v>50</v>
      </c>
      <c r="T911" s="2">
        <f>Table2[[#This Row],[Сумська область]]*100</f>
        <v>41.025641025641022</v>
      </c>
      <c r="U911" s="2">
        <f>Table2[[#This Row],[Тернопільська область]]*100</f>
        <v>39.655172413793103</v>
      </c>
      <c r="V911" s="2">
        <f>Table2[[#This Row],[Харківська область]]*100</f>
        <v>51.739130434782609</v>
      </c>
      <c r="W911" s="2">
        <f>Table2[[#This Row],[Херсонська область]]*100</f>
        <v>36.458333333333329</v>
      </c>
      <c r="X911" s="2">
        <f>Table2[[#This Row],[Хмельницька область]]*100</f>
        <v>44.966442953020135</v>
      </c>
      <c r="Y911" s="2">
        <f>Table2[[#This Row],[Черкаська область]]*100</f>
        <v>67.692307692307693</v>
      </c>
      <c r="Z911" s="2">
        <f>Table2[[#This Row],[Чернівецька область]]*100</f>
        <v>63.114754098360656</v>
      </c>
      <c r="AA911" s="2">
        <f>Table2[[#This Row],[Чернігівська область]]*100</f>
        <v>41.911764705882355</v>
      </c>
    </row>
    <row r="912" spans="1:27" x14ac:dyDescent="0.35">
      <c r="A912" s="1">
        <f>Table2[[#This Row],[Дата]]</f>
        <v>44156</v>
      </c>
      <c r="B912" t="str">
        <f>Table2[[#This Row],[Показник]]</f>
        <v>% вільних ліжок у ВРІТ</v>
      </c>
      <c r="C912" s="2">
        <f>Table2[[#This Row],[м.Київ]]*100</f>
        <v>30.33033033033033</v>
      </c>
      <c r="D912" s="2">
        <f>Table2[[#This Row],[Вінницька область]]*100</f>
        <v>66.081871345029242</v>
      </c>
      <c r="E912" s="2">
        <f>Table2[[#This Row],[Волинська область]]*100</f>
        <v>54.782608695652172</v>
      </c>
      <c r="F912" s="2">
        <f>Table2[[#This Row],[Дніпропетровська область]]*100</f>
        <v>61.057692307692314</v>
      </c>
      <c r="G912" s="2">
        <f>Table2[[#This Row],[Донецька область]]*100</f>
        <v>11.931818181818182</v>
      </c>
      <c r="H912" s="2">
        <f>Table2[[#This Row],[Житомирська область]]*100</f>
        <v>76.076555023923447</v>
      </c>
      <c r="I912" s="2">
        <f>Table2[[#This Row],[Закарпатська область]]*100</f>
        <v>47.65625</v>
      </c>
      <c r="J912" s="2">
        <f>Table2[[#This Row],[Запорізька область]]*100</f>
        <v>23.809523809523807</v>
      </c>
      <c r="K912" s="2">
        <f>Table2[[#This Row],[Івано-Франківська область]]*100</f>
        <v>29.6875</v>
      </c>
      <c r="L912" s="2">
        <f>Table2[[#This Row],[Київська область]]*100</f>
        <v>50.970873786407765</v>
      </c>
      <c r="M912" s="2">
        <f>Table2[[#This Row],[Кіровоградська область]]*100</f>
        <v>64.615384615384613</v>
      </c>
      <c r="N912" s="2">
        <f>Table2[[#This Row],[Луганська область]]*100</f>
        <v>60</v>
      </c>
      <c r="O912" s="2">
        <f>Table2[[#This Row],[Львівська область]]*100</f>
        <v>37.168141592920357</v>
      </c>
      <c r="P912" s="2">
        <f>Table2[[#This Row],[Миколаївська область]]*100</f>
        <v>44.852941176470587</v>
      </c>
      <c r="Q912" s="2">
        <f>Table2[[#This Row],[Одеська область]]*100</f>
        <v>80.185758513931887</v>
      </c>
      <c r="R912" s="2">
        <f>Table2[[#This Row],[Полтавська область]]*100</f>
        <v>67.5</v>
      </c>
      <c r="S912" s="2">
        <f>Table2[[#This Row],[Рівненська область]]*100</f>
        <v>50</v>
      </c>
      <c r="T912" s="2">
        <f>Table2[[#This Row],[Сумська область]]*100</f>
        <v>58.974358974358978</v>
      </c>
      <c r="U912" s="2">
        <f>Table2[[#This Row],[Тернопільська область]]*100</f>
        <v>60.344827586206897</v>
      </c>
      <c r="V912" s="2">
        <f>Table2[[#This Row],[Харківська область]]*100</f>
        <v>48.260869565217391</v>
      </c>
      <c r="W912" s="2">
        <f>Table2[[#This Row],[Херсонська область]]*100</f>
        <v>63.541666666666664</v>
      </c>
      <c r="X912" s="2">
        <f>Table2[[#This Row],[Хмельницька область]]*100</f>
        <v>55.033557046979865</v>
      </c>
      <c r="Y912" s="2">
        <f>Table2[[#This Row],[Черкаська область]]*100</f>
        <v>32.307692307692307</v>
      </c>
      <c r="Z912" s="2">
        <f>Table2[[#This Row],[Чернівецька область]]*100</f>
        <v>36.885245901639344</v>
      </c>
      <c r="AA912" s="2">
        <f>Table2[[#This Row],[Чернігівська область]]*100</f>
        <v>58.088235294117652</v>
      </c>
    </row>
    <row r="913" spans="1:27" x14ac:dyDescent="0.35">
      <c r="A913" s="1">
        <f>Table2[[#This Row],[Дата]]</f>
        <v>44156</v>
      </c>
      <c r="B913" t="str">
        <f>Table2[[#This Row],[Показник]]</f>
        <v>% зайнятих апаратів ШВЛ</v>
      </c>
      <c r="C913" s="2">
        <f>Table2[[#This Row],[м.Київ]]*100</f>
        <v>14.795918367346939</v>
      </c>
      <c r="D913" s="2">
        <f>Table2[[#This Row],[Вінницька область]]*100</f>
        <v>31.210191082802545</v>
      </c>
      <c r="E913" s="2">
        <f>Table2[[#This Row],[Волинська область]]*100</f>
        <v>7.9470198675496695</v>
      </c>
      <c r="F913" s="2">
        <f>Table2[[#This Row],[Дніпропетровська область]]*100</f>
        <v>2.1929824561403506</v>
      </c>
      <c r="G913" s="2">
        <f>Table2[[#This Row],[Донецька область]]*100</f>
        <v>7.5471698113207548</v>
      </c>
      <c r="H913" s="2">
        <f>Table2[[#This Row],[Житомирська область]]*100</f>
        <v>9.5744680851063837</v>
      </c>
      <c r="I913" s="2">
        <f>Table2[[#This Row],[Закарпатська область]]*100</f>
        <v>21.428571428571427</v>
      </c>
      <c r="J913" s="2">
        <f>Table2[[#This Row],[Запорізька область]]*100</f>
        <v>19.831223628691983</v>
      </c>
      <c r="K913" s="2">
        <f>Table2[[#This Row],[Івано-Франківська область]]*100</f>
        <v>29.069767441860467</v>
      </c>
      <c r="L913" s="2">
        <f>Table2[[#This Row],[Київська область]]*100</f>
        <v>14.563106796116504</v>
      </c>
      <c r="M913" s="2">
        <f>Table2[[#This Row],[Кіровоградська область]]*100</f>
        <v>29.09090909090909</v>
      </c>
      <c r="N913" s="2">
        <f>Table2[[#This Row],[Луганська область]]*100</f>
        <v>7.8947368421052628</v>
      </c>
      <c r="O913" s="2">
        <f>Table2[[#This Row],[Львівська область]]*100</f>
        <v>15.909090909090908</v>
      </c>
      <c r="P913" s="2">
        <f>Table2[[#This Row],[Миколаївська область]]*100</f>
        <v>6.3291139240506329</v>
      </c>
      <c r="Q913" s="2">
        <f>Table2[[#This Row],[Одеська область]]*100</f>
        <v>9.1954022988505741</v>
      </c>
      <c r="R913" s="2">
        <f>Table2[[#This Row],[Полтавська область]]*100</f>
        <v>6</v>
      </c>
      <c r="S913" s="2">
        <f>Table2[[#This Row],[Рівненська область]]*100</f>
        <v>5.0632911392405067</v>
      </c>
      <c r="T913" s="2">
        <f>Table2[[#This Row],[Сумська область]]*100</f>
        <v>7.6335877862595423</v>
      </c>
      <c r="U913" s="2">
        <f>Table2[[#This Row],[Тернопільська область]]*100</f>
        <v>9.4736842105263168</v>
      </c>
      <c r="V913" s="2">
        <f>Table2[[#This Row],[Харківська область]]*100</f>
        <v>26.243093922651934</v>
      </c>
      <c r="W913" s="2">
        <f>Table2[[#This Row],[Херсонська область]]*100</f>
        <v>7.6923076923076925</v>
      </c>
      <c r="X913" s="2">
        <f>Table2[[#This Row],[Хмельницька область]]*100</f>
        <v>19.375</v>
      </c>
      <c r="Y913" s="2">
        <f>Table2[[#This Row],[Черкаська область]]*100</f>
        <v>21.259842519685041</v>
      </c>
      <c r="Z913" s="2">
        <f>Table2[[#This Row],[Чернівецька область]]*100</f>
        <v>3.1446540880503147</v>
      </c>
      <c r="AA913" s="2">
        <f>Table2[[#This Row],[Чернігівська область]]*100</f>
        <v>11.949685534591195</v>
      </c>
    </row>
    <row r="914" spans="1:27" x14ac:dyDescent="0.35">
      <c r="A914" s="1">
        <f>Table2[[#This Row],[Дата]]</f>
        <v>44156</v>
      </c>
      <c r="B914" t="str">
        <f>Table2[[#This Row],[Показник]]</f>
        <v>% вільних апаратів ШВЛ</v>
      </c>
      <c r="C914" s="2">
        <f>Table2[[#This Row],[м.Київ]]*100</f>
        <v>85.204081632653057</v>
      </c>
      <c r="D914" s="2">
        <f>Table2[[#This Row],[Вінницька область]]*100</f>
        <v>68.789808917197448</v>
      </c>
      <c r="E914" s="2">
        <f>Table2[[#This Row],[Волинська область]]*100</f>
        <v>92.05298013245033</v>
      </c>
      <c r="F914" s="2">
        <f>Table2[[#This Row],[Дніпропетровська область]]*100</f>
        <v>97.807017543859658</v>
      </c>
      <c r="G914" s="2">
        <f>Table2[[#This Row],[Донецька область]]*100</f>
        <v>92.452830188679243</v>
      </c>
      <c r="H914" s="2">
        <f>Table2[[#This Row],[Житомирська область]]*100</f>
        <v>90.425531914893625</v>
      </c>
      <c r="I914" s="2">
        <f>Table2[[#This Row],[Закарпатська область]]*100</f>
        <v>78.571428571428569</v>
      </c>
      <c r="J914" s="2">
        <f>Table2[[#This Row],[Запорізька область]]*100</f>
        <v>80.168776371308013</v>
      </c>
      <c r="K914" s="2">
        <f>Table2[[#This Row],[Івано-Франківська область]]*100</f>
        <v>70.930232558139537</v>
      </c>
      <c r="L914" s="2">
        <f>Table2[[#This Row],[Київська область]]*100</f>
        <v>85.436893203883486</v>
      </c>
      <c r="M914" s="2">
        <f>Table2[[#This Row],[Кіровоградська область]]*100</f>
        <v>70.909090909090907</v>
      </c>
      <c r="N914" s="2">
        <f>Table2[[#This Row],[Луганська область]]*100</f>
        <v>92.10526315789474</v>
      </c>
      <c r="O914" s="2">
        <f>Table2[[#This Row],[Львівська область]]*100</f>
        <v>84.090909090909093</v>
      </c>
      <c r="P914" s="2">
        <f>Table2[[#This Row],[Миколаївська область]]*100</f>
        <v>93.670886075949369</v>
      </c>
      <c r="Q914" s="2">
        <f>Table2[[#This Row],[Одеська область]]*100</f>
        <v>90.804597701149419</v>
      </c>
      <c r="R914" s="2">
        <f>Table2[[#This Row],[Полтавська область]]*100</f>
        <v>94</v>
      </c>
      <c r="S914" s="2">
        <f>Table2[[#This Row],[Рівненська область]]*100</f>
        <v>94.936708860759495</v>
      </c>
      <c r="T914" s="2">
        <f>Table2[[#This Row],[Сумська область]]*100</f>
        <v>92.36641221374046</v>
      </c>
      <c r="U914" s="2">
        <f>Table2[[#This Row],[Тернопільська область]]*100</f>
        <v>90.526315789473685</v>
      </c>
      <c r="V914" s="2">
        <f>Table2[[#This Row],[Харківська область]]*100</f>
        <v>73.756906077348063</v>
      </c>
      <c r="W914" s="2">
        <f>Table2[[#This Row],[Херсонська область]]*100</f>
        <v>92.307692307692307</v>
      </c>
      <c r="X914" s="2">
        <f>Table2[[#This Row],[Хмельницька область]]*100</f>
        <v>80.625</v>
      </c>
      <c r="Y914" s="2">
        <f>Table2[[#This Row],[Черкаська область]]*100</f>
        <v>78.740157480314963</v>
      </c>
      <c r="Z914" s="2">
        <f>Table2[[#This Row],[Чернівецька область]]*100</f>
        <v>96.855345911949684</v>
      </c>
      <c r="AA914" s="2">
        <f>Table2[[#This Row],[Чернігівська область]]*100</f>
        <v>88.050314465408803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2020-11-22T08:16:46Z</dcterms:modified>
</cp:coreProperties>
</file>