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E0FAE9BA-4F7A-4A07-AF3C-C923FC91D56D}" xr6:coauthVersionLast="45" xr6:coauthVersionMax="45" xr10:uidLastSave="{00000000-0000-0000-0000-000000000000}"/>
  <bookViews>
    <workbookView xWindow="4940" yWindow="4940" windowWidth="2515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59" i="8" l="1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Y959" i="8"/>
  <c r="Z959" i="8"/>
  <c r="AA959" i="8"/>
  <c r="A960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Y960" i="8"/>
  <c r="Z960" i="8"/>
  <c r="AA960" i="8"/>
  <c r="A961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Y961" i="8"/>
  <c r="Z961" i="8"/>
  <c r="AA961" i="8"/>
  <c r="A962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Y962" i="8"/>
  <c r="Z962" i="8"/>
  <c r="AA962" i="8"/>
  <c r="A963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Y963" i="8"/>
  <c r="Z963" i="8"/>
  <c r="AA963" i="8"/>
  <c r="A964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Y964" i="8"/>
  <c r="Z964" i="8"/>
  <c r="AA964" i="8"/>
  <c r="A965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Y965" i="8"/>
  <c r="Z965" i="8"/>
  <c r="AA965" i="8"/>
  <c r="A966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Y966" i="8"/>
  <c r="Z966" i="8"/>
  <c r="AA966" i="8"/>
  <c r="A967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Y967" i="8"/>
  <c r="Z967" i="8"/>
  <c r="AA967" i="8"/>
  <c r="A968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Y968" i="8"/>
  <c r="Z968" i="8"/>
  <c r="AA968" i="8"/>
  <c r="A969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Y969" i="8"/>
  <c r="Z969" i="8"/>
  <c r="AA969" i="8"/>
  <c r="A969" i="7"/>
  <c r="B969" i="7"/>
  <c r="C969" i="7"/>
  <c r="A959" i="7"/>
  <c r="B959" i="7"/>
  <c r="C959" i="7"/>
  <c r="A960" i="7"/>
  <c r="B960" i="7"/>
  <c r="C960" i="7"/>
  <c r="A961" i="7"/>
  <c r="B961" i="7"/>
  <c r="C961" i="7"/>
  <c r="A962" i="7"/>
  <c r="B962" i="7"/>
  <c r="C962" i="7"/>
  <c r="A963" i="7"/>
  <c r="B963" i="7"/>
  <c r="C963" i="7"/>
  <c r="A964" i="7"/>
  <c r="B964" i="7"/>
  <c r="C964" i="7"/>
  <c r="A965" i="7"/>
  <c r="B965" i="7"/>
  <c r="C965" i="7"/>
  <c r="A966" i="7"/>
  <c r="B966" i="7"/>
  <c r="C966" i="7"/>
  <c r="A967" i="7"/>
  <c r="B967" i="7"/>
  <c r="C967" i="7"/>
  <c r="A968" i="7"/>
  <c r="B968" i="7"/>
  <c r="C968" i="7"/>
  <c r="A948" i="8" l="1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Y948" i="8"/>
  <c r="Z948" i="8"/>
  <c r="AA948" i="8"/>
  <c r="A949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Y949" i="8"/>
  <c r="Z949" i="8"/>
  <c r="AA949" i="8"/>
  <c r="A950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Y950" i="8"/>
  <c r="Z950" i="8"/>
  <c r="AA950" i="8"/>
  <c r="A951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Y951" i="8"/>
  <c r="Z951" i="8"/>
  <c r="AA951" i="8"/>
  <c r="A952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Y952" i="8"/>
  <c r="Z952" i="8"/>
  <c r="AA952" i="8"/>
  <c r="A953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Y953" i="8"/>
  <c r="Z953" i="8"/>
  <c r="AA953" i="8"/>
  <c r="A954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Y954" i="8"/>
  <c r="Z954" i="8"/>
  <c r="AA954" i="8"/>
  <c r="A955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Y955" i="8"/>
  <c r="Z955" i="8"/>
  <c r="AA955" i="8"/>
  <c r="A956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Y956" i="8"/>
  <c r="Z956" i="8"/>
  <c r="AA956" i="8"/>
  <c r="A957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Y957" i="8"/>
  <c r="Z957" i="8"/>
  <c r="AA957" i="8"/>
  <c r="A958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Y958" i="8"/>
  <c r="Z958" i="8"/>
  <c r="AA958" i="8"/>
  <c r="A948" i="7"/>
  <c r="B948" i="7"/>
  <c r="C948" i="7"/>
  <c r="A949" i="7"/>
  <c r="B949" i="7"/>
  <c r="C949" i="7"/>
  <c r="A950" i="7"/>
  <c r="B950" i="7"/>
  <c r="C950" i="7"/>
  <c r="A951" i="7"/>
  <c r="B951" i="7"/>
  <c r="C951" i="7"/>
  <c r="A952" i="7"/>
  <c r="B952" i="7"/>
  <c r="C952" i="7"/>
  <c r="A953" i="7"/>
  <c r="B953" i="7"/>
  <c r="C953" i="7"/>
  <c r="A954" i="7"/>
  <c r="B954" i="7"/>
  <c r="C954" i="7"/>
  <c r="A955" i="7"/>
  <c r="B955" i="7"/>
  <c r="C955" i="7"/>
  <c r="A956" i="7"/>
  <c r="B956" i="7"/>
  <c r="C956" i="7"/>
  <c r="A957" i="7"/>
  <c r="B957" i="7"/>
  <c r="C957" i="7"/>
  <c r="A958" i="7"/>
  <c r="B958" i="7"/>
  <c r="C958" i="7"/>
  <c r="A937" i="8" l="1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A938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A939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A940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A941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A942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A943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A944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A945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A946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A947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A937" i="7"/>
  <c r="B937" i="7"/>
  <c r="C937" i="7"/>
  <c r="A938" i="7"/>
  <c r="B938" i="7"/>
  <c r="C938" i="7"/>
  <c r="A939" i="7"/>
  <c r="B939" i="7"/>
  <c r="C939" i="7"/>
  <c r="A940" i="7"/>
  <c r="B940" i="7"/>
  <c r="C940" i="7"/>
  <c r="A941" i="7"/>
  <c r="B941" i="7"/>
  <c r="C941" i="7"/>
  <c r="A942" i="7"/>
  <c r="B942" i="7"/>
  <c r="C942" i="7"/>
  <c r="A943" i="7"/>
  <c r="B943" i="7"/>
  <c r="C943" i="7"/>
  <c r="A944" i="7"/>
  <c r="B944" i="7"/>
  <c r="C944" i="7"/>
  <c r="A945" i="7"/>
  <c r="B945" i="7"/>
  <c r="C945" i="7"/>
  <c r="A946" i="7"/>
  <c r="B946" i="7"/>
  <c r="C946" i="7"/>
  <c r="A947" i="7"/>
  <c r="B947" i="7"/>
  <c r="C947" i="7"/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<sst xmlns="http://schemas.openxmlformats.org/spreadsheetml/2006/main" count="6184" uniqueCount="53">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</sst>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233" totalsRowShown="0">
  <autoFilter ref="A1:AA1233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969" totalsRowShown="0">
  <autoFilter ref="A1:AA969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233" totalsRowShown="0">
  <autoFilter ref="A1:C1233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969" totalsRowShown="0">
  <autoFilter ref="A1:C969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969" totalsRowShown="0">
  <autoFilter ref="A1:C969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969" totalsRowShown="0">
  <autoFilter ref="A1:AA969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233"/>
  <sheetViews>
    <sheetView topLeftCell="A1181" workbookViewId="0">
      <selection activeCell="A1220" sqref="A1220:AA1233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  <row r="1192" spans="1:27" x14ac:dyDescent="0.35">
      <c r="A1192" s="1">
        <v>44159</v>
      </c>
      <c r="B1192" t="s">
        <v>35</v>
      </c>
      <c r="C1192">
        <v>4589</v>
      </c>
      <c r="D1192">
        <v>2052</v>
      </c>
      <c r="E1192">
        <v>1426</v>
      </c>
      <c r="F1192">
        <v>4493</v>
      </c>
      <c r="G1192">
        <v>2525</v>
      </c>
      <c r="H1192">
        <v>2666</v>
      </c>
      <c r="I1192">
        <v>1885</v>
      </c>
      <c r="J1192">
        <v>2175</v>
      </c>
      <c r="K1192">
        <v>2942</v>
      </c>
      <c r="L1192">
        <v>2185</v>
      </c>
      <c r="M1192">
        <v>597</v>
      </c>
      <c r="N1192">
        <v>1432</v>
      </c>
      <c r="O1192">
        <v>3565</v>
      </c>
      <c r="P1192">
        <v>1557</v>
      </c>
      <c r="Q1192">
        <v>3417</v>
      </c>
      <c r="R1192">
        <v>1394</v>
      </c>
      <c r="S1192">
        <v>1815</v>
      </c>
      <c r="T1192">
        <v>1554</v>
      </c>
      <c r="U1192">
        <v>1931</v>
      </c>
      <c r="V1192">
        <v>3928</v>
      </c>
      <c r="W1192">
        <v>2164</v>
      </c>
      <c r="X1192">
        <v>2379</v>
      </c>
      <c r="Y1192">
        <v>1485</v>
      </c>
      <c r="Z1192">
        <v>1498</v>
      </c>
      <c r="AA1192">
        <v>1382</v>
      </c>
    </row>
    <row r="1193" spans="1:27" x14ac:dyDescent="0.35">
      <c r="A1193" s="1">
        <v>44159</v>
      </c>
      <c r="B1193" t="s">
        <v>36</v>
      </c>
      <c r="C1193">
        <v>2065</v>
      </c>
      <c r="D1193">
        <v>483</v>
      </c>
      <c r="E1193">
        <v>506</v>
      </c>
      <c r="F1193">
        <v>1429</v>
      </c>
      <c r="G1193">
        <v>559</v>
      </c>
      <c r="H1193">
        <v>801</v>
      </c>
      <c r="I1193">
        <v>769</v>
      </c>
      <c r="J1193">
        <v>819</v>
      </c>
      <c r="K1193">
        <v>1212</v>
      </c>
      <c r="L1193">
        <v>940</v>
      </c>
      <c r="M1193">
        <v>301</v>
      </c>
      <c r="N1193">
        <v>243</v>
      </c>
      <c r="O1193">
        <v>1212</v>
      </c>
      <c r="P1193">
        <v>625</v>
      </c>
      <c r="Q1193">
        <v>874</v>
      </c>
      <c r="R1193">
        <v>430</v>
      </c>
      <c r="S1193">
        <v>659</v>
      </c>
      <c r="T1193">
        <v>448</v>
      </c>
      <c r="U1193">
        <v>614</v>
      </c>
      <c r="V1193">
        <v>1303</v>
      </c>
      <c r="W1193">
        <v>387</v>
      </c>
      <c r="X1193">
        <v>942</v>
      </c>
      <c r="Y1193">
        <v>505</v>
      </c>
      <c r="Z1193">
        <v>647</v>
      </c>
      <c r="AA1193">
        <v>583</v>
      </c>
    </row>
    <row r="1194" spans="1:27" x14ac:dyDescent="0.35">
      <c r="A1194" s="1">
        <v>44159</v>
      </c>
      <c r="B1194" t="s">
        <v>37</v>
      </c>
      <c r="C1194">
        <v>538</v>
      </c>
      <c r="D1194">
        <v>600</v>
      </c>
      <c r="E1194">
        <v>146</v>
      </c>
      <c r="F1194">
        <v>674</v>
      </c>
      <c r="G1194">
        <v>717</v>
      </c>
      <c r="H1194">
        <v>361</v>
      </c>
      <c r="I1194">
        <v>243</v>
      </c>
      <c r="J1194">
        <v>603</v>
      </c>
      <c r="K1194">
        <v>283</v>
      </c>
      <c r="L1194">
        <v>282</v>
      </c>
      <c r="M1194">
        <v>39</v>
      </c>
      <c r="N1194">
        <v>122</v>
      </c>
      <c r="O1194">
        <v>643</v>
      </c>
      <c r="P1194">
        <v>374</v>
      </c>
      <c r="Q1194">
        <v>706</v>
      </c>
      <c r="R1194">
        <v>451</v>
      </c>
      <c r="S1194">
        <v>243</v>
      </c>
      <c r="T1194">
        <v>170</v>
      </c>
      <c r="U1194">
        <v>100</v>
      </c>
      <c r="V1194">
        <v>384</v>
      </c>
      <c r="W1194">
        <v>0</v>
      </c>
      <c r="X1194">
        <v>290</v>
      </c>
      <c r="Y1194">
        <v>215</v>
      </c>
      <c r="Z1194">
        <v>254</v>
      </c>
      <c r="AA1194">
        <v>240</v>
      </c>
    </row>
    <row r="1195" spans="1:27" x14ac:dyDescent="0.35">
      <c r="A1195" s="1">
        <v>44159</v>
      </c>
      <c r="B1195" t="s">
        <v>38</v>
      </c>
      <c r="C1195">
        <v>2603</v>
      </c>
      <c r="D1195">
        <v>1083</v>
      </c>
      <c r="E1195">
        <v>652</v>
      </c>
      <c r="F1195">
        <v>2103</v>
      </c>
      <c r="G1195">
        <v>1276</v>
      </c>
      <c r="H1195">
        <v>1162</v>
      </c>
      <c r="I1195">
        <v>1012</v>
      </c>
      <c r="J1195">
        <v>1422</v>
      </c>
      <c r="K1195">
        <v>1495</v>
      </c>
      <c r="L1195">
        <v>1222</v>
      </c>
      <c r="M1195">
        <v>340</v>
      </c>
      <c r="N1195">
        <v>365</v>
      </c>
      <c r="O1195">
        <v>1855</v>
      </c>
      <c r="P1195">
        <v>999</v>
      </c>
      <c r="Q1195">
        <v>1580</v>
      </c>
      <c r="R1195">
        <v>881</v>
      </c>
      <c r="S1195">
        <v>902</v>
      </c>
      <c r="T1195">
        <v>618</v>
      </c>
      <c r="U1195">
        <v>714</v>
      </c>
      <c r="V1195">
        <v>1687</v>
      </c>
      <c r="W1195">
        <v>387</v>
      </c>
      <c r="X1195">
        <v>1232</v>
      </c>
      <c r="Y1195">
        <v>720</v>
      </c>
      <c r="Z1195">
        <v>901</v>
      </c>
      <c r="AA1195">
        <v>823</v>
      </c>
    </row>
    <row r="1196" spans="1:27" x14ac:dyDescent="0.35">
      <c r="A1196" s="1">
        <v>44159</v>
      </c>
      <c r="B1196" t="s">
        <v>39</v>
      </c>
      <c r="C1196">
        <v>1986</v>
      </c>
      <c r="D1196">
        <v>969</v>
      </c>
      <c r="E1196">
        <v>774</v>
      </c>
      <c r="F1196">
        <v>2390</v>
      </c>
      <c r="G1196">
        <v>1249</v>
      </c>
      <c r="H1196">
        <v>1504</v>
      </c>
      <c r="I1196">
        <v>873</v>
      </c>
      <c r="J1196">
        <v>753</v>
      </c>
      <c r="K1196">
        <v>1447</v>
      </c>
      <c r="L1196">
        <v>963</v>
      </c>
      <c r="M1196">
        <v>257</v>
      </c>
      <c r="N1196">
        <v>1067</v>
      </c>
      <c r="O1196">
        <v>1710</v>
      </c>
      <c r="P1196">
        <v>558</v>
      </c>
      <c r="Q1196">
        <v>1837</v>
      </c>
      <c r="R1196">
        <v>513</v>
      </c>
      <c r="S1196">
        <v>913</v>
      </c>
      <c r="T1196">
        <v>936</v>
      </c>
      <c r="U1196">
        <v>1217</v>
      </c>
      <c r="V1196">
        <v>2241</v>
      </c>
      <c r="W1196">
        <v>1777</v>
      </c>
      <c r="X1196">
        <v>1147</v>
      </c>
      <c r="Y1196">
        <v>765</v>
      </c>
      <c r="Z1196">
        <v>597</v>
      </c>
      <c r="AA1196">
        <v>559</v>
      </c>
    </row>
    <row r="1197" spans="1:27" x14ac:dyDescent="0.35">
      <c r="A1197" s="1">
        <v>44159</v>
      </c>
      <c r="B1197" t="s">
        <v>2</v>
      </c>
      <c r="C1197">
        <v>1258</v>
      </c>
      <c r="D1197">
        <v>1172</v>
      </c>
      <c r="E1197">
        <v>544</v>
      </c>
      <c r="F1197">
        <v>1754</v>
      </c>
      <c r="G1197">
        <v>1149</v>
      </c>
      <c r="H1197">
        <v>1517</v>
      </c>
      <c r="I1197">
        <v>678</v>
      </c>
      <c r="J1197">
        <v>1319</v>
      </c>
      <c r="K1197">
        <v>1132</v>
      </c>
      <c r="L1197">
        <v>1458</v>
      </c>
      <c r="M1197">
        <v>339</v>
      </c>
      <c r="N1197">
        <v>275</v>
      </c>
      <c r="O1197">
        <v>2205</v>
      </c>
      <c r="P1197">
        <v>715</v>
      </c>
      <c r="Q1197">
        <v>1403</v>
      </c>
      <c r="R1197">
        <v>941</v>
      </c>
      <c r="S1197">
        <v>648</v>
      </c>
      <c r="T1197">
        <v>826</v>
      </c>
      <c r="U1197">
        <v>1172</v>
      </c>
      <c r="V1197">
        <v>1294</v>
      </c>
      <c r="W1197">
        <v>1132</v>
      </c>
      <c r="X1197">
        <v>1705</v>
      </c>
      <c r="Y1197">
        <v>555</v>
      </c>
      <c r="Z1197">
        <v>841</v>
      </c>
      <c r="AA1197">
        <v>551</v>
      </c>
    </row>
    <row r="1198" spans="1:27" x14ac:dyDescent="0.35">
      <c r="A1198" s="1">
        <v>44159</v>
      </c>
      <c r="B1198" t="s">
        <v>1</v>
      </c>
      <c r="C1198">
        <v>1057</v>
      </c>
      <c r="D1198">
        <v>451</v>
      </c>
      <c r="E1198">
        <v>281</v>
      </c>
      <c r="F1198">
        <v>761</v>
      </c>
      <c r="G1198">
        <v>646</v>
      </c>
      <c r="H1198">
        <v>428</v>
      </c>
      <c r="I1198">
        <v>375</v>
      </c>
      <c r="J1198">
        <v>584</v>
      </c>
      <c r="K1198">
        <v>509</v>
      </c>
      <c r="L1198">
        <v>930</v>
      </c>
      <c r="M1198">
        <v>201</v>
      </c>
      <c r="N1198">
        <v>87</v>
      </c>
      <c r="O1198">
        <v>1414</v>
      </c>
      <c r="P1198">
        <v>414</v>
      </c>
      <c r="Q1198">
        <v>780</v>
      </c>
      <c r="R1198">
        <v>219</v>
      </c>
      <c r="S1198">
        <v>316</v>
      </c>
      <c r="T1198">
        <v>537</v>
      </c>
      <c r="U1198">
        <v>458</v>
      </c>
      <c r="V1198">
        <v>976</v>
      </c>
      <c r="W1198">
        <v>173</v>
      </c>
      <c r="X1198">
        <v>806</v>
      </c>
      <c r="Y1198">
        <v>453</v>
      </c>
      <c r="Z1198">
        <v>344</v>
      </c>
      <c r="AA1198">
        <v>282</v>
      </c>
    </row>
    <row r="1199" spans="1:27" x14ac:dyDescent="0.35">
      <c r="A1199" s="1">
        <v>44159</v>
      </c>
      <c r="B1199" t="s">
        <v>0</v>
      </c>
      <c r="C1199">
        <v>201</v>
      </c>
      <c r="D1199">
        <v>721</v>
      </c>
      <c r="E1199">
        <v>263</v>
      </c>
      <c r="F1199">
        <v>993</v>
      </c>
      <c r="G1199">
        <v>503</v>
      </c>
      <c r="H1199">
        <v>1089</v>
      </c>
      <c r="I1199">
        <v>303</v>
      </c>
      <c r="J1199">
        <v>735</v>
      </c>
      <c r="K1199">
        <v>623</v>
      </c>
      <c r="L1199">
        <v>528</v>
      </c>
      <c r="M1199">
        <v>138</v>
      </c>
      <c r="N1199">
        <v>188</v>
      </c>
      <c r="O1199">
        <v>791</v>
      </c>
      <c r="P1199">
        <v>301</v>
      </c>
      <c r="Q1199">
        <v>623</v>
      </c>
      <c r="R1199">
        <v>722</v>
      </c>
      <c r="S1199">
        <v>332</v>
      </c>
      <c r="T1199">
        <v>289</v>
      </c>
      <c r="U1199">
        <v>714</v>
      </c>
      <c r="V1199">
        <v>318</v>
      </c>
      <c r="W1199">
        <v>959</v>
      </c>
      <c r="X1199">
        <v>899</v>
      </c>
      <c r="Y1199">
        <v>102</v>
      </c>
      <c r="Z1199">
        <v>497</v>
      </c>
      <c r="AA1199">
        <v>269</v>
      </c>
    </row>
    <row r="1200" spans="1:27" x14ac:dyDescent="0.35">
      <c r="A1200" s="1">
        <v>44159</v>
      </c>
      <c r="B1200" t="s">
        <v>40</v>
      </c>
      <c r="C1200">
        <v>333</v>
      </c>
      <c r="D1200">
        <v>171</v>
      </c>
      <c r="E1200">
        <v>115</v>
      </c>
      <c r="F1200">
        <v>208</v>
      </c>
      <c r="G1200">
        <v>176</v>
      </c>
      <c r="H1200">
        <v>209</v>
      </c>
      <c r="I1200">
        <v>128</v>
      </c>
      <c r="J1200">
        <v>173</v>
      </c>
      <c r="K1200">
        <v>198</v>
      </c>
      <c r="L1200">
        <v>206</v>
      </c>
      <c r="M1200">
        <v>65</v>
      </c>
      <c r="N1200">
        <v>45</v>
      </c>
      <c r="O1200">
        <v>226</v>
      </c>
      <c r="P1200">
        <v>139</v>
      </c>
      <c r="Q1200">
        <v>323</v>
      </c>
      <c r="R1200">
        <v>160</v>
      </c>
      <c r="S1200">
        <v>110</v>
      </c>
      <c r="T1200">
        <v>78</v>
      </c>
      <c r="U1200">
        <v>232</v>
      </c>
      <c r="V1200">
        <v>231</v>
      </c>
      <c r="W1200">
        <v>96</v>
      </c>
      <c r="X1200">
        <v>149</v>
      </c>
      <c r="Y1200">
        <v>130</v>
      </c>
      <c r="Z1200">
        <v>122</v>
      </c>
      <c r="AA1200">
        <v>140</v>
      </c>
    </row>
    <row r="1201" spans="1:27" x14ac:dyDescent="0.35">
      <c r="A1201" s="1">
        <v>44159</v>
      </c>
      <c r="B1201" t="s">
        <v>41</v>
      </c>
      <c r="C1201">
        <v>210</v>
      </c>
      <c r="D1201">
        <v>48</v>
      </c>
      <c r="E1201">
        <v>56</v>
      </c>
      <c r="F1201">
        <v>81</v>
      </c>
      <c r="G1201">
        <v>155</v>
      </c>
      <c r="H1201">
        <v>58</v>
      </c>
      <c r="I1201">
        <v>60</v>
      </c>
      <c r="J1201">
        <v>128</v>
      </c>
      <c r="K1201">
        <v>132</v>
      </c>
      <c r="L1201">
        <v>117</v>
      </c>
      <c r="M1201">
        <v>30</v>
      </c>
      <c r="N1201">
        <v>23</v>
      </c>
      <c r="O1201">
        <v>147</v>
      </c>
      <c r="P1201">
        <v>69</v>
      </c>
      <c r="Q1201">
        <v>76</v>
      </c>
      <c r="R1201">
        <v>56</v>
      </c>
      <c r="S1201">
        <v>52</v>
      </c>
      <c r="T1201">
        <v>43</v>
      </c>
      <c r="U1201">
        <v>93</v>
      </c>
      <c r="V1201">
        <v>120</v>
      </c>
      <c r="W1201">
        <v>36</v>
      </c>
      <c r="X1201">
        <v>61</v>
      </c>
      <c r="Y1201">
        <v>89</v>
      </c>
      <c r="Z1201">
        <v>73</v>
      </c>
      <c r="AA1201">
        <v>62</v>
      </c>
    </row>
    <row r="1202" spans="1:27" x14ac:dyDescent="0.35">
      <c r="A1202" s="1">
        <v>44159</v>
      </c>
      <c r="B1202" t="s">
        <v>42</v>
      </c>
      <c r="C1202">
        <v>123</v>
      </c>
      <c r="D1202">
        <v>123</v>
      </c>
      <c r="E1202">
        <v>59</v>
      </c>
      <c r="F1202">
        <v>127</v>
      </c>
      <c r="G1202">
        <v>21</v>
      </c>
      <c r="H1202">
        <v>151</v>
      </c>
      <c r="I1202">
        <v>68</v>
      </c>
      <c r="J1202">
        <v>45</v>
      </c>
      <c r="K1202">
        <v>66</v>
      </c>
      <c r="L1202">
        <v>89</v>
      </c>
      <c r="M1202">
        <v>35</v>
      </c>
      <c r="N1202">
        <v>22</v>
      </c>
      <c r="O1202">
        <v>79</v>
      </c>
      <c r="P1202">
        <v>70</v>
      </c>
      <c r="Q1202">
        <v>247</v>
      </c>
      <c r="R1202">
        <v>104</v>
      </c>
      <c r="S1202">
        <v>58</v>
      </c>
      <c r="T1202">
        <v>35</v>
      </c>
      <c r="U1202">
        <v>139</v>
      </c>
      <c r="V1202">
        <v>111</v>
      </c>
      <c r="W1202">
        <v>60</v>
      </c>
      <c r="X1202">
        <v>88</v>
      </c>
      <c r="Y1202">
        <v>41</v>
      </c>
      <c r="Z1202">
        <v>49</v>
      </c>
      <c r="AA1202">
        <v>78</v>
      </c>
    </row>
    <row r="1203" spans="1:27" x14ac:dyDescent="0.35">
      <c r="A1203" s="1">
        <v>44159</v>
      </c>
      <c r="B1203" t="s">
        <v>43</v>
      </c>
      <c r="C1203">
        <v>196</v>
      </c>
      <c r="D1203">
        <v>177</v>
      </c>
      <c r="E1203">
        <v>151</v>
      </c>
      <c r="F1203">
        <v>456</v>
      </c>
      <c r="G1203">
        <v>196</v>
      </c>
      <c r="H1203">
        <v>188</v>
      </c>
      <c r="I1203">
        <v>140</v>
      </c>
      <c r="J1203">
        <v>237</v>
      </c>
      <c r="K1203">
        <v>177</v>
      </c>
      <c r="L1203">
        <v>206</v>
      </c>
      <c r="M1203">
        <v>56</v>
      </c>
      <c r="N1203">
        <v>152</v>
      </c>
      <c r="O1203">
        <v>220</v>
      </c>
      <c r="P1203">
        <v>169</v>
      </c>
      <c r="Q1203">
        <v>162</v>
      </c>
      <c r="R1203">
        <v>300</v>
      </c>
      <c r="S1203">
        <v>158</v>
      </c>
      <c r="T1203">
        <v>132</v>
      </c>
      <c r="U1203">
        <v>191</v>
      </c>
      <c r="V1203">
        <v>362</v>
      </c>
      <c r="W1203">
        <v>195</v>
      </c>
      <c r="X1203">
        <v>160</v>
      </c>
      <c r="Y1203">
        <v>127</v>
      </c>
      <c r="Z1203">
        <v>159</v>
      </c>
      <c r="AA1203">
        <v>159</v>
      </c>
    </row>
    <row r="1204" spans="1:27" x14ac:dyDescent="0.35">
      <c r="A1204" s="1">
        <v>44159</v>
      </c>
      <c r="B1204" t="s">
        <v>44</v>
      </c>
      <c r="C1204">
        <v>27</v>
      </c>
      <c r="D1204">
        <v>44</v>
      </c>
      <c r="E1204">
        <v>10</v>
      </c>
      <c r="F1204">
        <v>6</v>
      </c>
      <c r="G1204">
        <v>14</v>
      </c>
      <c r="H1204">
        <v>23</v>
      </c>
      <c r="I1204">
        <v>16</v>
      </c>
      <c r="J1204">
        <v>46</v>
      </c>
      <c r="K1204">
        <v>59</v>
      </c>
      <c r="L1204">
        <v>30</v>
      </c>
      <c r="M1204">
        <v>15</v>
      </c>
      <c r="N1204">
        <v>14</v>
      </c>
      <c r="O1204">
        <v>39</v>
      </c>
      <c r="P1204">
        <v>8</v>
      </c>
      <c r="Q1204">
        <v>19</v>
      </c>
      <c r="R1204">
        <v>24</v>
      </c>
      <c r="S1204">
        <v>9</v>
      </c>
      <c r="T1204">
        <v>9</v>
      </c>
      <c r="U1204">
        <v>21</v>
      </c>
      <c r="V1204">
        <v>88</v>
      </c>
      <c r="W1204">
        <v>15</v>
      </c>
      <c r="X1204">
        <v>24</v>
      </c>
      <c r="Y1204">
        <v>22</v>
      </c>
      <c r="Z1204">
        <v>3</v>
      </c>
      <c r="AA1204">
        <v>23</v>
      </c>
    </row>
    <row r="1205" spans="1:27" x14ac:dyDescent="0.35">
      <c r="A1205" s="1">
        <v>44159</v>
      </c>
      <c r="B1205" t="s">
        <v>45</v>
      </c>
      <c r="C1205">
        <v>169</v>
      </c>
      <c r="D1205">
        <v>133</v>
      </c>
      <c r="E1205">
        <v>141</v>
      </c>
      <c r="F1205">
        <v>450</v>
      </c>
      <c r="G1205">
        <v>182</v>
      </c>
      <c r="H1205">
        <v>165</v>
      </c>
      <c r="I1205">
        <v>124</v>
      </c>
      <c r="J1205">
        <v>191</v>
      </c>
      <c r="K1205">
        <v>118</v>
      </c>
      <c r="L1205">
        <v>176</v>
      </c>
      <c r="M1205">
        <v>41</v>
      </c>
      <c r="N1205">
        <v>138</v>
      </c>
      <c r="O1205">
        <v>181</v>
      </c>
      <c r="P1205">
        <v>161</v>
      </c>
      <c r="Q1205">
        <v>143</v>
      </c>
      <c r="R1205">
        <v>276</v>
      </c>
      <c r="S1205">
        <v>149</v>
      </c>
      <c r="T1205">
        <v>123</v>
      </c>
      <c r="U1205">
        <v>170</v>
      </c>
      <c r="V1205">
        <v>274</v>
      </c>
      <c r="W1205">
        <v>180</v>
      </c>
      <c r="X1205">
        <v>136</v>
      </c>
      <c r="Y1205">
        <v>105</v>
      </c>
      <c r="Z1205">
        <v>156</v>
      </c>
      <c r="AA1205">
        <v>136</v>
      </c>
    </row>
    <row r="1206" spans="1:27" x14ac:dyDescent="0.35">
      <c r="A1206" s="1">
        <v>44160</v>
      </c>
      <c r="B1206" t="s">
        <v>35</v>
      </c>
      <c r="C1206">
        <v>4589</v>
      </c>
      <c r="D1206">
        <v>2132</v>
      </c>
      <c r="E1206">
        <v>1426</v>
      </c>
      <c r="F1206">
        <v>4493</v>
      </c>
      <c r="G1206">
        <v>2528</v>
      </c>
      <c r="H1206">
        <v>2686</v>
      </c>
      <c r="I1206">
        <v>1885</v>
      </c>
      <c r="J1206">
        <v>2225</v>
      </c>
      <c r="K1206">
        <v>2942</v>
      </c>
      <c r="L1206">
        <v>2185</v>
      </c>
      <c r="M1206">
        <v>597</v>
      </c>
      <c r="N1206">
        <v>1432</v>
      </c>
      <c r="O1206">
        <v>3565</v>
      </c>
      <c r="P1206">
        <v>1557</v>
      </c>
      <c r="Q1206">
        <v>3550</v>
      </c>
      <c r="R1206">
        <v>1513</v>
      </c>
      <c r="S1206">
        <v>1815</v>
      </c>
      <c r="T1206">
        <v>1554</v>
      </c>
      <c r="U1206">
        <v>1931</v>
      </c>
      <c r="V1206">
        <v>3928</v>
      </c>
      <c r="W1206">
        <v>2164</v>
      </c>
      <c r="X1206">
        <v>2379</v>
      </c>
      <c r="Y1206">
        <v>1490</v>
      </c>
      <c r="Z1206">
        <v>1498</v>
      </c>
      <c r="AA1206">
        <v>1382</v>
      </c>
    </row>
    <row r="1207" spans="1:27" x14ac:dyDescent="0.35">
      <c r="A1207" s="1">
        <v>44160</v>
      </c>
      <c r="B1207" t="s">
        <v>36</v>
      </c>
      <c r="C1207">
        <v>2113</v>
      </c>
      <c r="D1207">
        <v>484</v>
      </c>
      <c r="E1207">
        <v>456</v>
      </c>
      <c r="F1207">
        <v>1354</v>
      </c>
      <c r="G1207">
        <v>589</v>
      </c>
      <c r="H1207">
        <v>787</v>
      </c>
      <c r="I1207">
        <v>735</v>
      </c>
      <c r="J1207">
        <v>751</v>
      </c>
      <c r="K1207">
        <v>1185</v>
      </c>
      <c r="L1207">
        <v>928</v>
      </c>
      <c r="M1207">
        <v>297</v>
      </c>
      <c r="N1207">
        <v>241</v>
      </c>
      <c r="O1207">
        <v>1240</v>
      </c>
      <c r="P1207">
        <v>597</v>
      </c>
      <c r="Q1207">
        <v>900</v>
      </c>
      <c r="R1207">
        <v>461</v>
      </c>
      <c r="S1207">
        <v>670</v>
      </c>
      <c r="T1207">
        <v>445</v>
      </c>
      <c r="U1207">
        <v>612</v>
      </c>
      <c r="V1207">
        <v>1269</v>
      </c>
      <c r="W1207">
        <v>373</v>
      </c>
      <c r="X1207">
        <v>928</v>
      </c>
      <c r="Y1207">
        <v>507</v>
      </c>
      <c r="Z1207">
        <v>640</v>
      </c>
      <c r="AA1207">
        <v>569</v>
      </c>
    </row>
    <row r="1208" spans="1:27" x14ac:dyDescent="0.35">
      <c r="A1208" s="1">
        <v>44160</v>
      </c>
      <c r="B1208" t="s">
        <v>37</v>
      </c>
      <c r="C1208">
        <v>378</v>
      </c>
      <c r="D1208">
        <v>568</v>
      </c>
      <c r="E1208">
        <v>164</v>
      </c>
      <c r="F1208">
        <v>752</v>
      </c>
      <c r="G1208">
        <v>682</v>
      </c>
      <c r="H1208">
        <v>354</v>
      </c>
      <c r="I1208">
        <v>218</v>
      </c>
      <c r="J1208">
        <v>586</v>
      </c>
      <c r="K1208">
        <v>293</v>
      </c>
      <c r="L1208">
        <v>277</v>
      </c>
      <c r="M1208">
        <v>68</v>
      </c>
      <c r="N1208">
        <v>126</v>
      </c>
      <c r="O1208">
        <v>608</v>
      </c>
      <c r="P1208">
        <v>374</v>
      </c>
      <c r="Q1208">
        <v>675</v>
      </c>
      <c r="R1208">
        <v>508</v>
      </c>
      <c r="S1208">
        <v>196</v>
      </c>
      <c r="T1208">
        <v>165</v>
      </c>
      <c r="U1208">
        <v>79</v>
      </c>
      <c r="V1208">
        <v>392</v>
      </c>
      <c r="W1208">
        <v>0</v>
      </c>
      <c r="X1208">
        <v>247</v>
      </c>
      <c r="Y1208">
        <v>248</v>
      </c>
      <c r="Z1208">
        <v>213</v>
      </c>
      <c r="AA1208">
        <v>238</v>
      </c>
    </row>
    <row r="1209" spans="1:27" x14ac:dyDescent="0.35">
      <c r="A1209" s="1">
        <v>44160</v>
      </c>
      <c r="B1209" t="s">
        <v>38</v>
      </c>
      <c r="C1209">
        <v>2491</v>
      </c>
      <c r="D1209">
        <v>1052</v>
      </c>
      <c r="E1209">
        <v>620</v>
      </c>
      <c r="F1209">
        <v>2106</v>
      </c>
      <c r="G1209">
        <v>1271</v>
      </c>
      <c r="H1209">
        <v>1141</v>
      </c>
      <c r="I1209">
        <v>953</v>
      </c>
      <c r="J1209">
        <v>1337</v>
      </c>
      <c r="K1209">
        <v>1478</v>
      </c>
      <c r="L1209">
        <v>1205</v>
      </c>
      <c r="M1209">
        <v>365</v>
      </c>
      <c r="N1209">
        <v>367</v>
      </c>
      <c r="O1209">
        <v>1848</v>
      </c>
      <c r="P1209">
        <v>971</v>
      </c>
      <c r="Q1209">
        <v>1575</v>
      </c>
      <c r="R1209">
        <v>969</v>
      </c>
      <c r="S1209">
        <v>866</v>
      </c>
      <c r="T1209">
        <v>610</v>
      </c>
      <c r="U1209">
        <v>691</v>
      </c>
      <c r="V1209">
        <v>1661</v>
      </c>
      <c r="W1209">
        <v>373</v>
      </c>
      <c r="X1209">
        <v>1175</v>
      </c>
      <c r="Y1209">
        <v>755</v>
      </c>
      <c r="Z1209">
        <v>853</v>
      </c>
      <c r="AA1209">
        <v>807</v>
      </c>
    </row>
    <row r="1210" spans="1:27" x14ac:dyDescent="0.35">
      <c r="A1210" s="1">
        <v>44160</v>
      </c>
      <c r="B1210" t="s">
        <v>39</v>
      </c>
      <c r="C1210">
        <v>2098</v>
      </c>
      <c r="D1210">
        <v>1080</v>
      </c>
      <c r="E1210">
        <v>806</v>
      </c>
      <c r="F1210">
        <v>2387</v>
      </c>
      <c r="G1210">
        <v>1257</v>
      </c>
      <c r="H1210">
        <v>1545</v>
      </c>
      <c r="I1210">
        <v>932</v>
      </c>
      <c r="J1210">
        <v>888</v>
      </c>
      <c r="K1210">
        <v>1464</v>
      </c>
      <c r="L1210">
        <v>980</v>
      </c>
      <c r="M1210">
        <v>232</v>
      </c>
      <c r="N1210">
        <v>1065</v>
      </c>
      <c r="O1210">
        <v>1717</v>
      </c>
      <c r="P1210">
        <v>586</v>
      </c>
      <c r="Q1210">
        <v>1975</v>
      </c>
      <c r="R1210">
        <v>544</v>
      </c>
      <c r="S1210">
        <v>949</v>
      </c>
      <c r="T1210">
        <v>944</v>
      </c>
      <c r="U1210">
        <v>1240</v>
      </c>
      <c r="V1210">
        <v>2267</v>
      </c>
      <c r="W1210">
        <v>1791</v>
      </c>
      <c r="X1210">
        <v>1204</v>
      </c>
      <c r="Y1210">
        <v>735</v>
      </c>
      <c r="Z1210">
        <v>645</v>
      </c>
      <c r="AA1210">
        <v>575</v>
      </c>
    </row>
    <row r="1211" spans="1:27" x14ac:dyDescent="0.35">
      <c r="A1211" s="1">
        <v>44160</v>
      </c>
      <c r="B1211" t="s">
        <v>2</v>
      </c>
      <c r="C1211">
        <v>1679</v>
      </c>
      <c r="D1211">
        <v>1197</v>
      </c>
      <c r="E1211">
        <v>556</v>
      </c>
      <c r="F1211">
        <v>1799</v>
      </c>
      <c r="G1211">
        <v>1149</v>
      </c>
      <c r="H1211">
        <v>1527</v>
      </c>
      <c r="I1211">
        <v>687</v>
      </c>
      <c r="J1211">
        <v>1364</v>
      </c>
      <c r="K1211">
        <v>1154</v>
      </c>
      <c r="L1211">
        <v>1479</v>
      </c>
      <c r="M1211">
        <v>344</v>
      </c>
      <c r="N1211">
        <v>275</v>
      </c>
      <c r="O1211">
        <v>2205</v>
      </c>
      <c r="P1211">
        <v>720</v>
      </c>
      <c r="Q1211">
        <v>1403</v>
      </c>
      <c r="R1211">
        <v>943</v>
      </c>
      <c r="S1211">
        <v>660</v>
      </c>
      <c r="T1211">
        <v>846</v>
      </c>
      <c r="U1211">
        <v>1194</v>
      </c>
      <c r="V1211">
        <v>1416</v>
      </c>
      <c r="W1211">
        <v>1132</v>
      </c>
      <c r="X1211">
        <v>1739</v>
      </c>
      <c r="Y1211">
        <v>580</v>
      </c>
      <c r="Z1211">
        <v>841</v>
      </c>
      <c r="AA1211">
        <v>593</v>
      </c>
    </row>
    <row r="1212" spans="1:27" x14ac:dyDescent="0.35">
      <c r="A1212" s="1">
        <v>44160</v>
      </c>
      <c r="B1212" t="s">
        <v>1</v>
      </c>
      <c r="C1212">
        <v>1123</v>
      </c>
      <c r="D1212">
        <v>490</v>
      </c>
      <c r="E1212">
        <v>274</v>
      </c>
      <c r="F1212">
        <v>779</v>
      </c>
      <c r="G1212">
        <v>665</v>
      </c>
      <c r="H1212">
        <v>417</v>
      </c>
      <c r="I1212">
        <v>374</v>
      </c>
      <c r="J1212">
        <v>722</v>
      </c>
      <c r="K1212">
        <v>586</v>
      </c>
      <c r="L1212">
        <v>924</v>
      </c>
      <c r="M1212">
        <v>178</v>
      </c>
      <c r="N1212">
        <v>90</v>
      </c>
      <c r="O1212">
        <v>1412</v>
      </c>
      <c r="P1212">
        <v>410</v>
      </c>
      <c r="Q1212">
        <v>809</v>
      </c>
      <c r="R1212">
        <v>208</v>
      </c>
      <c r="S1212">
        <v>366</v>
      </c>
      <c r="T1212">
        <v>550</v>
      </c>
      <c r="U1212">
        <v>469</v>
      </c>
      <c r="V1212">
        <v>993</v>
      </c>
      <c r="W1212">
        <v>179</v>
      </c>
      <c r="X1212">
        <v>746</v>
      </c>
      <c r="Y1212">
        <v>421</v>
      </c>
      <c r="Z1212">
        <v>355</v>
      </c>
      <c r="AA1212">
        <v>289</v>
      </c>
    </row>
    <row r="1213" spans="1:27" x14ac:dyDescent="0.35">
      <c r="A1213" s="1">
        <v>44160</v>
      </c>
      <c r="B1213" t="s">
        <v>0</v>
      </c>
      <c r="C1213">
        <v>556</v>
      </c>
      <c r="D1213">
        <v>707</v>
      </c>
      <c r="E1213">
        <v>282</v>
      </c>
      <c r="F1213">
        <v>1020</v>
      </c>
      <c r="G1213">
        <v>484</v>
      </c>
      <c r="H1213">
        <v>1110</v>
      </c>
      <c r="I1213">
        <v>313</v>
      </c>
      <c r="J1213">
        <v>642</v>
      </c>
      <c r="K1213">
        <v>568</v>
      </c>
      <c r="L1213">
        <v>555</v>
      </c>
      <c r="M1213">
        <v>166</v>
      </c>
      <c r="N1213">
        <v>185</v>
      </c>
      <c r="O1213">
        <v>793</v>
      </c>
      <c r="P1213">
        <v>310</v>
      </c>
      <c r="Q1213">
        <v>594</v>
      </c>
      <c r="R1213">
        <v>735</v>
      </c>
      <c r="S1213">
        <v>294</v>
      </c>
      <c r="T1213">
        <v>296</v>
      </c>
      <c r="U1213">
        <v>725</v>
      </c>
      <c r="V1213">
        <v>423</v>
      </c>
      <c r="W1213">
        <v>953</v>
      </c>
      <c r="X1213">
        <v>993</v>
      </c>
      <c r="Y1213">
        <v>159</v>
      </c>
      <c r="Z1213">
        <v>486</v>
      </c>
      <c r="AA1213">
        <v>304</v>
      </c>
    </row>
    <row r="1214" spans="1:27" x14ac:dyDescent="0.35">
      <c r="A1214" s="1">
        <v>44160</v>
      </c>
      <c r="B1214" t="s">
        <v>40</v>
      </c>
      <c r="C1214">
        <v>332</v>
      </c>
      <c r="D1214">
        <v>171</v>
      </c>
      <c r="E1214">
        <v>115</v>
      </c>
      <c r="F1214">
        <v>208</v>
      </c>
      <c r="G1214">
        <v>176</v>
      </c>
      <c r="H1214">
        <v>209</v>
      </c>
      <c r="I1214">
        <v>128</v>
      </c>
      <c r="J1214">
        <v>176</v>
      </c>
      <c r="K1214">
        <v>192</v>
      </c>
      <c r="L1214">
        <v>206</v>
      </c>
      <c r="M1214">
        <v>65</v>
      </c>
      <c r="N1214">
        <v>45</v>
      </c>
      <c r="O1214">
        <v>226</v>
      </c>
      <c r="P1214">
        <v>139</v>
      </c>
      <c r="Q1214">
        <v>323</v>
      </c>
      <c r="R1214">
        <v>160</v>
      </c>
      <c r="S1214">
        <v>110</v>
      </c>
      <c r="T1214">
        <v>78</v>
      </c>
      <c r="U1214">
        <v>232</v>
      </c>
      <c r="V1214">
        <v>231</v>
      </c>
      <c r="W1214">
        <v>96</v>
      </c>
      <c r="X1214">
        <v>149</v>
      </c>
      <c r="Y1214">
        <v>130</v>
      </c>
      <c r="Z1214">
        <v>122</v>
      </c>
      <c r="AA1214">
        <v>140</v>
      </c>
    </row>
    <row r="1215" spans="1:27" x14ac:dyDescent="0.35">
      <c r="A1215" s="1">
        <v>44160</v>
      </c>
      <c r="B1215" t="s">
        <v>41</v>
      </c>
      <c r="C1215">
        <v>205</v>
      </c>
      <c r="D1215">
        <v>57</v>
      </c>
      <c r="E1215">
        <v>51</v>
      </c>
      <c r="F1215">
        <v>86</v>
      </c>
      <c r="G1215">
        <v>155</v>
      </c>
      <c r="H1215">
        <v>60</v>
      </c>
      <c r="I1215">
        <v>64</v>
      </c>
      <c r="J1215">
        <v>103</v>
      </c>
      <c r="K1215">
        <v>140</v>
      </c>
      <c r="L1215">
        <v>119</v>
      </c>
      <c r="M1215">
        <v>26</v>
      </c>
      <c r="N1215">
        <v>22</v>
      </c>
      <c r="O1215">
        <v>143</v>
      </c>
      <c r="P1215">
        <v>70</v>
      </c>
      <c r="Q1215">
        <v>74</v>
      </c>
      <c r="R1215">
        <v>63</v>
      </c>
      <c r="S1215">
        <v>49</v>
      </c>
      <c r="T1215">
        <v>39</v>
      </c>
      <c r="U1215">
        <v>100</v>
      </c>
      <c r="V1215">
        <v>121</v>
      </c>
      <c r="W1215">
        <v>37</v>
      </c>
      <c r="X1215">
        <v>61</v>
      </c>
      <c r="Y1215">
        <v>89</v>
      </c>
      <c r="Z1215">
        <v>78</v>
      </c>
      <c r="AA1215">
        <v>61</v>
      </c>
    </row>
    <row r="1216" spans="1:27" x14ac:dyDescent="0.35">
      <c r="A1216" s="1">
        <v>44160</v>
      </c>
      <c r="B1216" t="s">
        <v>42</v>
      </c>
      <c r="C1216">
        <v>127</v>
      </c>
      <c r="D1216">
        <v>114</v>
      </c>
      <c r="E1216">
        <v>64</v>
      </c>
      <c r="F1216">
        <v>122</v>
      </c>
      <c r="G1216">
        <v>21</v>
      </c>
      <c r="H1216">
        <v>149</v>
      </c>
      <c r="I1216">
        <v>64</v>
      </c>
      <c r="J1216">
        <v>73</v>
      </c>
      <c r="K1216">
        <v>52</v>
      </c>
      <c r="L1216">
        <v>87</v>
      </c>
      <c r="M1216">
        <v>39</v>
      </c>
      <c r="N1216">
        <v>23</v>
      </c>
      <c r="O1216">
        <v>83</v>
      </c>
      <c r="P1216">
        <v>69</v>
      </c>
      <c r="Q1216">
        <v>249</v>
      </c>
      <c r="R1216">
        <v>97</v>
      </c>
      <c r="S1216">
        <v>61</v>
      </c>
      <c r="T1216">
        <v>39</v>
      </c>
      <c r="U1216">
        <v>132</v>
      </c>
      <c r="V1216">
        <v>110</v>
      </c>
      <c r="W1216">
        <v>59</v>
      </c>
      <c r="X1216">
        <v>88</v>
      </c>
      <c r="Y1216">
        <v>41</v>
      </c>
      <c r="Z1216">
        <v>44</v>
      </c>
      <c r="AA1216">
        <v>79</v>
      </c>
    </row>
    <row r="1217" spans="1:27" x14ac:dyDescent="0.35">
      <c r="A1217" s="1">
        <v>44160</v>
      </c>
      <c r="B1217" t="s">
        <v>43</v>
      </c>
      <c r="C1217">
        <v>196</v>
      </c>
      <c r="D1217">
        <v>177</v>
      </c>
      <c r="E1217">
        <v>151</v>
      </c>
      <c r="F1217">
        <v>456</v>
      </c>
      <c r="G1217">
        <v>229</v>
      </c>
      <c r="H1217">
        <v>188</v>
      </c>
      <c r="I1217">
        <v>140</v>
      </c>
      <c r="J1217">
        <v>237</v>
      </c>
      <c r="K1217">
        <v>177</v>
      </c>
      <c r="L1217">
        <v>206</v>
      </c>
      <c r="M1217">
        <v>57</v>
      </c>
      <c r="N1217">
        <v>153</v>
      </c>
      <c r="O1217">
        <v>220</v>
      </c>
      <c r="P1217">
        <v>169</v>
      </c>
      <c r="Q1217">
        <v>262</v>
      </c>
      <c r="R1217">
        <v>300</v>
      </c>
      <c r="S1217">
        <v>158</v>
      </c>
      <c r="T1217">
        <v>132</v>
      </c>
      <c r="U1217">
        <v>191</v>
      </c>
      <c r="V1217">
        <v>328</v>
      </c>
      <c r="W1217">
        <v>195</v>
      </c>
      <c r="X1217">
        <v>160</v>
      </c>
      <c r="Y1217">
        <v>124</v>
      </c>
      <c r="Z1217">
        <v>159</v>
      </c>
      <c r="AA1217">
        <v>159</v>
      </c>
    </row>
    <row r="1218" spans="1:27" x14ac:dyDescent="0.35">
      <c r="A1218" s="1">
        <v>44160</v>
      </c>
      <c r="B1218" t="s">
        <v>44</v>
      </c>
      <c r="C1218">
        <v>30</v>
      </c>
      <c r="D1218">
        <v>52</v>
      </c>
      <c r="E1218">
        <v>9</v>
      </c>
      <c r="F1218">
        <v>7</v>
      </c>
      <c r="G1218">
        <v>12</v>
      </c>
      <c r="H1218">
        <v>23</v>
      </c>
      <c r="I1218">
        <v>17</v>
      </c>
      <c r="J1218">
        <v>36</v>
      </c>
      <c r="K1218">
        <v>57</v>
      </c>
      <c r="L1218">
        <v>28</v>
      </c>
      <c r="M1218">
        <v>18</v>
      </c>
      <c r="N1218">
        <v>13</v>
      </c>
      <c r="O1218">
        <v>38</v>
      </c>
      <c r="P1218">
        <v>11</v>
      </c>
      <c r="Q1218">
        <v>19</v>
      </c>
      <c r="R1218">
        <v>29</v>
      </c>
      <c r="S1218">
        <v>9</v>
      </c>
      <c r="T1218">
        <v>9</v>
      </c>
      <c r="U1218">
        <v>20</v>
      </c>
      <c r="V1218">
        <v>92</v>
      </c>
      <c r="W1218">
        <v>13</v>
      </c>
      <c r="X1218">
        <v>20</v>
      </c>
      <c r="Y1218">
        <v>21</v>
      </c>
      <c r="Z1218">
        <v>5</v>
      </c>
      <c r="AA1218">
        <v>22</v>
      </c>
    </row>
    <row r="1219" spans="1:27" x14ac:dyDescent="0.35">
      <c r="A1219" s="1">
        <v>44160</v>
      </c>
      <c r="B1219" t="s">
        <v>45</v>
      </c>
      <c r="C1219">
        <v>166</v>
      </c>
      <c r="D1219">
        <v>125</v>
      </c>
      <c r="E1219">
        <v>142</v>
      </c>
      <c r="F1219">
        <v>449</v>
      </c>
      <c r="G1219">
        <v>217</v>
      </c>
      <c r="H1219">
        <v>165</v>
      </c>
      <c r="I1219">
        <v>123</v>
      </c>
      <c r="J1219">
        <v>201</v>
      </c>
      <c r="K1219">
        <v>120</v>
      </c>
      <c r="L1219">
        <v>178</v>
      </c>
      <c r="M1219">
        <v>39</v>
      </c>
      <c r="N1219">
        <v>140</v>
      </c>
      <c r="O1219">
        <v>182</v>
      </c>
      <c r="P1219">
        <v>158</v>
      </c>
      <c r="Q1219">
        <v>243</v>
      </c>
      <c r="R1219">
        <v>271</v>
      </c>
      <c r="S1219">
        <v>149</v>
      </c>
      <c r="T1219">
        <v>123</v>
      </c>
      <c r="U1219">
        <v>171</v>
      </c>
      <c r="V1219">
        <v>236</v>
      </c>
      <c r="W1219">
        <v>182</v>
      </c>
      <c r="X1219">
        <v>140</v>
      </c>
      <c r="Y1219">
        <v>103</v>
      </c>
      <c r="Z1219">
        <v>154</v>
      </c>
      <c r="AA1219">
        <v>137</v>
      </c>
    </row>
    <row r="1220" spans="1:27" x14ac:dyDescent="0.35">
      <c r="A1220" s="1">
        <v>44161</v>
      </c>
      <c r="B1220" t="s">
        <v>35</v>
      </c>
      <c r="C1220">
        <v>4589</v>
      </c>
      <c r="D1220">
        <v>2132</v>
      </c>
      <c r="E1220">
        <v>1486</v>
      </c>
      <c r="F1220">
        <v>4493</v>
      </c>
      <c r="G1220">
        <v>3847</v>
      </c>
      <c r="H1220">
        <v>2686</v>
      </c>
      <c r="I1220">
        <v>1885</v>
      </c>
      <c r="J1220">
        <v>2225</v>
      </c>
      <c r="K1220">
        <v>2942</v>
      </c>
      <c r="L1220">
        <v>2185</v>
      </c>
      <c r="M1220">
        <v>597</v>
      </c>
      <c r="N1220">
        <v>1432</v>
      </c>
      <c r="O1220">
        <v>3565</v>
      </c>
      <c r="P1220">
        <v>1557</v>
      </c>
      <c r="Q1220">
        <v>3660</v>
      </c>
      <c r="R1220">
        <v>1513</v>
      </c>
      <c r="S1220">
        <v>1815</v>
      </c>
      <c r="T1220">
        <v>1554</v>
      </c>
      <c r="U1220">
        <v>1931</v>
      </c>
      <c r="V1220">
        <v>3933</v>
      </c>
      <c r="W1220">
        <v>2164</v>
      </c>
      <c r="X1220">
        <v>2379</v>
      </c>
      <c r="Y1220">
        <v>1500</v>
      </c>
      <c r="Z1220">
        <v>1533</v>
      </c>
      <c r="AA1220">
        <v>1382</v>
      </c>
    </row>
    <row r="1221" spans="1:27" x14ac:dyDescent="0.35">
      <c r="A1221" s="1">
        <v>44161</v>
      </c>
      <c r="B1221" t="s">
        <v>36</v>
      </c>
      <c r="C1221">
        <v>2049</v>
      </c>
      <c r="D1221">
        <v>552</v>
      </c>
      <c r="E1221">
        <v>603</v>
      </c>
      <c r="F1221">
        <v>1411</v>
      </c>
      <c r="G1221">
        <v>606</v>
      </c>
      <c r="H1221">
        <v>769</v>
      </c>
      <c r="I1221">
        <v>748</v>
      </c>
      <c r="J1221">
        <v>820</v>
      </c>
      <c r="K1221">
        <v>1188</v>
      </c>
      <c r="L1221">
        <v>935</v>
      </c>
      <c r="M1221">
        <v>291</v>
      </c>
      <c r="N1221">
        <v>262</v>
      </c>
      <c r="O1221">
        <v>1250</v>
      </c>
      <c r="P1221">
        <v>595</v>
      </c>
      <c r="Q1221">
        <v>904</v>
      </c>
      <c r="R1221">
        <v>468</v>
      </c>
      <c r="S1221">
        <v>641</v>
      </c>
      <c r="T1221">
        <v>467</v>
      </c>
      <c r="U1221">
        <v>604</v>
      </c>
      <c r="V1221">
        <v>1327</v>
      </c>
      <c r="W1221">
        <v>396</v>
      </c>
      <c r="X1221">
        <v>910</v>
      </c>
      <c r="Y1221">
        <v>535</v>
      </c>
      <c r="Z1221">
        <v>638</v>
      </c>
      <c r="AA1221">
        <v>573</v>
      </c>
    </row>
    <row r="1222" spans="1:27" x14ac:dyDescent="0.35">
      <c r="A1222" s="1">
        <v>44161</v>
      </c>
      <c r="B1222" t="s">
        <v>37</v>
      </c>
      <c r="C1222">
        <v>380</v>
      </c>
      <c r="D1222">
        <v>554</v>
      </c>
      <c r="E1222">
        <v>298</v>
      </c>
      <c r="F1222">
        <v>734</v>
      </c>
      <c r="G1222">
        <v>699</v>
      </c>
      <c r="H1222">
        <v>337</v>
      </c>
      <c r="I1222">
        <v>216</v>
      </c>
      <c r="J1222">
        <v>533</v>
      </c>
      <c r="K1222">
        <v>236</v>
      </c>
      <c r="L1222">
        <v>282</v>
      </c>
      <c r="M1222">
        <v>42</v>
      </c>
      <c r="N1222">
        <v>114</v>
      </c>
      <c r="O1222">
        <v>588</v>
      </c>
      <c r="P1222">
        <v>356</v>
      </c>
      <c r="Q1222">
        <v>724</v>
      </c>
      <c r="R1222">
        <v>514</v>
      </c>
      <c r="S1222">
        <v>187</v>
      </c>
      <c r="T1222">
        <v>172</v>
      </c>
      <c r="U1222">
        <v>86</v>
      </c>
      <c r="V1222">
        <v>274</v>
      </c>
      <c r="W1222">
        <v>0</v>
      </c>
      <c r="X1222">
        <v>239</v>
      </c>
      <c r="Y1222">
        <v>284</v>
      </c>
      <c r="Z1222">
        <v>225</v>
      </c>
      <c r="AA1222">
        <v>262</v>
      </c>
    </row>
    <row r="1223" spans="1:27" x14ac:dyDescent="0.35">
      <c r="A1223" s="1">
        <v>44161</v>
      </c>
      <c r="B1223" t="s">
        <v>38</v>
      </c>
      <c r="C1223">
        <v>2429</v>
      </c>
      <c r="D1223">
        <v>1106</v>
      </c>
      <c r="E1223">
        <v>901</v>
      </c>
      <c r="F1223">
        <v>2145</v>
      </c>
      <c r="G1223">
        <v>1305</v>
      </c>
      <c r="H1223">
        <v>1106</v>
      </c>
      <c r="I1223">
        <v>964</v>
      </c>
      <c r="J1223">
        <v>1353</v>
      </c>
      <c r="K1223">
        <v>1424</v>
      </c>
      <c r="L1223">
        <v>1217</v>
      </c>
      <c r="M1223">
        <v>333</v>
      </c>
      <c r="N1223">
        <v>376</v>
      </c>
      <c r="O1223">
        <v>1838</v>
      </c>
      <c r="P1223">
        <v>951</v>
      </c>
      <c r="Q1223">
        <v>1628</v>
      </c>
      <c r="R1223">
        <v>982</v>
      </c>
      <c r="S1223">
        <v>828</v>
      </c>
      <c r="T1223">
        <v>639</v>
      </c>
      <c r="U1223">
        <v>690</v>
      </c>
      <c r="V1223">
        <v>1601</v>
      </c>
      <c r="W1223">
        <v>396</v>
      </c>
      <c r="X1223">
        <v>1149</v>
      </c>
      <c r="Y1223">
        <v>819</v>
      </c>
      <c r="Z1223">
        <v>863</v>
      </c>
      <c r="AA1223">
        <v>835</v>
      </c>
    </row>
    <row r="1224" spans="1:27" x14ac:dyDescent="0.35">
      <c r="A1224" s="1">
        <v>44161</v>
      </c>
      <c r="B1224" t="s">
        <v>39</v>
      </c>
      <c r="C1224">
        <v>2160</v>
      </c>
      <c r="D1224">
        <v>1026</v>
      </c>
      <c r="E1224">
        <v>585</v>
      </c>
      <c r="F1224">
        <v>2348</v>
      </c>
      <c r="G1224">
        <v>2542</v>
      </c>
      <c r="H1224">
        <v>1580</v>
      </c>
      <c r="I1224">
        <v>921</v>
      </c>
      <c r="J1224">
        <v>872</v>
      </c>
      <c r="K1224">
        <v>1518</v>
      </c>
      <c r="L1224">
        <v>968</v>
      </c>
      <c r="M1224">
        <v>264</v>
      </c>
      <c r="N1224">
        <v>1056</v>
      </c>
      <c r="O1224">
        <v>1727</v>
      </c>
      <c r="P1224">
        <v>606</v>
      </c>
      <c r="Q1224">
        <v>2032</v>
      </c>
      <c r="R1224">
        <v>531</v>
      </c>
      <c r="S1224">
        <v>987</v>
      </c>
      <c r="T1224">
        <v>915</v>
      </c>
      <c r="U1224">
        <v>1241</v>
      </c>
      <c r="V1224">
        <v>2332</v>
      </c>
      <c r="W1224">
        <v>1768</v>
      </c>
      <c r="X1224">
        <v>1230</v>
      </c>
      <c r="Y1224">
        <v>681</v>
      </c>
      <c r="Z1224">
        <v>670</v>
      </c>
      <c r="AA1224">
        <v>547</v>
      </c>
    </row>
    <row r="1225" spans="1:27" x14ac:dyDescent="0.35">
      <c r="A1225" s="1">
        <v>44161</v>
      </c>
      <c r="B1225" t="s">
        <v>2</v>
      </c>
      <c r="C1225">
        <v>1707</v>
      </c>
      <c r="D1225">
        <v>1247</v>
      </c>
      <c r="E1225">
        <v>860</v>
      </c>
      <c r="F1225">
        <v>1815</v>
      </c>
      <c r="G1225">
        <v>1149</v>
      </c>
      <c r="H1225">
        <v>1543</v>
      </c>
      <c r="I1225">
        <v>687</v>
      </c>
      <c r="J1225">
        <v>1387</v>
      </c>
      <c r="K1225">
        <v>1143</v>
      </c>
      <c r="L1225">
        <v>1500</v>
      </c>
      <c r="M1225">
        <v>358</v>
      </c>
      <c r="N1225">
        <v>275</v>
      </c>
      <c r="O1225">
        <v>2205</v>
      </c>
      <c r="P1225">
        <v>720</v>
      </c>
      <c r="Q1225">
        <v>1400</v>
      </c>
      <c r="R1225">
        <v>945</v>
      </c>
      <c r="S1225">
        <v>665</v>
      </c>
      <c r="T1225">
        <v>846</v>
      </c>
      <c r="U1225">
        <v>1194</v>
      </c>
      <c r="V1225">
        <v>1548</v>
      </c>
      <c r="W1225">
        <v>1158</v>
      </c>
      <c r="X1225">
        <v>1658</v>
      </c>
      <c r="Y1225">
        <v>586</v>
      </c>
      <c r="Z1225">
        <v>841</v>
      </c>
      <c r="AA1225">
        <v>596</v>
      </c>
    </row>
    <row r="1226" spans="1:27" x14ac:dyDescent="0.35">
      <c r="A1226" s="1">
        <v>44161</v>
      </c>
      <c r="B1226" t="s">
        <v>1</v>
      </c>
      <c r="C1226">
        <v>1166</v>
      </c>
      <c r="D1226">
        <v>475</v>
      </c>
      <c r="E1226">
        <v>248</v>
      </c>
      <c r="F1226">
        <v>819</v>
      </c>
      <c r="G1226">
        <v>709</v>
      </c>
      <c r="H1226">
        <v>402</v>
      </c>
      <c r="I1226">
        <v>379</v>
      </c>
      <c r="J1226">
        <v>773</v>
      </c>
      <c r="K1226">
        <v>566</v>
      </c>
      <c r="L1226">
        <v>936</v>
      </c>
      <c r="M1226">
        <v>203</v>
      </c>
      <c r="N1226">
        <v>100</v>
      </c>
      <c r="O1226">
        <v>1455</v>
      </c>
      <c r="P1226">
        <v>423</v>
      </c>
      <c r="Q1226">
        <v>830</v>
      </c>
      <c r="R1226">
        <v>222</v>
      </c>
      <c r="S1226">
        <v>403</v>
      </c>
      <c r="T1226">
        <v>550</v>
      </c>
      <c r="U1226">
        <v>465</v>
      </c>
      <c r="V1226">
        <v>1099</v>
      </c>
      <c r="W1226">
        <v>168</v>
      </c>
      <c r="X1226">
        <v>594</v>
      </c>
      <c r="Y1226">
        <v>439</v>
      </c>
      <c r="Z1226">
        <v>353</v>
      </c>
      <c r="AA1226">
        <v>308</v>
      </c>
    </row>
    <row r="1227" spans="1:27" x14ac:dyDescent="0.35">
      <c r="A1227" s="1">
        <v>44161</v>
      </c>
      <c r="B1227" t="s">
        <v>0</v>
      </c>
      <c r="C1227">
        <v>541</v>
      </c>
      <c r="D1227">
        <v>772</v>
      </c>
      <c r="E1227">
        <v>612</v>
      </c>
      <c r="F1227">
        <v>996</v>
      </c>
      <c r="G1227">
        <v>440</v>
      </c>
      <c r="H1227">
        <v>1141</v>
      </c>
      <c r="I1227">
        <v>308</v>
      </c>
      <c r="J1227">
        <v>614</v>
      </c>
      <c r="K1227">
        <v>577</v>
      </c>
      <c r="L1227">
        <v>564</v>
      </c>
      <c r="M1227">
        <v>155</v>
      </c>
      <c r="N1227">
        <v>175</v>
      </c>
      <c r="O1227">
        <v>750</v>
      </c>
      <c r="P1227">
        <v>297</v>
      </c>
      <c r="Q1227">
        <v>570</v>
      </c>
      <c r="R1227">
        <v>723</v>
      </c>
      <c r="S1227">
        <v>262</v>
      </c>
      <c r="T1227">
        <v>296</v>
      </c>
      <c r="U1227">
        <v>729</v>
      </c>
      <c r="V1227">
        <v>449</v>
      </c>
      <c r="W1227">
        <v>990</v>
      </c>
      <c r="X1227">
        <v>1064</v>
      </c>
      <c r="Y1227">
        <v>147</v>
      </c>
      <c r="Z1227">
        <v>488</v>
      </c>
      <c r="AA1227">
        <v>288</v>
      </c>
    </row>
    <row r="1228" spans="1:27" x14ac:dyDescent="0.35">
      <c r="A1228" s="1">
        <v>44161</v>
      </c>
      <c r="B1228" t="s">
        <v>40</v>
      </c>
      <c r="C1228">
        <v>332</v>
      </c>
      <c r="D1228">
        <v>171</v>
      </c>
      <c r="E1228">
        <v>132</v>
      </c>
      <c r="F1228">
        <v>208</v>
      </c>
      <c r="G1228">
        <v>176</v>
      </c>
      <c r="H1228">
        <v>209</v>
      </c>
      <c r="I1228">
        <v>128</v>
      </c>
      <c r="J1228">
        <v>176</v>
      </c>
      <c r="K1228">
        <v>192</v>
      </c>
      <c r="L1228">
        <v>206</v>
      </c>
      <c r="M1228">
        <v>65</v>
      </c>
      <c r="N1228">
        <v>45</v>
      </c>
      <c r="O1228">
        <v>226</v>
      </c>
      <c r="P1228">
        <v>139</v>
      </c>
      <c r="Q1228">
        <v>323</v>
      </c>
      <c r="R1228">
        <v>160</v>
      </c>
      <c r="S1228">
        <v>110</v>
      </c>
      <c r="T1228">
        <v>78</v>
      </c>
      <c r="U1228">
        <v>232</v>
      </c>
      <c r="V1228">
        <v>231</v>
      </c>
      <c r="W1228">
        <v>96</v>
      </c>
      <c r="X1228">
        <v>149</v>
      </c>
      <c r="Y1228">
        <v>130</v>
      </c>
      <c r="Z1228">
        <v>124</v>
      </c>
      <c r="AA1228">
        <v>140</v>
      </c>
    </row>
    <row r="1229" spans="1:27" x14ac:dyDescent="0.35">
      <c r="A1229" s="1">
        <v>44161</v>
      </c>
      <c r="B1229" t="s">
        <v>41</v>
      </c>
      <c r="C1229">
        <v>154</v>
      </c>
      <c r="D1229">
        <v>62</v>
      </c>
      <c r="E1229">
        <v>54</v>
      </c>
      <c r="F1229">
        <v>87</v>
      </c>
      <c r="G1229">
        <v>162</v>
      </c>
      <c r="H1229">
        <v>63</v>
      </c>
      <c r="I1229">
        <v>69</v>
      </c>
      <c r="J1229">
        <v>120</v>
      </c>
      <c r="K1229">
        <v>140</v>
      </c>
      <c r="L1229">
        <v>124</v>
      </c>
      <c r="M1229">
        <v>31</v>
      </c>
      <c r="N1229">
        <v>23</v>
      </c>
      <c r="O1229">
        <v>146</v>
      </c>
      <c r="P1229">
        <v>75</v>
      </c>
      <c r="Q1229">
        <v>82</v>
      </c>
      <c r="R1229">
        <v>64</v>
      </c>
      <c r="S1229">
        <v>55</v>
      </c>
      <c r="T1229">
        <v>43</v>
      </c>
      <c r="U1229">
        <v>99</v>
      </c>
      <c r="V1229">
        <v>119</v>
      </c>
      <c r="W1229">
        <v>39</v>
      </c>
      <c r="X1229">
        <v>62</v>
      </c>
      <c r="Y1229">
        <v>89</v>
      </c>
      <c r="Z1229">
        <v>78</v>
      </c>
      <c r="AA1229">
        <v>64</v>
      </c>
    </row>
    <row r="1230" spans="1:27" x14ac:dyDescent="0.35">
      <c r="A1230" s="1">
        <v>44161</v>
      </c>
      <c r="B1230" t="s">
        <v>42</v>
      </c>
      <c r="C1230">
        <v>178</v>
      </c>
      <c r="D1230">
        <v>109</v>
      </c>
      <c r="E1230">
        <v>78</v>
      </c>
      <c r="F1230">
        <v>121</v>
      </c>
      <c r="G1230">
        <v>14</v>
      </c>
      <c r="H1230">
        <v>146</v>
      </c>
      <c r="I1230">
        <v>59</v>
      </c>
      <c r="J1230">
        <v>56</v>
      </c>
      <c r="K1230">
        <v>52</v>
      </c>
      <c r="L1230">
        <v>82</v>
      </c>
      <c r="M1230">
        <v>34</v>
      </c>
      <c r="N1230">
        <v>22</v>
      </c>
      <c r="O1230">
        <v>80</v>
      </c>
      <c r="P1230">
        <v>64</v>
      </c>
      <c r="Q1230">
        <v>241</v>
      </c>
      <c r="R1230">
        <v>96</v>
      </c>
      <c r="S1230">
        <v>55</v>
      </c>
      <c r="T1230">
        <v>35</v>
      </c>
      <c r="U1230">
        <v>133</v>
      </c>
      <c r="V1230">
        <v>112</v>
      </c>
      <c r="W1230">
        <v>57</v>
      </c>
      <c r="X1230">
        <v>87</v>
      </c>
      <c r="Y1230">
        <v>41</v>
      </c>
      <c r="Z1230">
        <v>46</v>
      </c>
      <c r="AA1230">
        <v>76</v>
      </c>
    </row>
    <row r="1231" spans="1:27" x14ac:dyDescent="0.35">
      <c r="A1231" s="1">
        <v>44161</v>
      </c>
      <c r="B1231" t="s">
        <v>43</v>
      </c>
      <c r="C1231">
        <v>196</v>
      </c>
      <c r="D1231">
        <v>177</v>
      </c>
      <c r="E1231">
        <v>161</v>
      </c>
      <c r="F1231">
        <v>456</v>
      </c>
      <c r="G1231">
        <v>226</v>
      </c>
      <c r="H1231">
        <v>188</v>
      </c>
      <c r="I1231">
        <v>140</v>
      </c>
      <c r="J1231">
        <v>237</v>
      </c>
      <c r="K1231">
        <v>182</v>
      </c>
      <c r="L1231">
        <v>206</v>
      </c>
      <c r="M1231">
        <v>56</v>
      </c>
      <c r="N1231">
        <v>153</v>
      </c>
      <c r="O1231">
        <v>220</v>
      </c>
      <c r="P1231">
        <v>169</v>
      </c>
      <c r="Q1231">
        <v>261</v>
      </c>
      <c r="R1231">
        <v>300</v>
      </c>
      <c r="S1231">
        <v>158</v>
      </c>
      <c r="T1231">
        <v>132</v>
      </c>
      <c r="U1231">
        <v>191</v>
      </c>
      <c r="V1231">
        <v>328</v>
      </c>
      <c r="W1231">
        <v>195</v>
      </c>
      <c r="X1231">
        <v>160</v>
      </c>
      <c r="Y1231">
        <v>127</v>
      </c>
      <c r="Z1231">
        <v>159</v>
      </c>
      <c r="AA1231">
        <v>160</v>
      </c>
    </row>
    <row r="1232" spans="1:27" x14ac:dyDescent="0.35">
      <c r="A1232" s="1">
        <v>44161</v>
      </c>
      <c r="B1232" t="s">
        <v>44</v>
      </c>
      <c r="C1232">
        <v>33</v>
      </c>
      <c r="D1232">
        <v>107</v>
      </c>
      <c r="E1232">
        <v>10</v>
      </c>
      <c r="F1232">
        <v>6</v>
      </c>
      <c r="G1232">
        <v>12</v>
      </c>
      <c r="H1232">
        <v>19</v>
      </c>
      <c r="I1232">
        <v>17</v>
      </c>
      <c r="J1232">
        <v>43</v>
      </c>
      <c r="K1232">
        <v>55</v>
      </c>
      <c r="L1232">
        <v>30</v>
      </c>
      <c r="M1232">
        <v>14</v>
      </c>
      <c r="N1232">
        <v>14</v>
      </c>
      <c r="O1232">
        <v>42</v>
      </c>
      <c r="P1232">
        <v>13</v>
      </c>
      <c r="Q1232">
        <v>22</v>
      </c>
      <c r="R1232">
        <v>27</v>
      </c>
      <c r="S1232">
        <v>9</v>
      </c>
      <c r="T1232">
        <v>12</v>
      </c>
      <c r="U1232">
        <v>21</v>
      </c>
      <c r="V1232">
        <v>95</v>
      </c>
      <c r="W1232">
        <v>14</v>
      </c>
      <c r="X1232">
        <v>20</v>
      </c>
      <c r="Y1232">
        <v>20</v>
      </c>
      <c r="Z1232">
        <v>3</v>
      </c>
      <c r="AA1232">
        <v>23</v>
      </c>
    </row>
    <row r="1233" spans="1:27" x14ac:dyDescent="0.35">
      <c r="A1233" s="1">
        <v>44161</v>
      </c>
      <c r="B1233" t="s">
        <v>45</v>
      </c>
      <c r="C1233">
        <v>163</v>
      </c>
      <c r="D1233">
        <v>70</v>
      </c>
      <c r="E1233">
        <v>151</v>
      </c>
      <c r="F1233">
        <v>450</v>
      </c>
      <c r="G1233">
        <v>214</v>
      </c>
      <c r="H1233">
        <v>169</v>
      </c>
      <c r="I1233">
        <v>123</v>
      </c>
      <c r="J1233">
        <v>194</v>
      </c>
      <c r="K1233">
        <v>127</v>
      </c>
      <c r="L1233">
        <v>176</v>
      </c>
      <c r="M1233">
        <v>42</v>
      </c>
      <c r="N1233">
        <v>139</v>
      </c>
      <c r="O1233">
        <v>178</v>
      </c>
      <c r="P1233">
        <v>156</v>
      </c>
      <c r="Q1233">
        <v>239</v>
      </c>
      <c r="R1233">
        <v>273</v>
      </c>
      <c r="S1233">
        <v>149</v>
      </c>
      <c r="T1233">
        <v>120</v>
      </c>
      <c r="U1233">
        <v>170</v>
      </c>
      <c r="V1233">
        <v>233</v>
      </c>
      <c r="W1233">
        <v>181</v>
      </c>
      <c r="X1233">
        <v>140</v>
      </c>
      <c r="Y1233">
        <v>107</v>
      </c>
      <c r="Z1233">
        <v>156</v>
      </c>
      <c r="AA1233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969"/>
  <sheetViews>
    <sheetView topLeftCell="A937" workbookViewId="0">
      <selection activeCell="A959" sqref="A959:AA969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  <row r="937" spans="1:27" x14ac:dyDescent="0.35">
      <c r="A937" s="1">
        <v>44159</v>
      </c>
      <c r="B937" t="s">
        <v>30</v>
      </c>
      <c r="C937">
        <v>0.46269325565762942</v>
      </c>
      <c r="D937">
        <v>0.24246987951807228</v>
      </c>
      <c r="E937">
        <v>0.3658712942877802</v>
      </c>
      <c r="F937">
        <v>0.33520994604738447</v>
      </c>
      <c r="G937">
        <v>0.25536774783005939</v>
      </c>
      <c r="H937">
        <v>0.31597633136094677</v>
      </c>
      <c r="I937">
        <v>0.41680216802168024</v>
      </c>
      <c r="J937">
        <v>0.3837863167760075</v>
      </c>
      <c r="K937">
        <v>0.42200557103064074</v>
      </c>
      <c r="L937">
        <v>0.43822843822843821</v>
      </c>
      <c r="M937">
        <v>0.53274336283185841</v>
      </c>
      <c r="N937">
        <v>0.17295373665480426</v>
      </c>
      <c r="O937">
        <v>0.34480796586059737</v>
      </c>
      <c r="P937">
        <v>0.42459239130434784</v>
      </c>
      <c r="Q937">
        <v>0.29637165140725669</v>
      </c>
      <c r="R937">
        <v>0.34154090548054017</v>
      </c>
      <c r="S937">
        <v>0.38313953488372093</v>
      </c>
      <c r="T937">
        <v>0.31132731063238361</v>
      </c>
      <c r="U937">
        <v>0.34130072262367983</v>
      </c>
      <c r="V937">
        <v>0.3930618401206637</v>
      </c>
      <c r="W937">
        <v>0.18472553699284011</v>
      </c>
      <c r="X937">
        <v>0.39847715736040606</v>
      </c>
      <c r="Y937">
        <v>0.35093815149409319</v>
      </c>
      <c r="Z937">
        <v>0.43190921228304402</v>
      </c>
      <c r="AA937">
        <v>0.44368340943683404</v>
      </c>
    </row>
    <row r="938" spans="1:27" x14ac:dyDescent="0.35">
      <c r="A938" s="1">
        <v>44159</v>
      </c>
      <c r="B938" t="s">
        <v>31</v>
      </c>
      <c r="C938">
        <v>0.12054671745462686</v>
      </c>
      <c r="D938">
        <v>0.3012048192771084</v>
      </c>
      <c r="E938">
        <v>0.10556760665220533</v>
      </c>
      <c r="F938">
        <v>0.1581046211588083</v>
      </c>
      <c r="G938">
        <v>0.32754682503426219</v>
      </c>
      <c r="H938">
        <v>0.14240631163708084</v>
      </c>
      <c r="I938">
        <v>0.13170731707317074</v>
      </c>
      <c r="J938">
        <v>0.28256794751640113</v>
      </c>
      <c r="K938">
        <v>9.8537604456824468E-2</v>
      </c>
      <c r="L938">
        <v>0.13146853146853149</v>
      </c>
      <c r="M938">
        <v>6.9026548672566412E-2</v>
      </c>
      <c r="N938">
        <v>8.6832740213523135E-2</v>
      </c>
      <c r="O938">
        <v>0.18293029871977251</v>
      </c>
      <c r="P938">
        <v>0.25407608695652167</v>
      </c>
      <c r="Q938">
        <v>0.23940318752119366</v>
      </c>
      <c r="R938">
        <v>0.35822081016679896</v>
      </c>
      <c r="S938">
        <v>0.14127906976744181</v>
      </c>
      <c r="T938">
        <v>0.11813759555246706</v>
      </c>
      <c r="U938">
        <v>5.5586436909394132E-2</v>
      </c>
      <c r="V938">
        <v>0.11583710407239811</v>
      </c>
      <c r="W938">
        <v>0</v>
      </c>
      <c r="X938">
        <v>0.12267343485617604</v>
      </c>
      <c r="Y938">
        <v>0.14940931202223756</v>
      </c>
      <c r="Z938">
        <v>0.16955941255006679</v>
      </c>
      <c r="AA938">
        <v>0.18264840182648412</v>
      </c>
    </row>
    <row r="939" spans="1:27" x14ac:dyDescent="0.35">
      <c r="A939" s="1">
        <v>44159</v>
      </c>
      <c r="B939" t="s">
        <v>32</v>
      </c>
      <c r="C939">
        <v>0.58323997311225628</v>
      </c>
      <c r="D939">
        <v>0.54367469879518071</v>
      </c>
      <c r="E939">
        <v>0.47143890093998553</v>
      </c>
      <c r="F939">
        <v>0.49331456720619277</v>
      </c>
      <c r="G939">
        <v>0.58291457286432158</v>
      </c>
      <c r="H939">
        <v>0.45838264299802761</v>
      </c>
      <c r="I939">
        <v>0.54850948509485098</v>
      </c>
      <c r="J939">
        <v>0.66635426429240863</v>
      </c>
      <c r="K939">
        <v>0.5205431754874652</v>
      </c>
      <c r="L939">
        <v>0.5696969696969697</v>
      </c>
      <c r="M939">
        <v>0.60176991150442483</v>
      </c>
      <c r="N939">
        <v>0.2597864768683274</v>
      </c>
      <c r="O939">
        <v>0.52773826458036988</v>
      </c>
      <c r="P939">
        <v>0.67866847826086951</v>
      </c>
      <c r="Q939">
        <v>0.53577483892845035</v>
      </c>
      <c r="R939">
        <v>0.69976171564733913</v>
      </c>
      <c r="S939">
        <v>0.52441860465116275</v>
      </c>
      <c r="T939">
        <v>0.42946490618485067</v>
      </c>
      <c r="U939">
        <v>0.39688715953307396</v>
      </c>
      <c r="V939">
        <v>0.50889894419306181</v>
      </c>
      <c r="W939">
        <v>0.18472553699284011</v>
      </c>
      <c r="X939">
        <v>0.52115059221658211</v>
      </c>
      <c r="Y939">
        <v>0.50034746351633075</v>
      </c>
      <c r="Z939">
        <v>0.60146862483311081</v>
      </c>
      <c r="AA939">
        <v>0.62633181126331816</v>
      </c>
    </row>
    <row r="940" spans="1:27" x14ac:dyDescent="0.35">
      <c r="A940" s="1">
        <v>44159</v>
      </c>
      <c r="B940" t="s">
        <v>33</v>
      </c>
      <c r="C940">
        <v>0.41676002688774372</v>
      </c>
      <c r="D940">
        <v>0.45632530120481929</v>
      </c>
      <c r="E940">
        <v>0.52856109906001447</v>
      </c>
      <c r="F940">
        <v>0.50668543279380729</v>
      </c>
      <c r="G940">
        <v>0.41708542713567842</v>
      </c>
      <c r="H940">
        <v>0.54161735700197244</v>
      </c>
      <c r="I940">
        <v>0.45149051490514902</v>
      </c>
      <c r="J940">
        <v>0.33364573570759137</v>
      </c>
      <c r="K940">
        <v>0.4794568245125348</v>
      </c>
      <c r="L940">
        <v>0.4303030303030303</v>
      </c>
      <c r="M940">
        <v>0.39823008849557517</v>
      </c>
      <c r="N940">
        <v>0.74021352313167266</v>
      </c>
      <c r="O940">
        <v>0.47226173541963012</v>
      </c>
      <c r="P940">
        <v>0.32133152173913049</v>
      </c>
      <c r="Q940">
        <v>0.46422516107154965</v>
      </c>
      <c r="R940">
        <v>0.30023828435266087</v>
      </c>
      <c r="S940">
        <v>0.47558139534883725</v>
      </c>
      <c r="T940">
        <v>0.57053509381514933</v>
      </c>
      <c r="U940">
        <v>0.60311284046692604</v>
      </c>
      <c r="V940">
        <v>0.49110105580693819</v>
      </c>
      <c r="W940">
        <v>0.81527446300715989</v>
      </c>
      <c r="X940">
        <v>0.47884940778341789</v>
      </c>
      <c r="Y940">
        <v>0.49965253648366925</v>
      </c>
      <c r="Z940">
        <v>0.39853137516688919</v>
      </c>
      <c r="AA940">
        <v>0.37366818873668184</v>
      </c>
    </row>
    <row r="941" spans="1:27" x14ac:dyDescent="0.35">
      <c r="A941" s="1">
        <v>44159</v>
      </c>
      <c r="B941" t="s">
        <v>46</v>
      </c>
      <c r="C941">
        <v>0.27413379821311834</v>
      </c>
      <c r="D941">
        <v>0.57115009746588696</v>
      </c>
      <c r="E941">
        <v>0.38148667601683028</v>
      </c>
      <c r="F941">
        <v>0.39038504340084573</v>
      </c>
      <c r="G941">
        <v>0.45504950495049507</v>
      </c>
      <c r="H941">
        <v>0.56901725431357841</v>
      </c>
      <c r="I941">
        <v>0.35968169761273211</v>
      </c>
      <c r="J941">
        <v>0.60643678160919545</v>
      </c>
      <c r="K941">
        <v>0.38477226376614548</v>
      </c>
      <c r="L941">
        <v>0.66727688787185357</v>
      </c>
      <c r="M941">
        <v>0.56783919597989951</v>
      </c>
      <c r="N941">
        <v>0.19203910614525144</v>
      </c>
      <c r="O941">
        <v>0.61851332398316972</v>
      </c>
      <c r="P941">
        <v>0.45921644187540139</v>
      </c>
      <c r="Q941">
        <v>0.41059408838162137</v>
      </c>
      <c r="R941">
        <v>0.67503586800573889</v>
      </c>
      <c r="S941">
        <v>0.3570247933884298</v>
      </c>
      <c r="T941">
        <v>0.53153153153153154</v>
      </c>
      <c r="U941">
        <v>0.60693940963231485</v>
      </c>
      <c r="V941">
        <v>0.32942973523421587</v>
      </c>
      <c r="W941">
        <v>0.52310536044362288</v>
      </c>
      <c r="X941">
        <v>0.71668768390079862</v>
      </c>
      <c r="Y941">
        <v>0.37373737373737376</v>
      </c>
      <c r="Z941">
        <v>0.56141522029372493</v>
      </c>
      <c r="AA941">
        <v>0.39869753979739508</v>
      </c>
    </row>
    <row r="942" spans="1:27" x14ac:dyDescent="0.35">
      <c r="A942" s="1">
        <v>44159</v>
      </c>
      <c r="B942" t="s">
        <v>47</v>
      </c>
      <c r="C942">
        <v>0.84022257551669322</v>
      </c>
      <c r="D942">
        <v>0.3848122866894198</v>
      </c>
      <c r="E942">
        <v>0.51654411764705888</v>
      </c>
      <c r="F942">
        <v>0.4338654503990878</v>
      </c>
      <c r="G942">
        <v>0.56222802436901653</v>
      </c>
      <c r="H942">
        <v>0.28213579433091629</v>
      </c>
      <c r="I942">
        <v>0.55309734513274333</v>
      </c>
      <c r="J942">
        <v>0.44275966641394998</v>
      </c>
      <c r="K942">
        <v>0.44964664310954061</v>
      </c>
      <c r="L942">
        <v>0.63786008230452673</v>
      </c>
      <c r="M942">
        <v>0.59292035398230092</v>
      </c>
      <c r="N942">
        <v>0.31636363636363635</v>
      </c>
      <c r="O942">
        <v>0.64126984126984132</v>
      </c>
      <c r="P942">
        <v>0.57902097902097904</v>
      </c>
      <c r="Q942">
        <v>0.5559515324305061</v>
      </c>
      <c r="R942">
        <v>0.23273113708820403</v>
      </c>
      <c r="S942">
        <v>0.48765432098765432</v>
      </c>
      <c r="T942">
        <v>0.65012106537530268</v>
      </c>
      <c r="U942">
        <v>0.39078498293515357</v>
      </c>
      <c r="V942">
        <v>0.75425038639876352</v>
      </c>
      <c r="W942">
        <v>0.15282685512367492</v>
      </c>
      <c r="X942">
        <v>0.47272727272727272</v>
      </c>
      <c r="Y942">
        <v>0.81621621621621621</v>
      </c>
      <c r="Z942">
        <v>0.40903686087990487</v>
      </c>
      <c r="AA942">
        <v>0.5117967332123412</v>
      </c>
    </row>
    <row r="943" spans="1:27" x14ac:dyDescent="0.35">
      <c r="A943" s="1">
        <v>44159</v>
      </c>
      <c r="B943" t="s">
        <v>48</v>
      </c>
      <c r="C943">
        <v>0.15977742448330684</v>
      </c>
      <c r="D943">
        <v>0.6151877133105802</v>
      </c>
      <c r="E943">
        <v>0.48345588235294118</v>
      </c>
      <c r="F943">
        <v>0.56613454960091225</v>
      </c>
      <c r="G943">
        <v>0.43777197563098347</v>
      </c>
      <c r="H943">
        <v>0.71786420566908371</v>
      </c>
      <c r="I943">
        <v>0.44690265486725661</v>
      </c>
      <c r="J943">
        <v>0.55724033358605007</v>
      </c>
      <c r="K943">
        <v>0.55035335689045939</v>
      </c>
      <c r="L943">
        <v>0.36213991769547327</v>
      </c>
      <c r="M943">
        <v>0.40707964601769914</v>
      </c>
      <c r="N943">
        <v>0.6836363636363636</v>
      </c>
      <c r="O943">
        <v>0.35873015873015873</v>
      </c>
      <c r="P943">
        <v>0.42097902097902096</v>
      </c>
      <c r="Q943">
        <v>0.44404846756949395</v>
      </c>
      <c r="R943">
        <v>0.76726886291179597</v>
      </c>
      <c r="S943">
        <v>0.51234567901234573</v>
      </c>
      <c r="T943">
        <v>0.34987893462469732</v>
      </c>
      <c r="U943">
        <v>0.60921501706484638</v>
      </c>
      <c r="V943">
        <v>0.24574961360123648</v>
      </c>
      <c r="W943">
        <v>0.84717314487632511</v>
      </c>
      <c r="X943">
        <v>0.52727272727272723</v>
      </c>
      <c r="Y943">
        <v>0.18378378378378379</v>
      </c>
      <c r="Z943">
        <v>0.59096313912009513</v>
      </c>
      <c r="AA943">
        <v>0.4882032667876588</v>
      </c>
    </row>
    <row r="944" spans="1:27" x14ac:dyDescent="0.35">
      <c r="A944" s="1">
        <v>44159</v>
      </c>
      <c r="B944" t="s">
        <v>49</v>
      </c>
      <c r="C944">
        <v>0.63063063063063063</v>
      </c>
      <c r="D944">
        <v>0.2807017543859649</v>
      </c>
      <c r="E944">
        <v>0.48695652173913045</v>
      </c>
      <c r="F944">
        <v>0.38942307692307693</v>
      </c>
      <c r="G944">
        <v>0.88068181818181823</v>
      </c>
      <c r="H944">
        <v>0.27751196172248804</v>
      </c>
      <c r="I944">
        <v>0.46875</v>
      </c>
      <c r="J944">
        <v>0.73988439306358378</v>
      </c>
      <c r="K944">
        <v>0.66666666666666663</v>
      </c>
      <c r="L944">
        <v>0.56796116504854366</v>
      </c>
      <c r="M944">
        <v>0.46153846153846156</v>
      </c>
      <c r="N944">
        <v>0.51111111111111107</v>
      </c>
      <c r="O944">
        <v>0.65044247787610621</v>
      </c>
      <c r="P944">
        <v>0.49640287769784175</v>
      </c>
      <c r="Q944">
        <v>0.23529411764705882</v>
      </c>
      <c r="R944">
        <v>0.35</v>
      </c>
      <c r="S944">
        <v>0.47272727272727272</v>
      </c>
      <c r="T944">
        <v>0.55128205128205132</v>
      </c>
      <c r="U944">
        <v>0.40086206896551724</v>
      </c>
      <c r="V944">
        <v>0.51948051948051943</v>
      </c>
      <c r="W944">
        <v>0.375</v>
      </c>
      <c r="X944">
        <v>0.40939597315436244</v>
      </c>
      <c r="Y944">
        <v>0.68461538461538463</v>
      </c>
      <c r="Z944">
        <v>0.59836065573770492</v>
      </c>
      <c r="AA944">
        <v>0.44285714285714284</v>
      </c>
    </row>
    <row r="945" spans="1:27" x14ac:dyDescent="0.35">
      <c r="A945" s="1">
        <v>44159</v>
      </c>
      <c r="B945" t="s">
        <v>50</v>
      </c>
      <c r="C945">
        <v>0.36936936936936937</v>
      </c>
      <c r="D945">
        <v>0.7192982456140351</v>
      </c>
      <c r="E945">
        <v>0.5130434782608696</v>
      </c>
      <c r="F945">
        <v>0.61057692307692313</v>
      </c>
      <c r="G945">
        <v>0.11931818181818182</v>
      </c>
      <c r="H945">
        <v>0.72248803827751196</v>
      </c>
      <c r="I945">
        <v>0.53125</v>
      </c>
      <c r="J945">
        <v>0.26011560693641617</v>
      </c>
      <c r="K945">
        <v>0.33333333333333331</v>
      </c>
      <c r="L945">
        <v>0.43203883495145629</v>
      </c>
      <c r="M945">
        <v>0.53846153846153844</v>
      </c>
      <c r="N945">
        <v>0.48888888888888887</v>
      </c>
      <c r="O945">
        <v>0.34955752212389379</v>
      </c>
      <c r="P945">
        <v>0.50359712230215825</v>
      </c>
      <c r="Q945">
        <v>0.76470588235294112</v>
      </c>
      <c r="R945">
        <v>0.65</v>
      </c>
      <c r="S945">
        <v>0.52727272727272723</v>
      </c>
      <c r="T945">
        <v>0.44871794871794873</v>
      </c>
      <c r="U945">
        <v>0.59913793103448276</v>
      </c>
      <c r="V945">
        <v>0.48051948051948051</v>
      </c>
      <c r="W945">
        <v>0.625</v>
      </c>
      <c r="X945">
        <v>0.59060402684563762</v>
      </c>
      <c r="Y945">
        <v>0.31538461538461537</v>
      </c>
      <c r="Z945">
        <v>0.40163934426229508</v>
      </c>
      <c r="AA945">
        <v>0.55714285714285716</v>
      </c>
    </row>
    <row r="946" spans="1:27" x14ac:dyDescent="0.35">
      <c r="A946" s="1">
        <v>44159</v>
      </c>
      <c r="B946" t="s">
        <v>51</v>
      </c>
      <c r="C946">
        <v>0.13775510204081631</v>
      </c>
      <c r="D946">
        <v>0.24858757062146894</v>
      </c>
      <c r="E946">
        <v>6.6225165562913912E-2</v>
      </c>
      <c r="F946">
        <v>1.3157894736842105E-2</v>
      </c>
      <c r="G946">
        <v>7.1428571428571425E-2</v>
      </c>
      <c r="H946">
        <v>0.12234042553191489</v>
      </c>
      <c r="I946">
        <v>0.11428571428571428</v>
      </c>
      <c r="J946">
        <v>0.1940928270042194</v>
      </c>
      <c r="K946">
        <v>0.33333333333333331</v>
      </c>
      <c r="L946">
        <v>0.14563106796116504</v>
      </c>
      <c r="M946">
        <v>0.26785714285714285</v>
      </c>
      <c r="N946">
        <v>9.2105263157894732E-2</v>
      </c>
      <c r="O946">
        <v>0.17727272727272728</v>
      </c>
      <c r="P946">
        <v>4.7337278106508875E-2</v>
      </c>
      <c r="Q946">
        <v>0.11728395061728394</v>
      </c>
      <c r="R946">
        <v>0.08</v>
      </c>
      <c r="S946">
        <v>5.6962025316455694E-2</v>
      </c>
      <c r="T946">
        <v>6.8181818181818177E-2</v>
      </c>
      <c r="U946">
        <v>0.1099476439790576</v>
      </c>
      <c r="V946">
        <v>0.24309392265193369</v>
      </c>
      <c r="W946">
        <v>7.6923076923076927E-2</v>
      </c>
      <c r="X946">
        <v>0.15</v>
      </c>
      <c r="Y946">
        <v>0.17322834645669291</v>
      </c>
      <c r="Z946">
        <v>1.8867924528301886E-2</v>
      </c>
      <c r="AA946">
        <v>0.14465408805031446</v>
      </c>
    </row>
    <row r="947" spans="1:27" x14ac:dyDescent="0.35">
      <c r="A947" s="1">
        <v>44159</v>
      </c>
      <c r="B947" t="s">
        <v>52</v>
      </c>
      <c r="C947">
        <v>0.86224489795918369</v>
      </c>
      <c r="D947">
        <v>0.75141242937853103</v>
      </c>
      <c r="E947">
        <v>0.93377483443708609</v>
      </c>
      <c r="F947">
        <v>0.98684210526315785</v>
      </c>
      <c r="G947">
        <v>0.9285714285714286</v>
      </c>
      <c r="H947">
        <v>0.87765957446808507</v>
      </c>
      <c r="I947">
        <v>0.88571428571428568</v>
      </c>
      <c r="J947">
        <v>0.80590717299578063</v>
      </c>
      <c r="K947">
        <v>0.66666666666666663</v>
      </c>
      <c r="L947">
        <v>0.85436893203883491</v>
      </c>
      <c r="M947">
        <v>0.7321428571428571</v>
      </c>
      <c r="N947">
        <v>0.90789473684210531</v>
      </c>
      <c r="O947">
        <v>0.82272727272727275</v>
      </c>
      <c r="P947">
        <v>0.9526627218934911</v>
      </c>
      <c r="Q947">
        <v>0.88271604938271608</v>
      </c>
      <c r="R947">
        <v>0.92</v>
      </c>
      <c r="S947">
        <v>0.94303797468354433</v>
      </c>
      <c r="T947">
        <v>0.93181818181818177</v>
      </c>
      <c r="U947">
        <v>0.89005235602094246</v>
      </c>
      <c r="V947">
        <v>0.75690607734806625</v>
      </c>
      <c r="W947">
        <v>0.92307692307692313</v>
      </c>
      <c r="X947">
        <v>0.85</v>
      </c>
      <c r="Y947">
        <v>0.82677165354330706</v>
      </c>
      <c r="Z947">
        <v>0.98113207547169812</v>
      </c>
      <c r="AA947">
        <v>0.85534591194968557</v>
      </c>
    </row>
    <row r="948" spans="1:27" x14ac:dyDescent="0.35">
      <c r="A948" s="1">
        <v>44160</v>
      </c>
      <c r="B948" t="s">
        <v>30</v>
      </c>
      <c r="C948">
        <v>0.47344835312570022</v>
      </c>
      <c r="D948">
        <v>0.2335907335907336</v>
      </c>
      <c r="E948">
        <v>0.32971800433839482</v>
      </c>
      <c r="F948">
        <v>0.31761670185315505</v>
      </c>
      <c r="G948">
        <v>0.26870437956204379</v>
      </c>
      <c r="H948">
        <v>0.30802348336594915</v>
      </c>
      <c r="I948">
        <v>0.3983739837398374</v>
      </c>
      <c r="J948">
        <v>0.3465620673742501</v>
      </c>
      <c r="K948">
        <v>0.41477073853692686</v>
      </c>
      <c r="L948">
        <v>0.43263403263403272</v>
      </c>
      <c r="M948">
        <v>0.52566371681415924</v>
      </c>
      <c r="N948">
        <v>0.17153024911032028</v>
      </c>
      <c r="O948">
        <v>0.35277382645803695</v>
      </c>
      <c r="P948">
        <v>0.40557065217391303</v>
      </c>
      <c r="Q948">
        <v>0.29201817001946789</v>
      </c>
      <c r="R948">
        <v>0.33454281567489114</v>
      </c>
      <c r="S948">
        <v>0.38953488372093026</v>
      </c>
      <c r="T948">
        <v>0.3092425295343989</v>
      </c>
      <c r="U948">
        <v>0.34018899388549195</v>
      </c>
      <c r="V948">
        <v>0.38280542986425337</v>
      </c>
      <c r="W948">
        <v>0.17804295942720763</v>
      </c>
      <c r="X948">
        <v>0.39255499153976309</v>
      </c>
      <c r="Y948">
        <v>0.35110803324099721</v>
      </c>
      <c r="Z948">
        <v>0.42723631508678239</v>
      </c>
      <c r="AA948">
        <v>0.4330289193302892</v>
      </c>
    </row>
    <row r="949" spans="1:27" x14ac:dyDescent="0.35">
      <c r="A949" s="1">
        <v>44160</v>
      </c>
      <c r="B949" t="s">
        <v>31</v>
      </c>
      <c r="C949">
        <v>8.4696392561057543E-2</v>
      </c>
      <c r="D949">
        <v>0.27413127413127414</v>
      </c>
      <c r="E949">
        <v>0.11858279103398406</v>
      </c>
      <c r="F949">
        <v>0.176401595120807</v>
      </c>
      <c r="G949">
        <v>0.31113138686131386</v>
      </c>
      <c r="H949">
        <v>0.13855185909980433</v>
      </c>
      <c r="I949">
        <v>0.11815718157181571</v>
      </c>
      <c r="J949">
        <v>0.27041993539455467</v>
      </c>
      <c r="K949">
        <v>0.10255512775638781</v>
      </c>
      <c r="L949">
        <v>0.12913752913752902</v>
      </c>
      <c r="M949">
        <v>0.1203539823008849</v>
      </c>
      <c r="N949">
        <v>8.9679715302491136E-2</v>
      </c>
      <c r="O949">
        <v>0.17297297297297304</v>
      </c>
      <c r="P949">
        <v>0.25407608695652178</v>
      </c>
      <c r="Q949">
        <v>0.21901362751460091</v>
      </c>
      <c r="R949">
        <v>0.36865021770682144</v>
      </c>
      <c r="S949">
        <v>0.11395348837209296</v>
      </c>
      <c r="T949">
        <v>0.11466296038915913</v>
      </c>
      <c r="U949">
        <v>4.3913285158421411E-2</v>
      </c>
      <c r="V949">
        <v>0.11825037707390651</v>
      </c>
      <c r="W949">
        <v>0</v>
      </c>
      <c r="X949">
        <v>0.10448392554991542</v>
      </c>
      <c r="Y949">
        <v>0.17174515235457061</v>
      </c>
      <c r="Z949">
        <v>0.1421895861148198</v>
      </c>
      <c r="AA949">
        <v>0.18112633181126336</v>
      </c>
    </row>
    <row r="950" spans="1:27" x14ac:dyDescent="0.35">
      <c r="A950" s="1">
        <v>44160</v>
      </c>
      <c r="B950" t="s">
        <v>32</v>
      </c>
      <c r="C950">
        <v>0.55814474568675776</v>
      </c>
      <c r="D950">
        <v>0.50772200772200771</v>
      </c>
      <c r="E950">
        <v>0.44830079537237888</v>
      </c>
      <c r="F950">
        <v>0.49401829697396205</v>
      </c>
      <c r="G950">
        <v>0.57983576642335766</v>
      </c>
      <c r="H950">
        <v>0.44657534246575348</v>
      </c>
      <c r="I950">
        <v>0.51653116531165311</v>
      </c>
      <c r="J950">
        <v>0.61698200276880477</v>
      </c>
      <c r="K950">
        <v>0.51732586629331467</v>
      </c>
      <c r="L950">
        <v>0.56177156177156173</v>
      </c>
      <c r="M950">
        <v>0.64601769911504414</v>
      </c>
      <c r="N950">
        <v>0.26120996441281141</v>
      </c>
      <c r="O950">
        <v>0.52574679943100999</v>
      </c>
      <c r="P950">
        <v>0.65964673913043481</v>
      </c>
      <c r="Q950">
        <v>0.5110317975340688</v>
      </c>
      <c r="R950">
        <v>0.70319303338171257</v>
      </c>
      <c r="S950">
        <v>0.50348837209302322</v>
      </c>
      <c r="T950">
        <v>0.42390548992355803</v>
      </c>
      <c r="U950">
        <v>0.38410227904391336</v>
      </c>
      <c r="V950">
        <v>0.50105580693815988</v>
      </c>
      <c r="W950">
        <v>0.17804295942720763</v>
      </c>
      <c r="X950">
        <v>0.49703891708967851</v>
      </c>
      <c r="Y950">
        <v>0.52285318559556782</v>
      </c>
      <c r="Z950">
        <v>0.56942590120160219</v>
      </c>
      <c r="AA950">
        <v>0.61415525114155256</v>
      </c>
    </row>
    <row r="951" spans="1:27" x14ac:dyDescent="0.35">
      <c r="A951" s="1">
        <v>44160</v>
      </c>
      <c r="B951" t="s">
        <v>33</v>
      </c>
      <c r="C951">
        <v>0.44185525431324224</v>
      </c>
      <c r="D951">
        <v>0.49227799227799229</v>
      </c>
      <c r="E951">
        <v>0.55169920462762112</v>
      </c>
      <c r="F951">
        <v>0.50598170302603795</v>
      </c>
      <c r="G951">
        <v>0.42016423357664234</v>
      </c>
      <c r="H951">
        <v>0.55342465753424652</v>
      </c>
      <c r="I951">
        <v>0.48346883468834689</v>
      </c>
      <c r="J951">
        <v>0.38301799723119523</v>
      </c>
      <c r="K951">
        <v>0.48267413370668533</v>
      </c>
      <c r="L951">
        <v>0.43822843822843827</v>
      </c>
      <c r="M951">
        <v>0.35398230088495586</v>
      </c>
      <c r="N951">
        <v>0.73879003558718859</v>
      </c>
      <c r="O951">
        <v>0.47425320056899001</v>
      </c>
      <c r="P951">
        <v>0.34035326086956519</v>
      </c>
      <c r="Q951">
        <v>0.4889682024659312</v>
      </c>
      <c r="R951">
        <v>0.29680696661828743</v>
      </c>
      <c r="S951">
        <v>0.49651162790697678</v>
      </c>
      <c r="T951">
        <v>0.57609451007644197</v>
      </c>
      <c r="U951">
        <v>0.61589772095608664</v>
      </c>
      <c r="V951">
        <v>0.49894419306184012</v>
      </c>
      <c r="W951">
        <v>0.8219570405727924</v>
      </c>
      <c r="X951">
        <v>0.50296108291032149</v>
      </c>
      <c r="Y951">
        <v>0.47714681440443218</v>
      </c>
      <c r="Z951">
        <v>0.43057409879839781</v>
      </c>
      <c r="AA951">
        <v>0.38584474885844744</v>
      </c>
    </row>
    <row r="952" spans="1:27" x14ac:dyDescent="0.35">
      <c r="A952" s="1">
        <v>44160</v>
      </c>
      <c r="B952" t="s">
        <v>46</v>
      </c>
      <c r="C952">
        <v>0.36587491828285029</v>
      </c>
      <c r="D952">
        <v>0.56144465290806755</v>
      </c>
      <c r="E952">
        <v>0.38990182328190742</v>
      </c>
      <c r="F952">
        <v>0.40040062319163139</v>
      </c>
      <c r="G952">
        <v>0.45450949367088606</v>
      </c>
      <c r="H952">
        <v>0.56850335070737157</v>
      </c>
      <c r="I952">
        <v>0.36445623342175071</v>
      </c>
      <c r="J952">
        <v>0.61303370786516853</v>
      </c>
      <c r="K952">
        <v>0.39225016995241335</v>
      </c>
      <c r="L952">
        <v>0.67688787185354693</v>
      </c>
      <c r="M952">
        <v>0.57621440536013402</v>
      </c>
      <c r="N952">
        <v>0.19203910614525144</v>
      </c>
      <c r="O952">
        <v>0.61851332398316972</v>
      </c>
      <c r="P952">
        <v>0.46242774566473988</v>
      </c>
      <c r="Q952">
        <v>0.39521126760563374</v>
      </c>
      <c r="R952">
        <v>0.62326503635161934</v>
      </c>
      <c r="S952">
        <v>0.36363636363636365</v>
      </c>
      <c r="T952">
        <v>0.54440154440154442</v>
      </c>
      <c r="U952">
        <v>0.61833247022268256</v>
      </c>
      <c r="V952">
        <v>0.3604887983706721</v>
      </c>
      <c r="W952">
        <v>0.52310536044362288</v>
      </c>
      <c r="X952">
        <v>0.73097940311055065</v>
      </c>
      <c r="Y952">
        <v>0.38926174496644295</v>
      </c>
      <c r="Z952">
        <v>0.56141522029372493</v>
      </c>
      <c r="AA952">
        <v>0.42908827785817655</v>
      </c>
    </row>
    <row r="953" spans="1:27" x14ac:dyDescent="0.35">
      <c r="A953" s="1">
        <v>44160</v>
      </c>
      <c r="B953" t="s">
        <v>47</v>
      </c>
      <c r="C953">
        <v>0.66885050625372244</v>
      </c>
      <c r="D953">
        <v>0.40935672514619881</v>
      </c>
      <c r="E953">
        <v>0.49280575539568344</v>
      </c>
      <c r="F953">
        <v>0.43301834352418012</v>
      </c>
      <c r="G953">
        <v>0.57876414273281118</v>
      </c>
      <c r="H953">
        <v>0.2730844793713163</v>
      </c>
      <c r="I953">
        <v>0.54439592430858808</v>
      </c>
      <c r="J953">
        <v>0.52932551319648091</v>
      </c>
      <c r="K953">
        <v>0.50779896013864823</v>
      </c>
      <c r="L953">
        <v>0.62474645030425968</v>
      </c>
      <c r="M953">
        <v>0.51744186046511631</v>
      </c>
      <c r="N953">
        <v>0.32727272727272727</v>
      </c>
      <c r="O953">
        <v>0.64036281179138321</v>
      </c>
      <c r="P953">
        <v>0.56944444444444442</v>
      </c>
      <c r="Q953">
        <v>0.57662152530292232</v>
      </c>
      <c r="R953">
        <v>0.22057264050901379</v>
      </c>
      <c r="S953">
        <v>0.55454545454545456</v>
      </c>
      <c r="T953">
        <v>0.65011820330969272</v>
      </c>
      <c r="U953">
        <v>0.39279731993299832</v>
      </c>
      <c r="V953">
        <v>0.70127118644067798</v>
      </c>
      <c r="W953">
        <v>0.15812720848056538</v>
      </c>
      <c r="X953">
        <v>0.42898217366302471</v>
      </c>
      <c r="Y953">
        <v>0.72586206896551719</v>
      </c>
      <c r="Z953">
        <v>0.42211652794292509</v>
      </c>
      <c r="AA953">
        <v>0.48735244519392917</v>
      </c>
    </row>
    <row r="954" spans="1:27" x14ac:dyDescent="0.35">
      <c r="A954" s="1">
        <v>44160</v>
      </c>
      <c r="B954" t="s">
        <v>48</v>
      </c>
      <c r="C954">
        <v>0.33114949374627756</v>
      </c>
      <c r="D954">
        <v>0.59064327485380119</v>
      </c>
      <c r="E954">
        <v>0.5071942446043165</v>
      </c>
      <c r="F954">
        <v>0.56698165647581988</v>
      </c>
      <c r="G954">
        <v>0.42123585726718887</v>
      </c>
      <c r="H954">
        <v>0.7269155206286837</v>
      </c>
      <c r="I954">
        <v>0.45560407569141192</v>
      </c>
      <c r="J954">
        <v>0.47067448680351909</v>
      </c>
      <c r="K954">
        <v>0.49220103986135183</v>
      </c>
      <c r="L954">
        <v>0.37525354969574037</v>
      </c>
      <c r="M954">
        <v>0.48255813953488375</v>
      </c>
      <c r="N954">
        <v>0.67272727272727273</v>
      </c>
      <c r="O954">
        <v>0.35963718820861679</v>
      </c>
      <c r="P954">
        <v>0.43055555555555558</v>
      </c>
      <c r="Q954">
        <v>0.42337847469707768</v>
      </c>
      <c r="R954">
        <v>0.77942735949098618</v>
      </c>
      <c r="S954">
        <v>0.44545454545454544</v>
      </c>
      <c r="T954">
        <v>0.34988179669030733</v>
      </c>
      <c r="U954">
        <v>0.60720268006700162</v>
      </c>
      <c r="V954">
        <v>0.29872881355932202</v>
      </c>
      <c r="W954">
        <v>0.84187279151943462</v>
      </c>
      <c r="X954">
        <v>0.57101782633697529</v>
      </c>
      <c r="Y954">
        <v>0.27413793103448275</v>
      </c>
      <c r="Z954">
        <v>0.57788347205707491</v>
      </c>
      <c r="AA954">
        <v>0.51264755480607083</v>
      </c>
    </row>
    <row r="955" spans="1:27" x14ac:dyDescent="0.35">
      <c r="A955" s="1">
        <v>44160</v>
      </c>
      <c r="B955" t="s">
        <v>49</v>
      </c>
      <c r="C955">
        <v>0.61746987951807231</v>
      </c>
      <c r="D955">
        <v>0.33333333333333331</v>
      </c>
      <c r="E955">
        <v>0.44347826086956521</v>
      </c>
      <c r="F955">
        <v>0.41346153846153844</v>
      </c>
      <c r="G955">
        <v>0.88068181818181823</v>
      </c>
      <c r="H955">
        <v>0.28708133971291866</v>
      </c>
      <c r="I955">
        <v>0.5</v>
      </c>
      <c r="J955">
        <v>0.58522727272727271</v>
      </c>
      <c r="K955">
        <v>0.72916666666666663</v>
      </c>
      <c r="L955">
        <v>0.57766990291262132</v>
      </c>
      <c r="M955">
        <v>0.4</v>
      </c>
      <c r="N955">
        <v>0.48888888888888887</v>
      </c>
      <c r="O955">
        <v>0.63274336283185839</v>
      </c>
      <c r="P955">
        <v>0.50359712230215825</v>
      </c>
      <c r="Q955">
        <v>0.22910216718266255</v>
      </c>
      <c r="R955">
        <v>0.39374999999999999</v>
      </c>
      <c r="S955">
        <v>0.44545454545454544</v>
      </c>
      <c r="T955">
        <v>0.5</v>
      </c>
      <c r="U955">
        <v>0.43103448275862066</v>
      </c>
      <c r="V955">
        <v>0.52380952380952384</v>
      </c>
      <c r="W955">
        <v>0.38541666666666669</v>
      </c>
      <c r="X955">
        <v>0.40939597315436244</v>
      </c>
      <c r="Y955">
        <v>0.68461538461538463</v>
      </c>
      <c r="Z955">
        <v>0.63934426229508201</v>
      </c>
      <c r="AA955">
        <v>0.43571428571428572</v>
      </c>
    </row>
    <row r="956" spans="1:27" x14ac:dyDescent="0.35">
      <c r="A956" s="1">
        <v>44160</v>
      </c>
      <c r="B956" t="s">
        <v>50</v>
      </c>
      <c r="C956">
        <v>0.38253012048192769</v>
      </c>
      <c r="D956">
        <v>0.66666666666666663</v>
      </c>
      <c r="E956">
        <v>0.55652173913043479</v>
      </c>
      <c r="F956">
        <v>0.58653846153846156</v>
      </c>
      <c r="G956">
        <v>0.11931818181818182</v>
      </c>
      <c r="H956">
        <v>0.71291866028708128</v>
      </c>
      <c r="I956">
        <v>0.5</v>
      </c>
      <c r="J956">
        <v>0.41477272727272729</v>
      </c>
      <c r="K956">
        <v>0.27083333333333331</v>
      </c>
      <c r="L956">
        <v>0.42233009708737862</v>
      </c>
      <c r="M956">
        <v>0.6</v>
      </c>
      <c r="N956">
        <v>0.51111111111111107</v>
      </c>
      <c r="O956">
        <v>0.36725663716814161</v>
      </c>
      <c r="P956">
        <v>0.49640287769784175</v>
      </c>
      <c r="Q956">
        <v>0.77089783281733748</v>
      </c>
      <c r="R956">
        <v>0.60624999999999996</v>
      </c>
      <c r="S956">
        <v>0.55454545454545456</v>
      </c>
      <c r="T956">
        <v>0.5</v>
      </c>
      <c r="U956">
        <v>0.56896551724137934</v>
      </c>
      <c r="V956">
        <v>0.47619047619047616</v>
      </c>
      <c r="W956">
        <v>0.61458333333333337</v>
      </c>
      <c r="X956">
        <v>0.59060402684563762</v>
      </c>
      <c r="Y956">
        <v>0.31538461538461537</v>
      </c>
      <c r="Z956">
        <v>0.36065573770491804</v>
      </c>
      <c r="AA956">
        <v>0.56428571428571428</v>
      </c>
    </row>
    <row r="957" spans="1:27" x14ac:dyDescent="0.35">
      <c r="A957" s="1">
        <v>44160</v>
      </c>
      <c r="B957" t="s">
        <v>51</v>
      </c>
      <c r="C957">
        <v>0.15306122448979592</v>
      </c>
      <c r="D957">
        <v>0.29378531073446329</v>
      </c>
      <c r="E957">
        <v>5.9602649006622516E-2</v>
      </c>
      <c r="F957">
        <v>1.5350877192982455E-2</v>
      </c>
      <c r="G957">
        <v>5.2401746724890827E-2</v>
      </c>
      <c r="H957">
        <v>0.12234042553191489</v>
      </c>
      <c r="I957">
        <v>0.12142857142857143</v>
      </c>
      <c r="J957">
        <v>0.15189873417721519</v>
      </c>
      <c r="K957">
        <v>0.32203389830508472</v>
      </c>
      <c r="L957">
        <v>0.13592233009708737</v>
      </c>
      <c r="M957">
        <v>0.31578947368421051</v>
      </c>
      <c r="N957">
        <v>8.4967320261437912E-2</v>
      </c>
      <c r="O957">
        <v>0.17272727272727273</v>
      </c>
      <c r="P957">
        <v>6.5088757396449703E-2</v>
      </c>
      <c r="Q957">
        <v>7.2519083969465645E-2</v>
      </c>
      <c r="R957">
        <v>9.6666666666666665E-2</v>
      </c>
      <c r="S957">
        <v>5.6962025316455694E-2</v>
      </c>
      <c r="T957">
        <v>6.8181818181818177E-2</v>
      </c>
      <c r="U957">
        <v>0.10471204188481675</v>
      </c>
      <c r="V957">
        <v>0.28048780487804881</v>
      </c>
      <c r="W957">
        <v>6.6666666666666666E-2</v>
      </c>
      <c r="X957">
        <v>0.125</v>
      </c>
      <c r="Y957">
        <v>0.16935483870967741</v>
      </c>
      <c r="Z957">
        <v>3.1446540880503145E-2</v>
      </c>
      <c r="AA957">
        <v>0.13836477987421383</v>
      </c>
    </row>
    <row r="958" spans="1:27" x14ac:dyDescent="0.35">
      <c r="A958" s="1">
        <v>44160</v>
      </c>
      <c r="B958" t="s">
        <v>52</v>
      </c>
      <c r="C958">
        <v>0.84693877551020413</v>
      </c>
      <c r="D958">
        <v>0.70621468926553677</v>
      </c>
      <c r="E958">
        <v>0.94039735099337751</v>
      </c>
      <c r="F958">
        <v>0.98464912280701755</v>
      </c>
      <c r="G958">
        <v>0.94759825327510916</v>
      </c>
      <c r="H958">
        <v>0.87765957446808507</v>
      </c>
      <c r="I958">
        <v>0.87857142857142856</v>
      </c>
      <c r="J958">
        <v>0.84810126582278478</v>
      </c>
      <c r="K958">
        <v>0.67796610169491522</v>
      </c>
      <c r="L958">
        <v>0.86407766990291257</v>
      </c>
      <c r="M958">
        <v>0.68421052631578949</v>
      </c>
      <c r="N958">
        <v>0.91503267973856206</v>
      </c>
      <c r="O958">
        <v>0.82727272727272727</v>
      </c>
      <c r="P958">
        <v>0.9349112426035503</v>
      </c>
      <c r="Q958">
        <v>0.9274809160305344</v>
      </c>
      <c r="R958">
        <v>0.90333333333333332</v>
      </c>
      <c r="S958">
        <v>0.94303797468354433</v>
      </c>
      <c r="T958">
        <v>0.93181818181818177</v>
      </c>
      <c r="U958">
        <v>0.89528795811518325</v>
      </c>
      <c r="V958">
        <v>0.71951219512195119</v>
      </c>
      <c r="W958">
        <v>0.93333333333333335</v>
      </c>
      <c r="X958">
        <v>0.875</v>
      </c>
      <c r="Y958">
        <v>0.83064516129032262</v>
      </c>
      <c r="Z958">
        <v>0.96855345911949686</v>
      </c>
      <c r="AA958">
        <v>0.86163522012578619</v>
      </c>
    </row>
    <row r="959" spans="1:27" x14ac:dyDescent="0.35">
      <c r="A959" s="1">
        <v>44161</v>
      </c>
      <c r="B959" t="s">
        <v>30</v>
      </c>
      <c r="C959">
        <v>0.45910822316827249</v>
      </c>
      <c r="D959">
        <v>0.26640926640926643</v>
      </c>
      <c r="E959">
        <v>0.4178794178794179</v>
      </c>
      <c r="F959">
        <v>0.33098756744076935</v>
      </c>
      <c r="G959">
        <v>0.17260039874679578</v>
      </c>
      <c r="H959">
        <v>0.30097847358121332</v>
      </c>
      <c r="I959">
        <v>0.405420054200542</v>
      </c>
      <c r="J959">
        <v>0.37840332256575915</v>
      </c>
      <c r="K959">
        <v>0.415820791039552</v>
      </c>
      <c r="L959">
        <v>0.4358974358974359</v>
      </c>
      <c r="M959">
        <v>0.5150442477876106</v>
      </c>
      <c r="N959">
        <v>0.18647686832740212</v>
      </c>
      <c r="O959">
        <v>0.35561877667140818</v>
      </c>
      <c r="P959">
        <v>0.40421195652173914</v>
      </c>
      <c r="Q959">
        <v>0.2832080200501253</v>
      </c>
      <c r="R959">
        <v>0.339622641509434</v>
      </c>
      <c r="S959">
        <v>0.37267441860465117</v>
      </c>
      <c r="T959">
        <v>0.32453092425295343</v>
      </c>
      <c r="U959">
        <v>0.33574207893274033</v>
      </c>
      <c r="V959">
        <v>0.39969879518072288</v>
      </c>
      <c r="W959">
        <v>0.18902147971360381</v>
      </c>
      <c r="X959">
        <v>0.38494077834179358</v>
      </c>
      <c r="Y959">
        <v>0.36795048143053644</v>
      </c>
      <c r="Z959">
        <v>0.41617742987605999</v>
      </c>
      <c r="AA959">
        <v>0.4360730593607306</v>
      </c>
    </row>
    <row r="960" spans="1:27" x14ac:dyDescent="0.35">
      <c r="A960" s="1">
        <v>44161</v>
      </c>
      <c r="B960" t="s">
        <v>31</v>
      </c>
      <c r="C960">
        <v>8.5144521622227187E-2</v>
      </c>
      <c r="D960">
        <v>0.26737451737451734</v>
      </c>
      <c r="E960">
        <v>0.20651420651420654</v>
      </c>
      <c r="F960">
        <v>0.17217921651419194</v>
      </c>
      <c r="G960">
        <v>0.1990885787524922</v>
      </c>
      <c r="H960">
        <v>0.1318982387475538</v>
      </c>
      <c r="I960">
        <v>0.11707317073170737</v>
      </c>
      <c r="J960">
        <v>0.24596215966774337</v>
      </c>
      <c r="K960">
        <v>8.2604130206510307E-2</v>
      </c>
      <c r="L960">
        <v>0.13146853146853144</v>
      </c>
      <c r="M960">
        <v>7.4336283185840735E-2</v>
      </c>
      <c r="N960">
        <v>8.1138790035587216E-2</v>
      </c>
      <c r="O960">
        <v>0.16728307254623054</v>
      </c>
      <c r="P960">
        <v>0.24184782608695654</v>
      </c>
      <c r="Q960">
        <v>0.22681704260651631</v>
      </c>
      <c r="R960">
        <v>0.37300435413642952</v>
      </c>
      <c r="S960">
        <v>0.10872093023255808</v>
      </c>
      <c r="T960">
        <v>0.1195274496177901</v>
      </c>
      <c r="U960">
        <v>4.7804335742079096E-2</v>
      </c>
      <c r="V960">
        <v>8.2530120481927649E-2</v>
      </c>
      <c r="W960">
        <v>0</v>
      </c>
      <c r="X960">
        <v>0.10109983079526225</v>
      </c>
      <c r="Y960">
        <v>0.19532324621733155</v>
      </c>
      <c r="Z960">
        <v>0.14677103718199613</v>
      </c>
      <c r="AA960">
        <v>0.19939117199391176</v>
      </c>
    </row>
    <row r="961" spans="1:27" x14ac:dyDescent="0.35">
      <c r="A961" s="1">
        <v>44161</v>
      </c>
      <c r="B961" t="s">
        <v>32</v>
      </c>
      <c r="C961">
        <v>0.54425274479049968</v>
      </c>
      <c r="D961">
        <v>0.53378378378378377</v>
      </c>
      <c r="E961">
        <v>0.62439362439362445</v>
      </c>
      <c r="F961">
        <v>0.50316678395496128</v>
      </c>
      <c r="G961">
        <v>0.37168897749928798</v>
      </c>
      <c r="H961">
        <v>0.43287671232876712</v>
      </c>
      <c r="I961">
        <v>0.52249322493224937</v>
      </c>
      <c r="J961">
        <v>0.62436548223350252</v>
      </c>
      <c r="K961">
        <v>0.4984249212460623</v>
      </c>
      <c r="L961">
        <v>0.56736596736596734</v>
      </c>
      <c r="M961">
        <v>0.58938053097345133</v>
      </c>
      <c r="N961">
        <v>0.26761565836298934</v>
      </c>
      <c r="O961">
        <v>0.52290184921763871</v>
      </c>
      <c r="P961">
        <v>0.64605978260869568</v>
      </c>
      <c r="Q961">
        <v>0.5100250626566416</v>
      </c>
      <c r="R961">
        <v>0.71262699564586351</v>
      </c>
      <c r="S961">
        <v>0.48139534883720925</v>
      </c>
      <c r="T961">
        <v>0.44405837387074354</v>
      </c>
      <c r="U961">
        <v>0.38354641467481942</v>
      </c>
      <c r="V961">
        <v>0.48222891566265053</v>
      </c>
      <c r="W961">
        <v>0.18902147971360381</v>
      </c>
      <c r="X961">
        <v>0.48604060913705582</v>
      </c>
      <c r="Y961">
        <v>0.56327372764786798</v>
      </c>
      <c r="Z961">
        <v>0.56294846705805612</v>
      </c>
      <c r="AA961">
        <v>0.63546423135464236</v>
      </c>
    </row>
    <row r="962" spans="1:27" x14ac:dyDescent="0.35">
      <c r="A962" s="1">
        <v>44161</v>
      </c>
      <c r="B962" t="s">
        <v>33</v>
      </c>
      <c r="C962">
        <v>0.45574725520950032</v>
      </c>
      <c r="D962">
        <v>0.46621621621621623</v>
      </c>
      <c r="E962">
        <v>0.37560637560637555</v>
      </c>
      <c r="F962">
        <v>0.49683321604503872</v>
      </c>
      <c r="G962">
        <v>0.62831102250071202</v>
      </c>
      <c r="H962">
        <v>0.56712328767123288</v>
      </c>
      <c r="I962">
        <v>0.47750677506775063</v>
      </c>
      <c r="J962">
        <v>0.37563451776649748</v>
      </c>
      <c r="K962">
        <v>0.5015750787539377</v>
      </c>
      <c r="L962">
        <v>0.43263403263403266</v>
      </c>
      <c r="M962">
        <v>0.41061946902654867</v>
      </c>
      <c r="N962">
        <v>0.73238434163701061</v>
      </c>
      <c r="O962">
        <v>0.47709815078236129</v>
      </c>
      <c r="P962">
        <v>0.35394021739130432</v>
      </c>
      <c r="Q962">
        <v>0.4899749373433584</v>
      </c>
      <c r="R962">
        <v>0.28737300435413649</v>
      </c>
      <c r="S962">
        <v>0.51860465116279075</v>
      </c>
      <c r="T962">
        <v>0.55594162612925646</v>
      </c>
      <c r="U962">
        <v>0.61645358532518058</v>
      </c>
      <c r="V962">
        <v>0.51777108433734953</v>
      </c>
      <c r="W962">
        <v>0.81097852028639617</v>
      </c>
      <c r="X962">
        <v>0.51395939086294418</v>
      </c>
      <c r="Y962">
        <v>0.43672627235213202</v>
      </c>
      <c r="Z962">
        <v>0.43705153294194388</v>
      </c>
      <c r="AA962">
        <v>0.36453576864535764</v>
      </c>
    </row>
    <row r="963" spans="1:27" x14ac:dyDescent="0.35">
      <c r="A963" s="1">
        <v>44161</v>
      </c>
      <c r="B963" t="s">
        <v>46</v>
      </c>
      <c r="C963">
        <v>0.3719764654608847</v>
      </c>
      <c r="D963">
        <v>0.58489681050656661</v>
      </c>
      <c r="E963">
        <v>0.57873485868102292</v>
      </c>
      <c r="F963">
        <v>0.40396171822835519</v>
      </c>
      <c r="G963">
        <v>0.2986742916558357</v>
      </c>
      <c r="H963">
        <v>0.57446016381236042</v>
      </c>
      <c r="I963">
        <v>0.36445623342175071</v>
      </c>
      <c r="J963">
        <v>0.62337078651685396</v>
      </c>
      <c r="K963">
        <v>0.38851121685927942</v>
      </c>
      <c r="L963">
        <v>0.68649885583524028</v>
      </c>
      <c r="M963">
        <v>0.59966499162479059</v>
      </c>
      <c r="N963">
        <v>0.19203910614525144</v>
      </c>
      <c r="O963">
        <v>0.61851332398316972</v>
      </c>
      <c r="P963">
        <v>0.46242774566473988</v>
      </c>
      <c r="Q963">
        <v>0.38251366120218577</v>
      </c>
      <c r="R963">
        <v>0.62458691341705219</v>
      </c>
      <c r="S963">
        <v>0.36639118457300268</v>
      </c>
      <c r="T963">
        <v>0.54440154440154442</v>
      </c>
      <c r="U963">
        <v>0.61833247022268256</v>
      </c>
      <c r="V963">
        <v>0.39359267734553777</v>
      </c>
      <c r="W963">
        <v>0.53512014787430684</v>
      </c>
      <c r="X963">
        <v>0.69693148381672965</v>
      </c>
      <c r="Y963">
        <v>0.39066666666666661</v>
      </c>
      <c r="Z963">
        <v>0.54859752120026095</v>
      </c>
      <c r="AA963">
        <v>0.43125904486251815</v>
      </c>
    </row>
    <row r="964" spans="1:27" x14ac:dyDescent="0.35">
      <c r="A964" s="1">
        <v>44161</v>
      </c>
      <c r="B964" t="s">
        <v>47</v>
      </c>
      <c r="C964">
        <v>0.68306971294669006</v>
      </c>
      <c r="D964">
        <v>0.38091419406575783</v>
      </c>
      <c r="E964">
        <v>0.28837209302325584</v>
      </c>
      <c r="F964">
        <v>0.45123966942148758</v>
      </c>
      <c r="G964">
        <v>0.6170583115752829</v>
      </c>
      <c r="H964">
        <v>0.26053143227478937</v>
      </c>
      <c r="I964">
        <v>0.55167394468704511</v>
      </c>
      <c r="J964">
        <v>0.55731795241528481</v>
      </c>
      <c r="K964">
        <v>0.49518810148731407</v>
      </c>
      <c r="L964">
        <v>0.624</v>
      </c>
      <c r="M964">
        <v>0.56703910614525144</v>
      </c>
      <c r="N964">
        <v>0.36363636363636365</v>
      </c>
      <c r="O964">
        <v>0.65986394557823125</v>
      </c>
      <c r="P964">
        <v>0.58750000000000002</v>
      </c>
      <c r="Q964">
        <v>0.59285714285714286</v>
      </c>
      <c r="R964">
        <v>0.23492063492063492</v>
      </c>
      <c r="S964">
        <v>0.60601503759398501</v>
      </c>
      <c r="T964">
        <v>0.65011820330969272</v>
      </c>
      <c r="U964">
        <v>0.38944723618090454</v>
      </c>
      <c r="V964">
        <v>0.7099483204134367</v>
      </c>
      <c r="W964">
        <v>0.14507772020725387</v>
      </c>
      <c r="X964">
        <v>0.35826296743063935</v>
      </c>
      <c r="Y964">
        <v>0.74914675767918093</v>
      </c>
      <c r="Z964">
        <v>0.41973840665873957</v>
      </c>
      <c r="AA964">
        <v>0.51677852348993292</v>
      </c>
    </row>
    <row r="965" spans="1:27" x14ac:dyDescent="0.35">
      <c r="A965" s="1">
        <v>44161</v>
      </c>
      <c r="B965" t="s">
        <v>48</v>
      </c>
      <c r="C965">
        <v>0.31693028705330989</v>
      </c>
      <c r="D965">
        <v>0.61908580593424223</v>
      </c>
      <c r="E965">
        <v>0.71162790697674416</v>
      </c>
      <c r="F965">
        <v>0.54876033057851237</v>
      </c>
      <c r="G965">
        <v>0.38294168842471715</v>
      </c>
      <c r="H965">
        <v>0.73946856772521063</v>
      </c>
      <c r="I965">
        <v>0.44832605531295489</v>
      </c>
      <c r="J965">
        <v>0.44268204758471519</v>
      </c>
      <c r="K965">
        <v>0.50481189851268593</v>
      </c>
      <c r="L965">
        <v>0.376</v>
      </c>
      <c r="M965">
        <v>0.43296089385474862</v>
      </c>
      <c r="N965">
        <v>0.63636363636363635</v>
      </c>
      <c r="O965">
        <v>0.3401360544217687</v>
      </c>
      <c r="P965">
        <v>0.41249999999999998</v>
      </c>
      <c r="Q965">
        <v>0.40714285714285714</v>
      </c>
      <c r="R965">
        <v>0.76507936507936503</v>
      </c>
      <c r="S965">
        <v>0.39398496240601505</v>
      </c>
      <c r="T965">
        <v>0.34988179669030733</v>
      </c>
      <c r="U965">
        <v>0.61055276381909551</v>
      </c>
      <c r="V965">
        <v>0.2900516795865633</v>
      </c>
      <c r="W965">
        <v>0.85492227979274615</v>
      </c>
      <c r="X965">
        <v>0.64173703256936065</v>
      </c>
      <c r="Y965">
        <v>0.25085324232081913</v>
      </c>
      <c r="Z965">
        <v>0.58026159334126037</v>
      </c>
      <c r="AA965">
        <v>0.48322147651006714</v>
      </c>
    </row>
    <row r="966" spans="1:27" x14ac:dyDescent="0.35">
      <c r="A966" s="1">
        <v>44161</v>
      </c>
      <c r="B966" t="s">
        <v>49</v>
      </c>
      <c r="C966">
        <v>0.46385542168674698</v>
      </c>
      <c r="D966">
        <v>0.36257309941520466</v>
      </c>
      <c r="E966">
        <v>0.40909090909090912</v>
      </c>
      <c r="F966">
        <v>0.41826923076923078</v>
      </c>
      <c r="G966">
        <v>0.92045454545454541</v>
      </c>
      <c r="H966">
        <v>0.30143540669856461</v>
      </c>
      <c r="I966">
        <v>0.5390625</v>
      </c>
      <c r="J966">
        <v>0.68181818181818177</v>
      </c>
      <c r="K966">
        <v>0.72916666666666663</v>
      </c>
      <c r="L966">
        <v>0.60194174757281549</v>
      </c>
      <c r="M966">
        <v>0.47692307692307695</v>
      </c>
      <c r="N966">
        <v>0.51111111111111107</v>
      </c>
      <c r="O966">
        <v>0.64601769911504425</v>
      </c>
      <c r="P966">
        <v>0.53956834532374098</v>
      </c>
      <c r="Q966">
        <v>0.25386996904024767</v>
      </c>
      <c r="R966">
        <v>0.4</v>
      </c>
      <c r="S966">
        <v>0.5</v>
      </c>
      <c r="T966">
        <v>0.55128205128205132</v>
      </c>
      <c r="U966">
        <v>0.42672413793103448</v>
      </c>
      <c r="V966">
        <v>0.51515151515151514</v>
      </c>
      <c r="W966">
        <v>0.40625</v>
      </c>
      <c r="X966">
        <v>0.41610738255033558</v>
      </c>
      <c r="Y966">
        <v>0.68461538461538463</v>
      </c>
      <c r="Z966">
        <v>0.62903225806451613</v>
      </c>
      <c r="AA966">
        <v>0.45714285714285713</v>
      </c>
    </row>
    <row r="967" spans="1:27" x14ac:dyDescent="0.35">
      <c r="A967" s="1">
        <v>44161</v>
      </c>
      <c r="B967" t="s">
        <v>50</v>
      </c>
      <c r="C967">
        <v>0.53614457831325302</v>
      </c>
      <c r="D967">
        <v>0.63742690058479534</v>
      </c>
      <c r="E967">
        <v>0.59090909090909094</v>
      </c>
      <c r="F967">
        <v>0.58173076923076927</v>
      </c>
      <c r="G967">
        <v>7.9545454545454544E-2</v>
      </c>
      <c r="H967">
        <v>0.69856459330143539</v>
      </c>
      <c r="I967">
        <v>0.4609375</v>
      </c>
      <c r="J967">
        <v>0.31818181818181818</v>
      </c>
      <c r="K967">
        <v>0.27083333333333331</v>
      </c>
      <c r="L967">
        <v>0.39805825242718446</v>
      </c>
      <c r="M967">
        <v>0.52307692307692311</v>
      </c>
      <c r="N967">
        <v>0.48888888888888887</v>
      </c>
      <c r="O967">
        <v>0.35398230088495575</v>
      </c>
      <c r="P967">
        <v>0.46043165467625902</v>
      </c>
      <c r="Q967">
        <v>0.74613003095975228</v>
      </c>
      <c r="R967">
        <v>0.6</v>
      </c>
      <c r="S967">
        <v>0.5</v>
      </c>
      <c r="T967">
        <v>0.44871794871794873</v>
      </c>
      <c r="U967">
        <v>0.57327586206896552</v>
      </c>
      <c r="V967">
        <v>0.48484848484848486</v>
      </c>
      <c r="W967">
        <v>0.59375</v>
      </c>
      <c r="X967">
        <v>0.58389261744966447</v>
      </c>
      <c r="Y967">
        <v>0.31538461538461537</v>
      </c>
      <c r="Z967">
        <v>0.37096774193548387</v>
      </c>
      <c r="AA967">
        <v>0.54285714285714282</v>
      </c>
    </row>
    <row r="968" spans="1:27" x14ac:dyDescent="0.35">
      <c r="A968" s="1">
        <v>44161</v>
      </c>
      <c r="B968" t="s">
        <v>51</v>
      </c>
      <c r="C968">
        <v>0.1683673469387755</v>
      </c>
      <c r="D968">
        <v>0.60451977401129942</v>
      </c>
      <c r="E968">
        <v>6.2111801242236024E-2</v>
      </c>
      <c r="F968">
        <v>1.3157894736842105E-2</v>
      </c>
      <c r="G968">
        <v>5.3097345132743362E-2</v>
      </c>
      <c r="H968">
        <v>0.10106382978723404</v>
      </c>
      <c r="I968">
        <v>0.12142857142857143</v>
      </c>
      <c r="J968">
        <v>0.18143459915611815</v>
      </c>
      <c r="K968">
        <v>0.30219780219780218</v>
      </c>
      <c r="L968">
        <v>0.14563106796116504</v>
      </c>
      <c r="M968">
        <v>0.25</v>
      </c>
      <c r="N968">
        <v>9.1503267973856203E-2</v>
      </c>
      <c r="O968">
        <v>0.19090909090909092</v>
      </c>
      <c r="P968">
        <v>7.6923076923076927E-2</v>
      </c>
      <c r="Q968">
        <v>8.4291187739463605E-2</v>
      </c>
      <c r="R968">
        <v>0.09</v>
      </c>
      <c r="S968">
        <v>5.6962025316455694E-2</v>
      </c>
      <c r="T968">
        <v>9.0909090909090912E-2</v>
      </c>
      <c r="U968">
        <v>0.1099476439790576</v>
      </c>
      <c r="V968">
        <v>0.28963414634146339</v>
      </c>
      <c r="W968">
        <v>7.179487179487179E-2</v>
      </c>
      <c r="X968">
        <v>0.125</v>
      </c>
      <c r="Y968">
        <v>0.15748031496062992</v>
      </c>
      <c r="Z968">
        <v>1.8867924528301886E-2</v>
      </c>
      <c r="AA968">
        <v>0.14374999999999999</v>
      </c>
    </row>
    <row r="969" spans="1:27" x14ac:dyDescent="0.35">
      <c r="A969" s="1">
        <v>44161</v>
      </c>
      <c r="B969" t="s">
        <v>52</v>
      </c>
      <c r="C969">
        <v>0.83163265306122447</v>
      </c>
      <c r="D969">
        <v>0.39548022598870058</v>
      </c>
      <c r="E969">
        <v>0.93788819875776397</v>
      </c>
      <c r="F969">
        <v>0.98684210526315785</v>
      </c>
      <c r="G969">
        <v>0.94690265486725667</v>
      </c>
      <c r="H969">
        <v>0.89893617021276595</v>
      </c>
      <c r="I969">
        <v>0.87857142857142856</v>
      </c>
      <c r="J969">
        <v>0.81856540084388185</v>
      </c>
      <c r="K969">
        <v>0.69780219780219777</v>
      </c>
      <c r="L969">
        <v>0.85436893203883491</v>
      </c>
      <c r="M969">
        <v>0.75</v>
      </c>
      <c r="N969">
        <v>0.90849673202614378</v>
      </c>
      <c r="O969">
        <v>0.80909090909090908</v>
      </c>
      <c r="P969">
        <v>0.92307692307692313</v>
      </c>
      <c r="Q969">
        <v>0.91570881226053635</v>
      </c>
      <c r="R969">
        <v>0.91</v>
      </c>
      <c r="S969">
        <v>0.94303797468354433</v>
      </c>
      <c r="T969">
        <v>0.90909090909090906</v>
      </c>
      <c r="U969">
        <v>0.89005235602094246</v>
      </c>
      <c r="V969">
        <v>0.71036585365853655</v>
      </c>
      <c r="W969">
        <v>0.92820512820512824</v>
      </c>
      <c r="X969">
        <v>0.875</v>
      </c>
      <c r="Y969">
        <v>0.84251968503937003</v>
      </c>
      <c r="Z969">
        <v>0.98113207547169812</v>
      </c>
      <c r="AA969">
        <v>0.85624999999999996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233"/>
  <sheetViews>
    <sheetView topLeftCell="A1175" workbookViewId="0">
      <selection activeCell="A1220" sqref="A1220:C1233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  <row r="1192" spans="1:3" x14ac:dyDescent="0.35">
      <c r="A1192" s="1">
        <v>44159</v>
      </c>
      <c r="B1192" t="s">
        <v>35</v>
      </c>
      <c r="C1192">
        <v>57036</v>
      </c>
    </row>
    <row r="1193" spans="1:3" x14ac:dyDescent="0.35">
      <c r="A1193" s="1">
        <v>44159</v>
      </c>
      <c r="B1193" t="s">
        <v>36</v>
      </c>
      <c r="C1193">
        <v>19356</v>
      </c>
    </row>
    <row r="1194" spans="1:3" x14ac:dyDescent="0.35">
      <c r="A1194" s="1">
        <v>44159</v>
      </c>
      <c r="B1194" t="s">
        <v>37</v>
      </c>
      <c r="C1194">
        <v>8678</v>
      </c>
    </row>
    <row r="1195" spans="1:3" x14ac:dyDescent="0.35">
      <c r="A1195" s="1">
        <v>44159</v>
      </c>
      <c r="B1195" t="s">
        <v>38</v>
      </c>
      <c r="C1195">
        <v>28034</v>
      </c>
    </row>
    <row r="1196" spans="1:3" x14ac:dyDescent="0.35">
      <c r="A1196" s="1">
        <v>44159</v>
      </c>
      <c r="B1196" t="s">
        <v>39</v>
      </c>
      <c r="C1196">
        <v>29002</v>
      </c>
    </row>
    <row r="1197" spans="1:3" x14ac:dyDescent="0.35">
      <c r="A1197" s="1">
        <v>44159</v>
      </c>
      <c r="B1197" t="s">
        <v>2</v>
      </c>
      <c r="C1197">
        <v>26583</v>
      </c>
    </row>
    <row r="1198" spans="1:3" x14ac:dyDescent="0.35">
      <c r="A1198" s="1">
        <v>44159</v>
      </c>
      <c r="B1198" t="s">
        <v>1</v>
      </c>
      <c r="C1198">
        <v>13482</v>
      </c>
    </row>
    <row r="1199" spans="1:3" x14ac:dyDescent="0.35">
      <c r="A1199" s="1">
        <v>44159</v>
      </c>
      <c r="B1199" t="s">
        <v>0</v>
      </c>
      <c r="C1199">
        <v>13101</v>
      </c>
    </row>
    <row r="1200" spans="1:3" x14ac:dyDescent="0.35">
      <c r="A1200" s="1">
        <v>44159</v>
      </c>
      <c r="B1200" t="s">
        <v>40</v>
      </c>
      <c r="C1200">
        <v>4163</v>
      </c>
    </row>
    <row r="1201" spans="1:3" x14ac:dyDescent="0.35">
      <c r="A1201" s="1">
        <v>44159</v>
      </c>
      <c r="B1201" t="s">
        <v>41</v>
      </c>
      <c r="C1201">
        <v>2075</v>
      </c>
    </row>
    <row r="1202" spans="1:3" x14ac:dyDescent="0.35">
      <c r="A1202" s="1">
        <v>44159</v>
      </c>
      <c r="B1202" t="s">
        <v>42</v>
      </c>
      <c r="C1202">
        <v>2088</v>
      </c>
    </row>
    <row r="1203" spans="1:3" x14ac:dyDescent="0.35">
      <c r="A1203" s="1">
        <v>44159</v>
      </c>
      <c r="B1203" t="s">
        <v>43</v>
      </c>
      <c r="C1203">
        <v>4826</v>
      </c>
    </row>
    <row r="1204" spans="1:3" x14ac:dyDescent="0.35">
      <c r="A1204" s="1">
        <v>44159</v>
      </c>
      <c r="B1204" t="s">
        <v>44</v>
      </c>
      <c r="C1204">
        <v>608</v>
      </c>
    </row>
    <row r="1205" spans="1:3" x14ac:dyDescent="0.35">
      <c r="A1205" s="1">
        <v>44159</v>
      </c>
      <c r="B1205" t="s">
        <v>45</v>
      </c>
      <c r="C1205">
        <v>4218</v>
      </c>
    </row>
    <row r="1206" spans="1:3" x14ac:dyDescent="0.35">
      <c r="A1206" s="1">
        <v>44160</v>
      </c>
      <c r="B1206" t="s">
        <v>35</v>
      </c>
      <c r="C1206">
        <v>57446</v>
      </c>
    </row>
    <row r="1207" spans="1:3" x14ac:dyDescent="0.35">
      <c r="A1207" s="1">
        <v>44160</v>
      </c>
      <c r="B1207" t="s">
        <v>36</v>
      </c>
      <c r="C1207">
        <v>19131</v>
      </c>
    </row>
    <row r="1208" spans="1:3" x14ac:dyDescent="0.35">
      <c r="A1208" s="1">
        <v>44160</v>
      </c>
      <c r="B1208" t="s">
        <v>37</v>
      </c>
      <c r="C1208">
        <v>8409</v>
      </c>
    </row>
    <row r="1209" spans="1:3" x14ac:dyDescent="0.35">
      <c r="A1209" s="1">
        <v>44160</v>
      </c>
      <c r="B1209" t="s">
        <v>38</v>
      </c>
      <c r="C1209">
        <v>27540</v>
      </c>
    </row>
    <row r="1210" spans="1:3" x14ac:dyDescent="0.35">
      <c r="A1210" s="1">
        <v>44160</v>
      </c>
      <c r="B1210" t="s">
        <v>39</v>
      </c>
      <c r="C1210">
        <v>29906</v>
      </c>
    </row>
    <row r="1211" spans="1:3" x14ac:dyDescent="0.35">
      <c r="A1211" s="1">
        <v>44160</v>
      </c>
      <c r="B1211" t="s">
        <v>2</v>
      </c>
      <c r="C1211">
        <v>27482</v>
      </c>
    </row>
    <row r="1212" spans="1:3" x14ac:dyDescent="0.35">
      <c r="A1212" s="1">
        <v>44160</v>
      </c>
      <c r="B1212" t="s">
        <v>1</v>
      </c>
      <c r="C1212">
        <v>13829</v>
      </c>
    </row>
    <row r="1213" spans="1:3" x14ac:dyDescent="0.35">
      <c r="A1213" s="1">
        <v>44160</v>
      </c>
      <c r="B1213" t="s">
        <v>0</v>
      </c>
      <c r="C1213">
        <v>13653</v>
      </c>
    </row>
    <row r="1214" spans="1:3" x14ac:dyDescent="0.35">
      <c r="A1214" s="1">
        <v>44160</v>
      </c>
      <c r="B1214" t="s">
        <v>40</v>
      </c>
      <c r="C1214">
        <v>4159</v>
      </c>
    </row>
    <row r="1215" spans="1:3" x14ac:dyDescent="0.35">
      <c r="A1215" s="1">
        <v>44160</v>
      </c>
      <c r="B1215" t="s">
        <v>41</v>
      </c>
      <c r="C1215">
        <v>2073</v>
      </c>
    </row>
    <row r="1216" spans="1:3" x14ac:dyDescent="0.35">
      <c r="A1216" s="1">
        <v>44160</v>
      </c>
      <c r="B1216" t="s">
        <v>42</v>
      </c>
      <c r="C1216">
        <v>2086</v>
      </c>
    </row>
    <row r="1217" spans="1:3" x14ac:dyDescent="0.35">
      <c r="A1217" s="1">
        <v>44160</v>
      </c>
      <c r="B1217" t="s">
        <v>43</v>
      </c>
      <c r="C1217">
        <v>4924</v>
      </c>
    </row>
    <row r="1218" spans="1:3" x14ac:dyDescent="0.35">
      <c r="A1218" s="1">
        <v>44160</v>
      </c>
      <c r="B1218" t="s">
        <v>44</v>
      </c>
      <c r="C1218">
        <v>610</v>
      </c>
    </row>
    <row r="1219" spans="1:3" x14ac:dyDescent="0.35">
      <c r="A1219" s="1">
        <v>44160</v>
      </c>
      <c r="B1219" t="s">
        <v>45</v>
      </c>
      <c r="C1219">
        <v>4314</v>
      </c>
    </row>
    <row r="1220" spans="1:3" x14ac:dyDescent="0.35">
      <c r="A1220" s="1">
        <v>44161</v>
      </c>
      <c r="B1220" t="s">
        <v>35</v>
      </c>
      <c r="C1220">
        <v>58985</v>
      </c>
    </row>
    <row r="1221" spans="1:3" x14ac:dyDescent="0.35">
      <c r="A1221" s="1">
        <v>44161</v>
      </c>
      <c r="B1221" t="s">
        <v>36</v>
      </c>
      <c r="C1221">
        <v>19542</v>
      </c>
    </row>
    <row r="1222" spans="1:3" x14ac:dyDescent="0.35">
      <c r="A1222" s="1">
        <v>44161</v>
      </c>
      <c r="B1222" t="s">
        <v>37</v>
      </c>
      <c r="C1222">
        <v>8336</v>
      </c>
    </row>
    <row r="1223" spans="1:3" x14ac:dyDescent="0.35">
      <c r="A1223" s="1">
        <v>44161</v>
      </c>
      <c r="B1223" t="s">
        <v>38</v>
      </c>
      <c r="C1223">
        <v>27878</v>
      </c>
    </row>
    <row r="1224" spans="1:3" x14ac:dyDescent="0.35">
      <c r="A1224" s="1">
        <v>44161</v>
      </c>
      <c r="B1224" t="s">
        <v>39</v>
      </c>
      <c r="C1224">
        <v>31107</v>
      </c>
    </row>
    <row r="1225" spans="1:3" x14ac:dyDescent="0.35">
      <c r="A1225" s="1">
        <v>44161</v>
      </c>
      <c r="B1225" t="s">
        <v>2</v>
      </c>
      <c r="C1225">
        <v>28033</v>
      </c>
    </row>
    <row r="1226" spans="1:3" x14ac:dyDescent="0.35">
      <c r="A1226" s="1">
        <v>44161</v>
      </c>
      <c r="B1226" t="s">
        <v>1</v>
      </c>
      <c r="C1226">
        <v>14085</v>
      </c>
    </row>
    <row r="1227" spans="1:3" x14ac:dyDescent="0.35">
      <c r="A1227" s="1">
        <v>44161</v>
      </c>
      <c r="B1227" t="s">
        <v>0</v>
      </c>
      <c r="C1227">
        <v>13948</v>
      </c>
    </row>
    <row r="1228" spans="1:3" x14ac:dyDescent="0.35">
      <c r="A1228" s="1">
        <v>44161</v>
      </c>
      <c r="B1228" t="s">
        <v>40</v>
      </c>
      <c r="C1228">
        <v>4178</v>
      </c>
    </row>
    <row r="1229" spans="1:3" x14ac:dyDescent="0.35">
      <c r="A1229" s="1">
        <v>44161</v>
      </c>
      <c r="B1229" t="s">
        <v>41</v>
      </c>
      <c r="C1229">
        <v>2104</v>
      </c>
    </row>
    <row r="1230" spans="1:3" x14ac:dyDescent="0.35">
      <c r="A1230" s="1">
        <v>44161</v>
      </c>
      <c r="B1230" t="s">
        <v>42</v>
      </c>
      <c r="C1230">
        <v>2074</v>
      </c>
    </row>
    <row r="1231" spans="1:3" x14ac:dyDescent="0.35">
      <c r="A1231" s="1">
        <v>44161</v>
      </c>
      <c r="B1231" t="s">
        <v>43</v>
      </c>
      <c r="C1231">
        <v>4938</v>
      </c>
    </row>
    <row r="1232" spans="1:3" x14ac:dyDescent="0.35">
      <c r="A1232" s="1">
        <v>44161</v>
      </c>
      <c r="B1232" t="s">
        <v>44</v>
      </c>
      <c r="C1232">
        <v>681</v>
      </c>
    </row>
    <row r="1233" spans="1:3" x14ac:dyDescent="0.35">
      <c r="A1233" s="1">
        <v>44161</v>
      </c>
      <c r="B1233" t="s">
        <v>45</v>
      </c>
      <c r="C1233">
        <v>4257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969"/>
  <sheetViews>
    <sheetView topLeftCell="A919" workbookViewId="0">
      <selection activeCell="C964" sqref="C964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  <row r="937" spans="1:3" x14ac:dyDescent="0.35">
      <c r="A937" s="1">
        <v>44159</v>
      </c>
      <c r="B937" t="s">
        <v>30</v>
      </c>
      <c r="C937">
        <v>0.35865033630417464</v>
      </c>
    </row>
    <row r="938" spans="1:3" x14ac:dyDescent="0.35">
      <c r="A938" s="1">
        <v>44159</v>
      </c>
      <c r="B938" t="s">
        <v>31</v>
      </c>
      <c r="C938">
        <v>0.16079601252570919</v>
      </c>
    </row>
    <row r="939" spans="1:3" x14ac:dyDescent="0.35">
      <c r="A939" s="1">
        <v>44159</v>
      </c>
      <c r="B939" t="s">
        <v>32</v>
      </c>
      <c r="C939">
        <v>0.51944634882988383</v>
      </c>
    </row>
    <row r="940" spans="1:3" x14ac:dyDescent="0.35">
      <c r="A940" s="1">
        <v>44159</v>
      </c>
      <c r="B940" t="s">
        <v>33</v>
      </c>
      <c r="C940">
        <v>0.48055365117011617</v>
      </c>
    </row>
    <row r="941" spans="1:3" x14ac:dyDescent="0.35">
      <c r="A941" s="1">
        <v>44159</v>
      </c>
      <c r="B941" t="s">
        <v>46</v>
      </c>
      <c r="C941">
        <v>0.46607405848937511</v>
      </c>
    </row>
    <row r="942" spans="1:3" x14ac:dyDescent="0.35">
      <c r="A942" s="1">
        <v>44159</v>
      </c>
      <c r="B942" t="s">
        <v>47</v>
      </c>
      <c r="C942">
        <v>0.50716623405936123</v>
      </c>
    </row>
    <row r="943" spans="1:3" x14ac:dyDescent="0.35">
      <c r="A943" s="1">
        <v>44159</v>
      </c>
      <c r="B943" t="s">
        <v>48</v>
      </c>
      <c r="C943">
        <v>0.49283376594063877</v>
      </c>
    </row>
    <row r="944" spans="1:3" x14ac:dyDescent="0.35">
      <c r="A944" s="1">
        <v>44159</v>
      </c>
      <c r="B944" t="s">
        <v>49</v>
      </c>
      <c r="C944">
        <v>0.49843862599087196</v>
      </c>
    </row>
    <row r="945" spans="1:3" x14ac:dyDescent="0.35">
      <c r="A945" s="1">
        <v>44159</v>
      </c>
      <c r="B945" t="s">
        <v>50</v>
      </c>
      <c r="C945">
        <v>0.50156137400912804</v>
      </c>
    </row>
    <row r="946" spans="1:3" x14ac:dyDescent="0.35">
      <c r="A946" s="1">
        <v>44159</v>
      </c>
      <c r="B946" t="s">
        <v>51</v>
      </c>
      <c r="C946">
        <v>0.12598425196850394</v>
      </c>
    </row>
    <row r="947" spans="1:3" x14ac:dyDescent="0.35">
      <c r="A947" s="1">
        <v>44159</v>
      </c>
      <c r="B947" t="s">
        <v>52</v>
      </c>
      <c r="C947">
        <v>0.87401574803149606</v>
      </c>
    </row>
    <row r="948" spans="1:3" x14ac:dyDescent="0.35">
      <c r="A948" s="1">
        <v>44160</v>
      </c>
      <c r="B948" t="s">
        <v>30</v>
      </c>
      <c r="C948">
        <v>0.35201575063940971</v>
      </c>
    </row>
    <row r="949" spans="1:3" x14ac:dyDescent="0.35">
      <c r="A949" s="1">
        <v>44160</v>
      </c>
      <c r="B949" t="s">
        <v>31</v>
      </c>
      <c r="C949">
        <v>0.15472795186486832</v>
      </c>
    </row>
    <row r="950" spans="1:3" x14ac:dyDescent="0.35">
      <c r="A950" s="1">
        <v>44160</v>
      </c>
      <c r="B950" t="s">
        <v>32</v>
      </c>
      <c r="C950">
        <v>0.50674370250427803</v>
      </c>
    </row>
    <row r="951" spans="1:3" x14ac:dyDescent="0.35">
      <c r="A951" s="1">
        <v>44160</v>
      </c>
      <c r="B951" t="s">
        <v>33</v>
      </c>
      <c r="C951">
        <v>0.49325629749572197</v>
      </c>
    </row>
    <row r="952" spans="1:3" x14ac:dyDescent="0.35">
      <c r="A952" s="1">
        <v>44160</v>
      </c>
      <c r="B952" t="s">
        <v>46</v>
      </c>
      <c r="C952">
        <v>0.47839710336663999</v>
      </c>
    </row>
    <row r="953" spans="1:3" x14ac:dyDescent="0.35">
      <c r="A953" s="1">
        <v>44160</v>
      </c>
      <c r="B953" t="s">
        <v>47</v>
      </c>
      <c r="C953">
        <v>0.50320209591732767</v>
      </c>
    </row>
    <row r="954" spans="1:3" x14ac:dyDescent="0.35">
      <c r="A954" s="1">
        <v>44160</v>
      </c>
      <c r="B954" t="s">
        <v>48</v>
      </c>
      <c r="C954">
        <v>0.49679790408267227</v>
      </c>
    </row>
    <row r="955" spans="1:3" x14ac:dyDescent="0.35">
      <c r="A955" s="1">
        <v>44160</v>
      </c>
      <c r="B955" t="s">
        <v>49</v>
      </c>
      <c r="C955">
        <v>0.49843712430872805</v>
      </c>
    </row>
    <row r="956" spans="1:3" x14ac:dyDescent="0.35">
      <c r="A956" s="1">
        <v>44160</v>
      </c>
      <c r="B956" t="s">
        <v>50</v>
      </c>
      <c r="C956">
        <v>0.50156287569127189</v>
      </c>
    </row>
    <row r="957" spans="1:3" x14ac:dyDescent="0.35">
      <c r="A957" s="1">
        <v>44160</v>
      </c>
      <c r="B957" t="s">
        <v>51</v>
      </c>
      <c r="C957">
        <v>0.12388302193338749</v>
      </c>
    </row>
    <row r="958" spans="1:3" x14ac:dyDescent="0.35">
      <c r="A958" s="1">
        <v>44160</v>
      </c>
      <c r="B958" t="s">
        <v>52</v>
      </c>
      <c r="C958">
        <v>0.87611697806661248</v>
      </c>
    </row>
    <row r="959" spans="1:3" x14ac:dyDescent="0.35">
      <c r="A959" s="1">
        <v>44161</v>
      </c>
      <c r="B959" t="s">
        <v>30</v>
      </c>
      <c r="C959">
        <v>0.34967612640017182</v>
      </c>
    </row>
    <row r="960" spans="1:3" x14ac:dyDescent="0.35">
      <c r="A960" s="1">
        <v>44161</v>
      </c>
      <c r="B960" t="s">
        <v>31</v>
      </c>
      <c r="C960">
        <v>0.14916079161149481</v>
      </c>
    </row>
    <row r="961" spans="1:3" x14ac:dyDescent="0.35">
      <c r="A961" s="1">
        <v>44161</v>
      </c>
      <c r="B961" t="s">
        <v>32</v>
      </c>
      <c r="C961">
        <v>0.49883691801166663</v>
      </c>
    </row>
    <row r="962" spans="1:3" x14ac:dyDescent="0.35">
      <c r="A962" s="1">
        <v>44161</v>
      </c>
      <c r="B962" t="s">
        <v>33</v>
      </c>
      <c r="C962">
        <v>0.50116308198833337</v>
      </c>
    </row>
    <row r="963" spans="1:3" x14ac:dyDescent="0.35">
      <c r="A963" s="1">
        <v>44161</v>
      </c>
      <c r="B963" t="s">
        <v>46</v>
      </c>
      <c r="C963">
        <v>0.47525642112401456</v>
      </c>
    </row>
    <row r="964" spans="1:3" x14ac:dyDescent="0.35">
      <c r="A964" s="1">
        <v>44161</v>
      </c>
      <c r="B964" t="s">
        <v>47</v>
      </c>
      <c r="C964">
        <v>0.50244354867477614</v>
      </c>
    </row>
    <row r="965" spans="1:3" x14ac:dyDescent="0.35">
      <c r="A965" s="1">
        <v>44161</v>
      </c>
      <c r="B965" t="s">
        <v>48</v>
      </c>
      <c r="C965">
        <v>0.49755645132522386</v>
      </c>
    </row>
    <row r="966" spans="1:3" x14ac:dyDescent="0.35">
      <c r="A966" s="1">
        <v>44161</v>
      </c>
      <c r="B966" t="s">
        <v>49</v>
      </c>
      <c r="C966">
        <v>0.50359023456199137</v>
      </c>
    </row>
    <row r="967" spans="1:3" x14ac:dyDescent="0.35">
      <c r="A967" s="1">
        <v>44161</v>
      </c>
      <c r="B967" t="s">
        <v>50</v>
      </c>
      <c r="C967">
        <v>0.49640976543800863</v>
      </c>
    </row>
    <row r="968" spans="1:3" x14ac:dyDescent="0.35">
      <c r="A968" s="1">
        <v>44161</v>
      </c>
      <c r="B968" t="s">
        <v>51</v>
      </c>
      <c r="C968">
        <v>0.137910085054678</v>
      </c>
    </row>
    <row r="969" spans="1:3" x14ac:dyDescent="0.35">
      <c r="A969" s="1">
        <v>44161</v>
      </c>
      <c r="B969" t="s">
        <v>52</v>
      </c>
      <c r="C969">
        <v>0.86208991494532194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969"/>
  <sheetViews>
    <sheetView topLeftCell="A925" workbookViewId="0">
      <selection activeCell="A970" sqref="A970:XFD974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  <row r="937" spans="1:3" x14ac:dyDescent="0.35">
      <c r="A937" s="1">
        <f>Table4[[#This Row],[Дата]]</f>
        <v>44159</v>
      </c>
      <c r="B937" t="str">
        <f>Table4[[#This Row],[Показник]]</f>
        <v>% ліжок, зайнятих підтвердженими випадками</v>
      </c>
      <c r="C937" s="2">
        <f>Table4[[#This Row],[Україна]]*100</f>
        <v>35.865033630417464</v>
      </c>
    </row>
    <row r="938" spans="1:3" x14ac:dyDescent="0.35">
      <c r="A938" s="1">
        <f>Table4[[#This Row],[Дата]]</f>
        <v>44159</v>
      </c>
      <c r="B938" t="str">
        <f>Table4[[#This Row],[Показник]]</f>
        <v>% ліжок, зайнятих підозрюваними випадками</v>
      </c>
      <c r="C938" s="2">
        <f>Table4[[#This Row],[Україна]]*100</f>
        <v>16.079601252570917</v>
      </c>
    </row>
    <row r="939" spans="1:3" x14ac:dyDescent="0.35">
      <c r="A939" s="1">
        <f>Table4[[#This Row],[Дата]]</f>
        <v>44159</v>
      </c>
      <c r="B939" t="str">
        <f>Table4[[#This Row],[Показник]]</f>
        <v>% зайнятих підтвердженими та підозрюваними випадками</v>
      </c>
      <c r="C939" s="2">
        <f>Table4[[#This Row],[Україна]]*100</f>
        <v>51.944634882988382</v>
      </c>
    </row>
    <row r="940" spans="1:3" x14ac:dyDescent="0.35">
      <c r="A940" s="1">
        <f>Table4[[#This Row],[Дата]]</f>
        <v>44159</v>
      </c>
      <c r="B940" t="str">
        <f>Table4[[#This Row],[Показник]]</f>
        <v>% вільних ліжок</v>
      </c>
      <c r="C940" s="2">
        <f>Table4[[#This Row],[Україна]]*100</f>
        <v>48.055365117011618</v>
      </c>
    </row>
    <row r="941" spans="1:3" x14ac:dyDescent="0.35">
      <c r="A941" s="1">
        <f>Table4[[#This Row],[Дата]]</f>
        <v>44159</v>
      </c>
      <c r="B941" t="str">
        <f>Table4[[#This Row],[Показник]]</f>
        <v>% ліжок, забезпечених подачею кисню</v>
      </c>
      <c r="C941" s="2">
        <f>Table4[[#This Row],[Україна]]*100</f>
        <v>46.60740584893751</v>
      </c>
    </row>
    <row r="942" spans="1:3" x14ac:dyDescent="0.35">
      <c r="A942" s="1">
        <f>Table4[[#This Row],[Дата]]</f>
        <v>44159</v>
      </c>
      <c r="B942" t="str">
        <f>Table4[[#This Row],[Показник]]</f>
        <v>% зайнятих ліжок, забезпечених подачею кисню</v>
      </c>
      <c r="C942" s="2">
        <f>Table4[[#This Row],[Україна]]*100</f>
        <v>50.716623405936126</v>
      </c>
    </row>
    <row r="943" spans="1:3" x14ac:dyDescent="0.35">
      <c r="A943" s="1">
        <f>Table4[[#This Row],[Дата]]</f>
        <v>44159</v>
      </c>
      <c r="B943" t="str">
        <f>Table4[[#This Row],[Показник]]</f>
        <v>% вільних ліжок, забезпечених подачею кисню</v>
      </c>
      <c r="C943" s="2">
        <f>Table4[[#This Row],[Україна]]*100</f>
        <v>49.283376594063874</v>
      </c>
    </row>
    <row r="944" spans="1:3" x14ac:dyDescent="0.35">
      <c r="A944" s="1">
        <f>Table4[[#This Row],[Дата]]</f>
        <v>44159</v>
      </c>
      <c r="B944" t="str">
        <f>Table4[[#This Row],[Показник]]</f>
        <v>% зайнятих ліжок у ВРІТ</v>
      </c>
      <c r="C944" s="2">
        <f>Table4[[#This Row],[Україна]]*100</f>
        <v>49.843862599087196</v>
      </c>
    </row>
    <row r="945" spans="1:3" x14ac:dyDescent="0.35">
      <c r="A945" s="1">
        <f>Table4[[#This Row],[Дата]]</f>
        <v>44159</v>
      </c>
      <c r="B945" t="str">
        <f>Table4[[#This Row],[Показник]]</f>
        <v>% вільних ліжок у ВРІТ</v>
      </c>
      <c r="C945" s="2">
        <f>Table4[[#This Row],[Україна]]*100</f>
        <v>50.156137400912804</v>
      </c>
    </row>
    <row r="946" spans="1:3" x14ac:dyDescent="0.35">
      <c r="A946" s="1">
        <f>Table4[[#This Row],[Дата]]</f>
        <v>44159</v>
      </c>
      <c r="B946" t="str">
        <f>Table4[[#This Row],[Показник]]</f>
        <v>% зайнятих апаратів ШВЛ</v>
      </c>
      <c r="C946" s="2">
        <f>Table4[[#This Row],[Україна]]*100</f>
        <v>12.598425196850393</v>
      </c>
    </row>
    <row r="947" spans="1:3" x14ac:dyDescent="0.35">
      <c r="A947" s="1">
        <f>Table4[[#This Row],[Дата]]</f>
        <v>44159</v>
      </c>
      <c r="B947" t="str">
        <f>Table4[[#This Row],[Показник]]</f>
        <v>% вільних апаратів ШВЛ</v>
      </c>
      <c r="C947" s="2">
        <f>Table4[[#This Row],[Україна]]*100</f>
        <v>87.4015748031496</v>
      </c>
    </row>
    <row r="948" spans="1:3" x14ac:dyDescent="0.35">
      <c r="A948" s="1">
        <f>Table4[[#This Row],[Дата]]</f>
        <v>44160</v>
      </c>
      <c r="B948" t="str">
        <f>Table4[[#This Row],[Показник]]</f>
        <v>% ліжок, зайнятих підтвердженими випадками</v>
      </c>
      <c r="C948" s="2">
        <f>Table4[[#This Row],[Україна]]*100</f>
        <v>35.201575063940972</v>
      </c>
    </row>
    <row r="949" spans="1:3" x14ac:dyDescent="0.35">
      <c r="A949" s="1">
        <f>Table4[[#This Row],[Дата]]</f>
        <v>44160</v>
      </c>
      <c r="B949" t="str">
        <f>Table4[[#This Row],[Показник]]</f>
        <v>% ліжок, зайнятих підозрюваними випадками</v>
      </c>
      <c r="C949" s="2">
        <f>Table4[[#This Row],[Україна]]*100</f>
        <v>15.472795186486831</v>
      </c>
    </row>
    <row r="950" spans="1:3" x14ac:dyDescent="0.35">
      <c r="A950" s="1">
        <f>Table4[[#This Row],[Дата]]</f>
        <v>44160</v>
      </c>
      <c r="B950" t="str">
        <f>Table4[[#This Row],[Показник]]</f>
        <v>% зайнятих підтвердженими та підозрюваними випадками</v>
      </c>
      <c r="C950" s="2">
        <f>Table4[[#This Row],[Україна]]*100</f>
        <v>50.674370250427799</v>
      </c>
    </row>
    <row r="951" spans="1:3" x14ac:dyDescent="0.35">
      <c r="A951" s="1">
        <f>Table4[[#This Row],[Дата]]</f>
        <v>44160</v>
      </c>
      <c r="B951" t="str">
        <f>Table4[[#This Row],[Показник]]</f>
        <v>% вільних ліжок</v>
      </c>
      <c r="C951" s="2">
        <f>Table4[[#This Row],[Україна]]*100</f>
        <v>49.325629749572201</v>
      </c>
    </row>
    <row r="952" spans="1:3" x14ac:dyDescent="0.35">
      <c r="A952" s="1">
        <f>Table4[[#This Row],[Дата]]</f>
        <v>44160</v>
      </c>
      <c r="B952" t="str">
        <f>Table4[[#This Row],[Показник]]</f>
        <v>% ліжок, забезпечених подачею кисню</v>
      </c>
      <c r="C952" s="2">
        <f>Table4[[#This Row],[Україна]]*100</f>
        <v>47.839710336663998</v>
      </c>
    </row>
    <row r="953" spans="1:3" x14ac:dyDescent="0.35">
      <c r="A953" s="1">
        <f>Table4[[#This Row],[Дата]]</f>
        <v>44160</v>
      </c>
      <c r="B953" t="str">
        <f>Table4[[#This Row],[Показник]]</f>
        <v>% зайнятих ліжок, забезпечених подачею кисню</v>
      </c>
      <c r="C953" s="2">
        <f>Table4[[#This Row],[Україна]]*100</f>
        <v>50.32020959173277</v>
      </c>
    </row>
    <row r="954" spans="1:3" x14ac:dyDescent="0.35">
      <c r="A954" s="1">
        <f>Table4[[#This Row],[Дата]]</f>
        <v>44160</v>
      </c>
      <c r="B954" t="str">
        <f>Table4[[#This Row],[Показник]]</f>
        <v>% вільних ліжок, забезпечених подачею кисню</v>
      </c>
      <c r="C954" s="2">
        <f>Table4[[#This Row],[Україна]]*100</f>
        <v>49.67979040826723</v>
      </c>
    </row>
    <row r="955" spans="1:3" x14ac:dyDescent="0.35">
      <c r="A955" s="1">
        <f>Table4[[#This Row],[Дата]]</f>
        <v>44160</v>
      </c>
      <c r="B955" t="str">
        <f>Table4[[#This Row],[Показник]]</f>
        <v>% зайнятих ліжок у ВРІТ</v>
      </c>
      <c r="C955" s="2">
        <f>Table4[[#This Row],[Україна]]*100</f>
        <v>49.843712430872806</v>
      </c>
    </row>
    <row r="956" spans="1:3" x14ac:dyDescent="0.35">
      <c r="A956" s="1">
        <f>Table4[[#This Row],[Дата]]</f>
        <v>44160</v>
      </c>
      <c r="B956" t="str">
        <f>Table4[[#This Row],[Показник]]</f>
        <v>% вільних ліжок у ВРІТ</v>
      </c>
      <c r="C956" s="2">
        <f>Table4[[#This Row],[Україна]]*100</f>
        <v>50.156287569127187</v>
      </c>
    </row>
    <row r="957" spans="1:3" x14ac:dyDescent="0.35">
      <c r="A957" s="1">
        <f>Table4[[#This Row],[Дата]]</f>
        <v>44160</v>
      </c>
      <c r="B957" t="str">
        <f>Table4[[#This Row],[Показник]]</f>
        <v>% зайнятих апаратів ШВЛ</v>
      </c>
      <c r="C957" s="2">
        <f>Table4[[#This Row],[Україна]]*100</f>
        <v>12.388302193338749</v>
      </c>
    </row>
    <row r="958" spans="1:3" x14ac:dyDescent="0.35">
      <c r="A958" s="1">
        <f>Table4[[#This Row],[Дата]]</f>
        <v>44160</v>
      </c>
      <c r="B958" t="str">
        <f>Table4[[#This Row],[Показник]]</f>
        <v>% вільних апаратів ШВЛ</v>
      </c>
      <c r="C958" s="2">
        <f>Table4[[#This Row],[Україна]]*100</f>
        <v>87.611697806661255</v>
      </c>
    </row>
    <row r="959" spans="1:3" x14ac:dyDescent="0.35">
      <c r="A959" s="1">
        <f>Table4[[#This Row],[Дата]]</f>
        <v>44161</v>
      </c>
      <c r="B959" t="str">
        <f>Table4[[#This Row],[Показник]]</f>
        <v>% ліжок, зайнятих підтвердженими випадками</v>
      </c>
      <c r="C959" s="2">
        <f>Table4[[#This Row],[Україна]]*100</f>
        <v>34.96761264001718</v>
      </c>
    </row>
    <row r="960" spans="1:3" x14ac:dyDescent="0.35">
      <c r="A960" s="1">
        <f>Table4[[#This Row],[Дата]]</f>
        <v>44161</v>
      </c>
      <c r="B960" t="str">
        <f>Table4[[#This Row],[Показник]]</f>
        <v>% ліжок, зайнятих підозрюваними випадками</v>
      </c>
      <c r="C960" s="2">
        <f>Table4[[#This Row],[Україна]]*100</f>
        <v>14.916079161149481</v>
      </c>
    </row>
    <row r="961" spans="1:3" x14ac:dyDescent="0.35">
      <c r="A961" s="1">
        <f>Table4[[#This Row],[Дата]]</f>
        <v>44161</v>
      </c>
      <c r="B961" t="str">
        <f>Table4[[#This Row],[Показник]]</f>
        <v>% зайнятих підтвердженими та підозрюваними випадками</v>
      </c>
      <c r="C961" s="2">
        <f>Table4[[#This Row],[Україна]]*100</f>
        <v>49.883691801166663</v>
      </c>
    </row>
    <row r="962" spans="1:3" x14ac:dyDescent="0.35">
      <c r="A962" s="1">
        <f>Table4[[#This Row],[Дата]]</f>
        <v>44161</v>
      </c>
      <c r="B962" t="str">
        <f>Table4[[#This Row],[Показник]]</f>
        <v>% вільних ліжок</v>
      </c>
      <c r="C962" s="2">
        <f>Table4[[#This Row],[Україна]]*100</f>
        <v>50.116308198833337</v>
      </c>
    </row>
    <row r="963" spans="1:3" x14ac:dyDescent="0.35">
      <c r="A963" s="1">
        <f>Table4[[#This Row],[Дата]]</f>
        <v>44161</v>
      </c>
      <c r="B963" t="str">
        <f>Table4[[#This Row],[Показник]]</f>
        <v>% ліжок, забезпечених подачею кисню</v>
      </c>
      <c r="C963" s="2">
        <f>Table4[[#This Row],[Україна]]*100</f>
        <v>47.525642112401457</v>
      </c>
    </row>
    <row r="964" spans="1:3" x14ac:dyDescent="0.35">
      <c r="A964" s="1">
        <f>Table4[[#This Row],[Дата]]</f>
        <v>44161</v>
      </c>
      <c r="B964" t="str">
        <f>Table4[[#This Row],[Показник]]</f>
        <v>% зайнятих ліжок, забезпечених подачею кисню</v>
      </c>
      <c r="C964" s="2">
        <f>Table4[[#This Row],[Україна]]*100</f>
        <v>50.244354867477611</v>
      </c>
    </row>
    <row r="965" spans="1:3" x14ac:dyDescent="0.35">
      <c r="A965" s="1">
        <f>Table4[[#This Row],[Дата]]</f>
        <v>44161</v>
      </c>
      <c r="B965" t="str">
        <f>Table4[[#This Row],[Показник]]</f>
        <v>% вільних ліжок, забезпечених подачею кисню</v>
      </c>
      <c r="C965" s="2">
        <f>Table4[[#This Row],[Україна]]*100</f>
        <v>49.755645132522389</v>
      </c>
    </row>
    <row r="966" spans="1:3" x14ac:dyDescent="0.35">
      <c r="A966" s="1">
        <f>Table4[[#This Row],[Дата]]</f>
        <v>44161</v>
      </c>
      <c r="B966" t="str">
        <f>Table4[[#This Row],[Показник]]</f>
        <v>% зайнятих ліжок у ВРІТ</v>
      </c>
      <c r="C966" s="2">
        <f>Table4[[#This Row],[Україна]]*100</f>
        <v>50.359023456199139</v>
      </c>
    </row>
    <row r="967" spans="1:3" x14ac:dyDescent="0.35">
      <c r="A967" s="1">
        <f>Table4[[#This Row],[Дата]]</f>
        <v>44161</v>
      </c>
      <c r="B967" t="str">
        <f>Table4[[#This Row],[Показник]]</f>
        <v>% вільних ліжок у ВРІТ</v>
      </c>
      <c r="C967" s="2">
        <f>Table4[[#This Row],[Україна]]*100</f>
        <v>49.640976543800861</v>
      </c>
    </row>
    <row r="968" spans="1:3" x14ac:dyDescent="0.35">
      <c r="A968" s="1">
        <f>Table4[[#This Row],[Дата]]</f>
        <v>44161</v>
      </c>
      <c r="B968" t="str">
        <f>Table4[[#This Row],[Показник]]</f>
        <v>% зайнятих апаратів ШВЛ</v>
      </c>
      <c r="C968" s="2">
        <f>Table4[[#This Row],[Україна]]*100</f>
        <v>13.791008505467801</v>
      </c>
    </row>
    <row r="969" spans="1:3" x14ac:dyDescent="0.35">
      <c r="A969" s="1">
        <f>Table4[[#This Row],[Дата]]</f>
        <v>44161</v>
      </c>
      <c r="B969" t="str">
        <f>Table4[[#This Row],[Показник]]</f>
        <v>% вільних апаратів ШВЛ</v>
      </c>
      <c r="C969" s="2">
        <f>Table4[[#This Row],[Україна]]*100</f>
        <v>86.208991494532199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969"/>
  <sheetViews>
    <sheetView tabSelected="1" topLeftCell="A925" workbookViewId="0">
      <selection activeCell="B961" sqref="B961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  <row r="937" spans="1:27" x14ac:dyDescent="0.35">
      <c r="A937" s="1">
        <f>Table2[[#This Row],[Дата]]</f>
        <v>44159</v>
      </c>
      <c r="B937" t="str">
        <f>Table2[[#This Row],[Показник]]</f>
        <v>% ліжок, зайнятих підтвердженими випадками</v>
      </c>
      <c r="C937" s="2">
        <f>Table2[[#This Row],[м.Київ]]*100</f>
        <v>46.269325565762941</v>
      </c>
      <c r="D937" s="2">
        <f>Table2[[#This Row],[Вінницька область]]*100</f>
        <v>24.246987951807228</v>
      </c>
      <c r="E937" s="2">
        <f>Table2[[#This Row],[Волинська область]]*100</f>
        <v>36.58712942877802</v>
      </c>
      <c r="F937" s="2">
        <f>Table2[[#This Row],[Дніпропетровська область]]*100</f>
        <v>33.520994604738448</v>
      </c>
      <c r="G937" s="2">
        <f>Table2[[#This Row],[Донецька область]]*100</f>
        <v>25.536774783005939</v>
      </c>
      <c r="H937" s="2">
        <f>Table2[[#This Row],[Житомирська область]]*100</f>
        <v>31.597633136094679</v>
      </c>
      <c r="I937" s="2">
        <f>Table2[[#This Row],[Закарпатська область]]*100</f>
        <v>41.680216802168026</v>
      </c>
      <c r="J937" s="2">
        <f>Table2[[#This Row],[Запорізька область]]*100</f>
        <v>38.378631677600751</v>
      </c>
      <c r="K937" s="2">
        <f>Table2[[#This Row],[Івано-Франківська область]]*100</f>
        <v>42.200557103064071</v>
      </c>
      <c r="L937" s="2">
        <f>Table2[[#This Row],[Київська область]]*100</f>
        <v>43.822843822843822</v>
      </c>
      <c r="M937" s="2">
        <f>Table2[[#This Row],[Кіровоградська область]]*100</f>
        <v>53.274336283185839</v>
      </c>
      <c r="N937" s="2">
        <f>Table2[[#This Row],[Луганська область]]*100</f>
        <v>17.295373665480426</v>
      </c>
      <c r="O937" s="2">
        <f>Table2[[#This Row],[Львівська область]]*100</f>
        <v>34.480796586059739</v>
      </c>
      <c r="P937" s="2">
        <f>Table2[[#This Row],[Миколаївська область]]*100</f>
        <v>42.459239130434781</v>
      </c>
      <c r="Q937" s="2">
        <f>Table2[[#This Row],[Одеська область]]*100</f>
        <v>29.637165140725667</v>
      </c>
      <c r="R937" s="2">
        <f>Table2[[#This Row],[Полтавська область]]*100</f>
        <v>34.154090548054015</v>
      </c>
      <c r="S937" s="2">
        <f>Table2[[#This Row],[Рівненська область]]*100</f>
        <v>38.313953488372093</v>
      </c>
      <c r="T937" s="2">
        <f>Table2[[#This Row],[Сумська область]]*100</f>
        <v>31.13273106323836</v>
      </c>
      <c r="U937" s="2">
        <f>Table2[[#This Row],[Тернопільська область]]*100</f>
        <v>34.130072262367982</v>
      </c>
      <c r="V937" s="2">
        <f>Table2[[#This Row],[Харківська область]]*100</f>
        <v>39.306184012066367</v>
      </c>
      <c r="W937" s="2">
        <f>Table2[[#This Row],[Херсонська область]]*100</f>
        <v>18.47255369928401</v>
      </c>
      <c r="X937" s="2">
        <f>Table2[[#This Row],[Хмельницька область]]*100</f>
        <v>39.847715736040605</v>
      </c>
      <c r="Y937" s="2">
        <f>Table2[[#This Row],[Черкаська область]]*100</f>
        <v>35.093815149409316</v>
      </c>
      <c r="Z937" s="2">
        <f>Table2[[#This Row],[Чернівецька область]]*100</f>
        <v>43.190921228304404</v>
      </c>
      <c r="AA937" s="2">
        <f>Table2[[#This Row],[Чернігівська область]]*100</f>
        <v>44.368340943683407</v>
      </c>
    </row>
    <row r="938" spans="1:27" x14ac:dyDescent="0.35">
      <c r="A938" s="1">
        <f>Table2[[#This Row],[Дата]]</f>
        <v>44159</v>
      </c>
      <c r="B938" t="str">
        <f>Table2[[#This Row],[Показник]]</f>
        <v>% ліжок, зайнятих підозрюваними випадками</v>
      </c>
      <c r="C938" s="2">
        <f>Table2[[#This Row],[м.Київ]]*100</f>
        <v>12.054671745462686</v>
      </c>
      <c r="D938" s="2">
        <f>Table2[[#This Row],[Вінницька область]]*100</f>
        <v>30.120481927710841</v>
      </c>
      <c r="E938" s="2">
        <f>Table2[[#This Row],[Волинська область]]*100</f>
        <v>10.556760665220533</v>
      </c>
      <c r="F938" s="2">
        <f>Table2[[#This Row],[Дніпропетровська область]]*100</f>
        <v>15.81046211588083</v>
      </c>
      <c r="G938" s="2">
        <f>Table2[[#This Row],[Донецька область]]*100</f>
        <v>32.754682503426217</v>
      </c>
      <c r="H938" s="2">
        <f>Table2[[#This Row],[Житомирська область]]*100</f>
        <v>14.240631163708084</v>
      </c>
      <c r="I938" s="2">
        <f>Table2[[#This Row],[Закарпатська область]]*100</f>
        <v>13.170731707317074</v>
      </c>
      <c r="J938" s="2">
        <f>Table2[[#This Row],[Запорізька область]]*100</f>
        <v>28.256794751640115</v>
      </c>
      <c r="K938" s="2">
        <f>Table2[[#This Row],[Івано-Франківська область]]*100</f>
        <v>9.8537604456824468</v>
      </c>
      <c r="L938" s="2">
        <f>Table2[[#This Row],[Київська область]]*100</f>
        <v>13.146853146853148</v>
      </c>
      <c r="M938" s="2">
        <f>Table2[[#This Row],[Кіровоградська область]]*100</f>
        <v>6.9026548672566417</v>
      </c>
      <c r="N938" s="2">
        <f>Table2[[#This Row],[Луганська область]]*100</f>
        <v>8.6832740213523127</v>
      </c>
      <c r="O938" s="2">
        <f>Table2[[#This Row],[Львівська область]]*100</f>
        <v>18.29302987197725</v>
      </c>
      <c r="P938" s="2">
        <f>Table2[[#This Row],[Миколаївська область]]*100</f>
        <v>25.407608695652169</v>
      </c>
      <c r="Q938" s="2">
        <f>Table2[[#This Row],[Одеська область]]*100</f>
        <v>23.940318752119367</v>
      </c>
      <c r="R938" s="2">
        <f>Table2[[#This Row],[Полтавська область]]*100</f>
        <v>35.822081016679896</v>
      </c>
      <c r="S938" s="2">
        <f>Table2[[#This Row],[Рівненська область]]*100</f>
        <v>14.127906976744182</v>
      </c>
      <c r="T938" s="2">
        <f>Table2[[#This Row],[Сумська область]]*100</f>
        <v>11.813759555246705</v>
      </c>
      <c r="U938" s="2">
        <f>Table2[[#This Row],[Тернопільська область]]*100</f>
        <v>5.5586436909394132</v>
      </c>
      <c r="V938" s="2">
        <f>Table2[[#This Row],[Харківська область]]*100</f>
        <v>11.583710407239812</v>
      </c>
      <c r="W938" s="2">
        <f>Table2[[#This Row],[Херсонська область]]*100</f>
        <v>0</v>
      </c>
      <c r="X938" s="2">
        <f>Table2[[#This Row],[Хмельницька область]]*100</f>
        <v>12.267343485617605</v>
      </c>
      <c r="Y938" s="2">
        <f>Table2[[#This Row],[Черкаська область]]*100</f>
        <v>14.940931202223757</v>
      </c>
      <c r="Z938" s="2">
        <f>Table2[[#This Row],[Чернівецька область]]*100</f>
        <v>16.955941255006678</v>
      </c>
      <c r="AA938" s="2">
        <f>Table2[[#This Row],[Чернігівська область]]*100</f>
        <v>18.264840182648413</v>
      </c>
    </row>
    <row r="939" spans="1:27" x14ac:dyDescent="0.35">
      <c r="A939" s="1">
        <f>Table2[[#This Row],[Дата]]</f>
        <v>44159</v>
      </c>
      <c r="B939" t="str">
        <f>Table2[[#This Row],[Показник]]</f>
        <v>% зайнятих підтвердженими та підозрюваними випадками</v>
      </c>
      <c r="C939" s="2">
        <f>Table2[[#This Row],[м.Київ]]*100</f>
        <v>58.323997311225625</v>
      </c>
      <c r="D939" s="2">
        <f>Table2[[#This Row],[Вінницька область]]*100</f>
        <v>54.367469879518069</v>
      </c>
      <c r="E939" s="2">
        <f>Table2[[#This Row],[Волинська область]]*100</f>
        <v>47.14389009399855</v>
      </c>
      <c r="F939" s="2">
        <f>Table2[[#This Row],[Дніпропетровська область]]*100</f>
        <v>49.331456720619279</v>
      </c>
      <c r="G939" s="2">
        <f>Table2[[#This Row],[Донецька область]]*100</f>
        <v>58.291457286432156</v>
      </c>
      <c r="H939" s="2">
        <f>Table2[[#This Row],[Житомирська область]]*100</f>
        <v>45.838264299802759</v>
      </c>
      <c r="I939" s="2">
        <f>Table2[[#This Row],[Закарпатська область]]*100</f>
        <v>54.8509485094851</v>
      </c>
      <c r="J939" s="2">
        <f>Table2[[#This Row],[Запорізька область]]*100</f>
        <v>66.635426429240866</v>
      </c>
      <c r="K939" s="2">
        <f>Table2[[#This Row],[Івано-Франківська область]]*100</f>
        <v>52.054317548746518</v>
      </c>
      <c r="L939" s="2">
        <f>Table2[[#This Row],[Київська область]]*100</f>
        <v>56.969696969696969</v>
      </c>
      <c r="M939" s="2">
        <f>Table2[[#This Row],[Кіровоградська область]]*100</f>
        <v>60.176991150442483</v>
      </c>
      <c r="N939" s="2">
        <f>Table2[[#This Row],[Луганська область]]*100</f>
        <v>25.978647686832741</v>
      </c>
      <c r="O939" s="2">
        <f>Table2[[#This Row],[Львівська область]]*100</f>
        <v>52.773826458036986</v>
      </c>
      <c r="P939" s="2">
        <f>Table2[[#This Row],[Миколаївська область]]*100</f>
        <v>67.866847826086953</v>
      </c>
      <c r="Q939" s="2">
        <f>Table2[[#This Row],[Одеська область]]*100</f>
        <v>53.577483892845038</v>
      </c>
      <c r="R939" s="2">
        <f>Table2[[#This Row],[Полтавська область]]*100</f>
        <v>69.976171564733917</v>
      </c>
      <c r="S939" s="2">
        <f>Table2[[#This Row],[Рівненська область]]*100</f>
        <v>52.441860465116278</v>
      </c>
      <c r="T939" s="2">
        <f>Table2[[#This Row],[Сумська область]]*100</f>
        <v>42.946490618485065</v>
      </c>
      <c r="U939" s="2">
        <f>Table2[[#This Row],[Тернопільська область]]*100</f>
        <v>39.688715953307394</v>
      </c>
      <c r="V939" s="2">
        <f>Table2[[#This Row],[Харківська область]]*100</f>
        <v>50.889894419306181</v>
      </c>
      <c r="W939" s="2">
        <f>Table2[[#This Row],[Херсонська область]]*100</f>
        <v>18.47255369928401</v>
      </c>
      <c r="X939" s="2">
        <f>Table2[[#This Row],[Хмельницька область]]*100</f>
        <v>52.115059221658214</v>
      </c>
      <c r="Y939" s="2">
        <f>Table2[[#This Row],[Черкаська область]]*100</f>
        <v>50.034746351633075</v>
      </c>
      <c r="Z939" s="2">
        <f>Table2[[#This Row],[Чернівецька область]]*100</f>
        <v>60.146862483311082</v>
      </c>
      <c r="AA939" s="2">
        <f>Table2[[#This Row],[Чернігівська область]]*100</f>
        <v>62.633181126331813</v>
      </c>
    </row>
    <row r="940" spans="1:27" x14ac:dyDescent="0.35">
      <c r="A940" s="1">
        <f>Table2[[#This Row],[Дата]]</f>
        <v>44159</v>
      </c>
      <c r="B940" t="str">
        <f>Table2[[#This Row],[Показник]]</f>
        <v>% вільних ліжок</v>
      </c>
      <c r="C940" s="2">
        <f>Table2[[#This Row],[м.Київ]]*100</f>
        <v>41.676002688774375</v>
      </c>
      <c r="D940" s="2">
        <f>Table2[[#This Row],[Вінницька область]]*100</f>
        <v>45.632530120481931</v>
      </c>
      <c r="E940" s="2">
        <f>Table2[[#This Row],[Волинська область]]*100</f>
        <v>52.85610990600145</v>
      </c>
      <c r="F940" s="2">
        <f>Table2[[#This Row],[Дніпропетровська область]]*100</f>
        <v>50.668543279380728</v>
      </c>
      <c r="G940" s="2">
        <f>Table2[[#This Row],[Донецька область]]*100</f>
        <v>41.708542713567844</v>
      </c>
      <c r="H940" s="2">
        <f>Table2[[#This Row],[Житомирська область]]*100</f>
        <v>54.161735700197241</v>
      </c>
      <c r="I940" s="2">
        <f>Table2[[#This Row],[Закарпатська область]]*100</f>
        <v>45.1490514905149</v>
      </c>
      <c r="J940" s="2">
        <f>Table2[[#This Row],[Запорізька область]]*100</f>
        <v>33.364573570759134</v>
      </c>
      <c r="K940" s="2">
        <f>Table2[[#This Row],[Івано-Франківська область]]*100</f>
        <v>47.945682451253482</v>
      </c>
      <c r="L940" s="2">
        <f>Table2[[#This Row],[Київська область]]*100</f>
        <v>43.030303030303031</v>
      </c>
      <c r="M940" s="2">
        <f>Table2[[#This Row],[Кіровоградська область]]*100</f>
        <v>39.823008849557517</v>
      </c>
      <c r="N940" s="2">
        <f>Table2[[#This Row],[Луганська область]]*100</f>
        <v>74.02135231316727</v>
      </c>
      <c r="O940" s="2">
        <f>Table2[[#This Row],[Львівська область]]*100</f>
        <v>47.226173541963014</v>
      </c>
      <c r="P940" s="2">
        <f>Table2[[#This Row],[Миколаївська область]]*100</f>
        <v>32.133152173913047</v>
      </c>
      <c r="Q940" s="2">
        <f>Table2[[#This Row],[Одеська область]]*100</f>
        <v>46.422516107154962</v>
      </c>
      <c r="R940" s="2">
        <f>Table2[[#This Row],[Полтавська область]]*100</f>
        <v>30.023828435266086</v>
      </c>
      <c r="S940" s="2">
        <f>Table2[[#This Row],[Рівненська область]]*100</f>
        <v>47.558139534883722</v>
      </c>
      <c r="T940" s="2">
        <f>Table2[[#This Row],[Сумська область]]*100</f>
        <v>57.053509381514935</v>
      </c>
      <c r="U940" s="2">
        <f>Table2[[#This Row],[Тернопільська область]]*100</f>
        <v>60.311284046692606</v>
      </c>
      <c r="V940" s="2">
        <f>Table2[[#This Row],[Харківська область]]*100</f>
        <v>49.110105580693819</v>
      </c>
      <c r="W940" s="2">
        <f>Table2[[#This Row],[Херсонська область]]*100</f>
        <v>81.527446300715994</v>
      </c>
      <c r="X940" s="2">
        <f>Table2[[#This Row],[Хмельницька область]]*100</f>
        <v>47.884940778341786</v>
      </c>
      <c r="Y940" s="2">
        <f>Table2[[#This Row],[Черкаська область]]*100</f>
        <v>49.965253648366925</v>
      </c>
      <c r="Z940" s="2">
        <f>Table2[[#This Row],[Чернівецька область]]*100</f>
        <v>39.853137516688918</v>
      </c>
      <c r="AA940" s="2">
        <f>Table2[[#This Row],[Чернігівська область]]*100</f>
        <v>37.366818873668187</v>
      </c>
    </row>
    <row r="941" spans="1:27" x14ac:dyDescent="0.35">
      <c r="A941" s="1">
        <f>Table2[[#This Row],[Дата]]</f>
        <v>44159</v>
      </c>
      <c r="B941" t="str">
        <f>Table2[[#This Row],[Показник]]</f>
        <v>% ліжок, забезпечених подачею кисню</v>
      </c>
      <c r="C941" s="2">
        <f>Table2[[#This Row],[м.Київ]]*100</f>
        <v>27.413379821311835</v>
      </c>
      <c r="D941" s="2">
        <f>Table2[[#This Row],[Вінницька область]]*100</f>
        <v>57.115009746588697</v>
      </c>
      <c r="E941" s="2">
        <f>Table2[[#This Row],[Волинська область]]*100</f>
        <v>38.14866760168303</v>
      </c>
      <c r="F941" s="2">
        <f>Table2[[#This Row],[Дніпропетровська область]]*100</f>
        <v>39.038504340084572</v>
      </c>
      <c r="G941" s="2">
        <f>Table2[[#This Row],[Донецька область]]*100</f>
        <v>45.504950495049506</v>
      </c>
      <c r="H941" s="2">
        <f>Table2[[#This Row],[Житомирська область]]*100</f>
        <v>56.901725431357839</v>
      </c>
      <c r="I941" s="2">
        <f>Table2[[#This Row],[Закарпатська область]]*100</f>
        <v>35.968169761273209</v>
      </c>
      <c r="J941" s="2">
        <f>Table2[[#This Row],[Запорізька область]]*100</f>
        <v>60.643678160919542</v>
      </c>
      <c r="K941" s="2">
        <f>Table2[[#This Row],[Івано-Франківська область]]*100</f>
        <v>38.477226376614546</v>
      </c>
      <c r="L941" s="2">
        <f>Table2[[#This Row],[Київська область]]*100</f>
        <v>66.727688787185357</v>
      </c>
      <c r="M941" s="2">
        <f>Table2[[#This Row],[Кіровоградська область]]*100</f>
        <v>56.78391959798995</v>
      </c>
      <c r="N941" s="2">
        <f>Table2[[#This Row],[Луганська область]]*100</f>
        <v>19.203910614525142</v>
      </c>
      <c r="O941" s="2">
        <f>Table2[[#This Row],[Львівська область]]*100</f>
        <v>61.85133239831697</v>
      </c>
      <c r="P941" s="2">
        <f>Table2[[#This Row],[Миколаївська область]]*100</f>
        <v>45.921644187540139</v>
      </c>
      <c r="Q941" s="2">
        <f>Table2[[#This Row],[Одеська область]]*100</f>
        <v>41.059408838162135</v>
      </c>
      <c r="R941" s="2">
        <f>Table2[[#This Row],[Полтавська область]]*100</f>
        <v>67.503586800573885</v>
      </c>
      <c r="S941" s="2">
        <f>Table2[[#This Row],[Рівненська область]]*100</f>
        <v>35.702479338842977</v>
      </c>
      <c r="T941" s="2">
        <f>Table2[[#This Row],[Сумська область]]*100</f>
        <v>53.153153153153156</v>
      </c>
      <c r="U941" s="2">
        <f>Table2[[#This Row],[Тернопільська область]]*100</f>
        <v>60.693940963231483</v>
      </c>
      <c r="V941" s="2">
        <f>Table2[[#This Row],[Харківська область]]*100</f>
        <v>32.942973523421585</v>
      </c>
      <c r="W941" s="2">
        <f>Table2[[#This Row],[Херсонська область]]*100</f>
        <v>52.310536044362287</v>
      </c>
      <c r="X941" s="2">
        <f>Table2[[#This Row],[Хмельницька область]]*100</f>
        <v>71.668768390079862</v>
      </c>
      <c r="Y941" s="2">
        <f>Table2[[#This Row],[Черкаська область]]*100</f>
        <v>37.373737373737377</v>
      </c>
      <c r="Z941" s="2">
        <f>Table2[[#This Row],[Чернівецька область]]*100</f>
        <v>56.141522029372496</v>
      </c>
      <c r="AA941" s="2">
        <f>Table2[[#This Row],[Чернігівська область]]*100</f>
        <v>39.869753979739507</v>
      </c>
    </row>
    <row r="942" spans="1:27" x14ac:dyDescent="0.35">
      <c r="A942" s="1">
        <f>Table2[[#This Row],[Дата]]</f>
        <v>44159</v>
      </c>
      <c r="B942" t="str">
        <f>Table2[[#This Row],[Показник]]</f>
        <v>% зайнятих ліжок, забезпечених подачею кисню</v>
      </c>
      <c r="C942" s="2">
        <f>Table2[[#This Row],[м.Київ]]*100</f>
        <v>84.022257551669327</v>
      </c>
      <c r="D942" s="2">
        <f>Table2[[#This Row],[Вінницька область]]*100</f>
        <v>38.481228668941981</v>
      </c>
      <c r="E942" s="2">
        <f>Table2[[#This Row],[Волинська область]]*100</f>
        <v>51.654411764705884</v>
      </c>
      <c r="F942" s="2">
        <f>Table2[[#This Row],[Дніпропетровська область]]*100</f>
        <v>43.386545039908782</v>
      </c>
      <c r="G942" s="2">
        <f>Table2[[#This Row],[Донецька область]]*100</f>
        <v>56.222802436901652</v>
      </c>
      <c r="H942" s="2">
        <f>Table2[[#This Row],[Житомирська область]]*100</f>
        <v>28.213579433091628</v>
      </c>
      <c r="I942" s="2">
        <f>Table2[[#This Row],[Закарпатська область]]*100</f>
        <v>55.309734513274336</v>
      </c>
      <c r="J942" s="2">
        <f>Table2[[#This Row],[Запорізька область]]*100</f>
        <v>44.275966641395001</v>
      </c>
      <c r="K942" s="2">
        <f>Table2[[#This Row],[Івано-Франківська область]]*100</f>
        <v>44.964664310954063</v>
      </c>
      <c r="L942" s="2">
        <f>Table2[[#This Row],[Київська область]]*100</f>
        <v>63.786008230452673</v>
      </c>
      <c r="M942" s="2">
        <f>Table2[[#This Row],[Кіровоградська область]]*100</f>
        <v>59.292035398230091</v>
      </c>
      <c r="N942" s="2">
        <f>Table2[[#This Row],[Луганська область]]*100</f>
        <v>31.636363636363633</v>
      </c>
      <c r="O942" s="2">
        <f>Table2[[#This Row],[Львівська область]]*100</f>
        <v>64.126984126984127</v>
      </c>
      <c r="P942" s="2">
        <f>Table2[[#This Row],[Миколаївська область]]*100</f>
        <v>57.902097902097907</v>
      </c>
      <c r="Q942" s="2">
        <f>Table2[[#This Row],[Одеська область]]*100</f>
        <v>55.595153243050611</v>
      </c>
      <c r="R942" s="2">
        <f>Table2[[#This Row],[Полтавська область]]*100</f>
        <v>23.273113708820404</v>
      </c>
      <c r="S942" s="2">
        <f>Table2[[#This Row],[Рівненська область]]*100</f>
        <v>48.76543209876543</v>
      </c>
      <c r="T942" s="2">
        <f>Table2[[#This Row],[Сумська область]]*100</f>
        <v>65.012106537530272</v>
      </c>
      <c r="U942" s="2">
        <f>Table2[[#This Row],[Тернопільська область]]*100</f>
        <v>39.078498293515359</v>
      </c>
      <c r="V942" s="2">
        <f>Table2[[#This Row],[Харківська область]]*100</f>
        <v>75.425038639876348</v>
      </c>
      <c r="W942" s="2">
        <f>Table2[[#This Row],[Херсонська область]]*100</f>
        <v>15.282685512367491</v>
      </c>
      <c r="X942" s="2">
        <f>Table2[[#This Row],[Хмельницька область]]*100</f>
        <v>47.272727272727273</v>
      </c>
      <c r="Y942" s="2">
        <f>Table2[[#This Row],[Черкаська область]]*100</f>
        <v>81.621621621621614</v>
      </c>
      <c r="Z942" s="2">
        <f>Table2[[#This Row],[Чернівецька область]]*100</f>
        <v>40.903686087990486</v>
      </c>
      <c r="AA942" s="2">
        <f>Table2[[#This Row],[Чернігівська область]]*100</f>
        <v>51.179673321234119</v>
      </c>
    </row>
    <row r="943" spans="1:27" x14ac:dyDescent="0.35">
      <c r="A943" s="1">
        <f>Table2[[#This Row],[Дата]]</f>
        <v>44159</v>
      </c>
      <c r="B943" t="str">
        <f>Table2[[#This Row],[Показник]]</f>
        <v>% вільних ліжок, забезпечених подачею кисню</v>
      </c>
      <c r="C943" s="2">
        <f>Table2[[#This Row],[м.Київ]]*100</f>
        <v>15.977742448330684</v>
      </c>
      <c r="D943" s="2">
        <f>Table2[[#This Row],[Вінницька область]]*100</f>
        <v>61.518771331058019</v>
      </c>
      <c r="E943" s="2">
        <f>Table2[[#This Row],[Волинська область]]*100</f>
        <v>48.345588235294116</v>
      </c>
      <c r="F943" s="2">
        <f>Table2[[#This Row],[Дніпропетровська область]]*100</f>
        <v>56.613454960091225</v>
      </c>
      <c r="G943" s="2">
        <f>Table2[[#This Row],[Донецька область]]*100</f>
        <v>43.777197563098348</v>
      </c>
      <c r="H943" s="2">
        <f>Table2[[#This Row],[Житомирська область]]*100</f>
        <v>71.786420566908376</v>
      </c>
      <c r="I943" s="2">
        <f>Table2[[#This Row],[Закарпатська область]]*100</f>
        <v>44.690265486725664</v>
      </c>
      <c r="J943" s="2">
        <f>Table2[[#This Row],[Запорізька область]]*100</f>
        <v>55.724033358605006</v>
      </c>
      <c r="K943" s="2">
        <f>Table2[[#This Row],[Івано-Франківська область]]*100</f>
        <v>55.035335689045937</v>
      </c>
      <c r="L943" s="2">
        <f>Table2[[#This Row],[Київська область]]*100</f>
        <v>36.213991769547327</v>
      </c>
      <c r="M943" s="2">
        <f>Table2[[#This Row],[Кіровоградська область]]*100</f>
        <v>40.707964601769916</v>
      </c>
      <c r="N943" s="2">
        <f>Table2[[#This Row],[Луганська область]]*100</f>
        <v>68.36363636363636</v>
      </c>
      <c r="O943" s="2">
        <f>Table2[[#This Row],[Львівська область]]*100</f>
        <v>35.873015873015873</v>
      </c>
      <c r="P943" s="2">
        <f>Table2[[#This Row],[Миколаївська область]]*100</f>
        <v>42.097902097902093</v>
      </c>
      <c r="Q943" s="2">
        <f>Table2[[#This Row],[Одеська область]]*100</f>
        <v>44.404846756949397</v>
      </c>
      <c r="R943" s="2">
        <f>Table2[[#This Row],[Полтавська область]]*100</f>
        <v>76.726886291179596</v>
      </c>
      <c r="S943" s="2">
        <f>Table2[[#This Row],[Рівненська область]]*100</f>
        <v>51.23456790123457</v>
      </c>
      <c r="T943" s="2">
        <f>Table2[[#This Row],[Сумська область]]*100</f>
        <v>34.987893462469735</v>
      </c>
      <c r="U943" s="2">
        <f>Table2[[#This Row],[Тернопільська область]]*100</f>
        <v>60.921501706484641</v>
      </c>
      <c r="V943" s="2">
        <f>Table2[[#This Row],[Харківська область]]*100</f>
        <v>24.574961360123648</v>
      </c>
      <c r="W943" s="2">
        <f>Table2[[#This Row],[Херсонська область]]*100</f>
        <v>84.717314487632507</v>
      </c>
      <c r="X943" s="2">
        <f>Table2[[#This Row],[Хмельницька область]]*100</f>
        <v>52.72727272727272</v>
      </c>
      <c r="Y943" s="2">
        <f>Table2[[#This Row],[Черкаська область]]*100</f>
        <v>18.378378378378379</v>
      </c>
      <c r="Z943" s="2">
        <f>Table2[[#This Row],[Чернівецька область]]*100</f>
        <v>59.096313912009514</v>
      </c>
      <c r="AA943" s="2">
        <f>Table2[[#This Row],[Чернігівська область]]*100</f>
        <v>48.820326678765881</v>
      </c>
    </row>
    <row r="944" spans="1:27" x14ac:dyDescent="0.35">
      <c r="A944" s="1">
        <f>Table2[[#This Row],[Дата]]</f>
        <v>44159</v>
      </c>
      <c r="B944" t="str">
        <f>Table2[[#This Row],[Показник]]</f>
        <v>% зайнятих ліжок у ВРІТ</v>
      </c>
      <c r="C944" s="2">
        <f>Table2[[#This Row],[м.Київ]]*100</f>
        <v>63.063063063063062</v>
      </c>
      <c r="D944" s="2">
        <f>Table2[[#This Row],[Вінницька область]]*100</f>
        <v>28.07017543859649</v>
      </c>
      <c r="E944" s="2">
        <f>Table2[[#This Row],[Волинська область]]*100</f>
        <v>48.695652173913047</v>
      </c>
      <c r="F944" s="2">
        <f>Table2[[#This Row],[Дніпропетровська область]]*100</f>
        <v>38.942307692307693</v>
      </c>
      <c r="G944" s="2">
        <f>Table2[[#This Row],[Донецька область]]*100</f>
        <v>88.068181818181827</v>
      </c>
      <c r="H944" s="2">
        <f>Table2[[#This Row],[Житомирська область]]*100</f>
        <v>27.751196172248804</v>
      </c>
      <c r="I944" s="2">
        <f>Table2[[#This Row],[Закарпатська область]]*100</f>
        <v>46.875</v>
      </c>
      <c r="J944" s="2">
        <f>Table2[[#This Row],[Запорізька область]]*100</f>
        <v>73.988439306358373</v>
      </c>
      <c r="K944" s="2">
        <f>Table2[[#This Row],[Івано-Франківська область]]*100</f>
        <v>66.666666666666657</v>
      </c>
      <c r="L944" s="2">
        <f>Table2[[#This Row],[Київська область]]*100</f>
        <v>56.796116504854368</v>
      </c>
      <c r="M944" s="2">
        <f>Table2[[#This Row],[Кіровоградська область]]*100</f>
        <v>46.153846153846153</v>
      </c>
      <c r="N944" s="2">
        <f>Table2[[#This Row],[Луганська область]]*100</f>
        <v>51.111111111111107</v>
      </c>
      <c r="O944" s="2">
        <f>Table2[[#This Row],[Львівська область]]*100</f>
        <v>65.044247787610615</v>
      </c>
      <c r="P944" s="2">
        <f>Table2[[#This Row],[Миколаївська область]]*100</f>
        <v>49.640287769784173</v>
      </c>
      <c r="Q944" s="2">
        <f>Table2[[#This Row],[Одеська область]]*100</f>
        <v>23.52941176470588</v>
      </c>
      <c r="R944" s="2">
        <f>Table2[[#This Row],[Полтавська область]]*100</f>
        <v>35</v>
      </c>
      <c r="S944" s="2">
        <f>Table2[[#This Row],[Рівненська область]]*100</f>
        <v>47.272727272727273</v>
      </c>
      <c r="T944" s="2">
        <f>Table2[[#This Row],[Сумська область]]*100</f>
        <v>55.128205128205131</v>
      </c>
      <c r="U944" s="2">
        <f>Table2[[#This Row],[Тернопільська область]]*100</f>
        <v>40.086206896551722</v>
      </c>
      <c r="V944" s="2">
        <f>Table2[[#This Row],[Харківська область]]*100</f>
        <v>51.94805194805194</v>
      </c>
      <c r="W944" s="2">
        <f>Table2[[#This Row],[Херсонська область]]*100</f>
        <v>37.5</v>
      </c>
      <c r="X944" s="2">
        <f>Table2[[#This Row],[Хмельницька область]]*100</f>
        <v>40.939597315436245</v>
      </c>
      <c r="Y944" s="2">
        <f>Table2[[#This Row],[Черкаська область]]*100</f>
        <v>68.461538461538467</v>
      </c>
      <c r="Z944" s="2">
        <f>Table2[[#This Row],[Чернівецька область]]*100</f>
        <v>59.83606557377049</v>
      </c>
      <c r="AA944" s="2">
        <f>Table2[[#This Row],[Чернігівська область]]*100</f>
        <v>44.285714285714285</v>
      </c>
    </row>
    <row r="945" spans="1:27" x14ac:dyDescent="0.35">
      <c r="A945" s="1">
        <f>Table2[[#This Row],[Дата]]</f>
        <v>44159</v>
      </c>
      <c r="B945" t="str">
        <f>Table2[[#This Row],[Показник]]</f>
        <v>% вільних ліжок у ВРІТ</v>
      </c>
      <c r="C945" s="2">
        <f>Table2[[#This Row],[м.Київ]]*100</f>
        <v>36.936936936936938</v>
      </c>
      <c r="D945" s="2">
        <f>Table2[[#This Row],[Вінницька область]]*100</f>
        <v>71.929824561403507</v>
      </c>
      <c r="E945" s="2">
        <f>Table2[[#This Row],[Волинська область]]*100</f>
        <v>51.304347826086961</v>
      </c>
      <c r="F945" s="2">
        <f>Table2[[#This Row],[Дніпропетровська область]]*100</f>
        <v>61.057692307692314</v>
      </c>
      <c r="G945" s="2">
        <f>Table2[[#This Row],[Донецька область]]*100</f>
        <v>11.931818181818182</v>
      </c>
      <c r="H945" s="2">
        <f>Table2[[#This Row],[Житомирська область]]*100</f>
        <v>72.248803827751189</v>
      </c>
      <c r="I945" s="2">
        <f>Table2[[#This Row],[Закарпатська область]]*100</f>
        <v>53.125</v>
      </c>
      <c r="J945" s="2">
        <f>Table2[[#This Row],[Запорізька область]]*100</f>
        <v>26.011560693641616</v>
      </c>
      <c r="K945" s="2">
        <f>Table2[[#This Row],[Івано-Франківська область]]*100</f>
        <v>33.333333333333329</v>
      </c>
      <c r="L945" s="2">
        <f>Table2[[#This Row],[Київська область]]*100</f>
        <v>43.203883495145625</v>
      </c>
      <c r="M945" s="2">
        <f>Table2[[#This Row],[Кіровоградська область]]*100</f>
        <v>53.846153846153847</v>
      </c>
      <c r="N945" s="2">
        <f>Table2[[#This Row],[Луганська область]]*100</f>
        <v>48.888888888888886</v>
      </c>
      <c r="O945" s="2">
        <f>Table2[[#This Row],[Львівська область]]*100</f>
        <v>34.955752212389378</v>
      </c>
      <c r="P945" s="2">
        <f>Table2[[#This Row],[Миколаївська область]]*100</f>
        <v>50.359712230215827</v>
      </c>
      <c r="Q945" s="2">
        <f>Table2[[#This Row],[Одеська область]]*100</f>
        <v>76.470588235294116</v>
      </c>
      <c r="R945" s="2">
        <f>Table2[[#This Row],[Полтавська область]]*100</f>
        <v>65</v>
      </c>
      <c r="S945" s="2">
        <f>Table2[[#This Row],[Рівненська область]]*100</f>
        <v>52.72727272727272</v>
      </c>
      <c r="T945" s="2">
        <f>Table2[[#This Row],[Сумська область]]*100</f>
        <v>44.871794871794876</v>
      </c>
      <c r="U945" s="2">
        <f>Table2[[#This Row],[Тернопільська область]]*100</f>
        <v>59.913793103448278</v>
      </c>
      <c r="V945" s="2">
        <f>Table2[[#This Row],[Харківська область]]*100</f>
        <v>48.051948051948052</v>
      </c>
      <c r="W945" s="2">
        <f>Table2[[#This Row],[Херсонська область]]*100</f>
        <v>62.5</v>
      </c>
      <c r="X945" s="2">
        <f>Table2[[#This Row],[Хмельницька область]]*100</f>
        <v>59.060402684563762</v>
      </c>
      <c r="Y945" s="2">
        <f>Table2[[#This Row],[Черкаська область]]*100</f>
        <v>31.538461538461537</v>
      </c>
      <c r="Z945" s="2">
        <f>Table2[[#This Row],[Чернівецька область]]*100</f>
        <v>40.16393442622951</v>
      </c>
      <c r="AA945" s="2">
        <f>Table2[[#This Row],[Чернігівська область]]*100</f>
        <v>55.714285714285715</v>
      </c>
    </row>
    <row r="946" spans="1:27" x14ac:dyDescent="0.35">
      <c r="A946" s="1">
        <f>Table2[[#This Row],[Дата]]</f>
        <v>44159</v>
      </c>
      <c r="B946" t="str">
        <f>Table2[[#This Row],[Показник]]</f>
        <v>% зайнятих апаратів ШВЛ</v>
      </c>
      <c r="C946" s="2">
        <f>Table2[[#This Row],[м.Київ]]*100</f>
        <v>13.77551020408163</v>
      </c>
      <c r="D946" s="2">
        <f>Table2[[#This Row],[Вінницька область]]*100</f>
        <v>24.858757062146893</v>
      </c>
      <c r="E946" s="2">
        <f>Table2[[#This Row],[Волинська область]]*100</f>
        <v>6.6225165562913908</v>
      </c>
      <c r="F946" s="2">
        <f>Table2[[#This Row],[Дніпропетровська область]]*100</f>
        <v>1.3157894736842104</v>
      </c>
      <c r="G946" s="2">
        <f>Table2[[#This Row],[Донецька область]]*100</f>
        <v>7.1428571428571423</v>
      </c>
      <c r="H946" s="2">
        <f>Table2[[#This Row],[Житомирська область]]*100</f>
        <v>12.23404255319149</v>
      </c>
      <c r="I946" s="2">
        <f>Table2[[#This Row],[Закарпатська область]]*100</f>
        <v>11.428571428571429</v>
      </c>
      <c r="J946" s="2">
        <f>Table2[[#This Row],[Запорізька область]]*100</f>
        <v>19.40928270042194</v>
      </c>
      <c r="K946" s="2">
        <f>Table2[[#This Row],[Івано-Франківська область]]*100</f>
        <v>33.333333333333329</v>
      </c>
      <c r="L946" s="2">
        <f>Table2[[#This Row],[Київська область]]*100</f>
        <v>14.563106796116504</v>
      </c>
      <c r="M946" s="2">
        <f>Table2[[#This Row],[Кіровоградська область]]*100</f>
        <v>26.785714285714285</v>
      </c>
      <c r="N946" s="2">
        <f>Table2[[#This Row],[Луганська область]]*100</f>
        <v>9.2105263157894726</v>
      </c>
      <c r="O946" s="2">
        <f>Table2[[#This Row],[Львівська область]]*100</f>
        <v>17.727272727272727</v>
      </c>
      <c r="P946" s="2">
        <f>Table2[[#This Row],[Миколаївська область]]*100</f>
        <v>4.7337278106508878</v>
      </c>
      <c r="Q946" s="2">
        <f>Table2[[#This Row],[Одеська область]]*100</f>
        <v>11.728395061728394</v>
      </c>
      <c r="R946" s="2">
        <f>Table2[[#This Row],[Полтавська область]]*100</f>
        <v>8</v>
      </c>
      <c r="S946" s="2">
        <f>Table2[[#This Row],[Рівненська область]]*100</f>
        <v>5.6962025316455698</v>
      </c>
      <c r="T946" s="2">
        <f>Table2[[#This Row],[Сумська область]]*100</f>
        <v>6.8181818181818175</v>
      </c>
      <c r="U946" s="2">
        <f>Table2[[#This Row],[Тернопільська область]]*100</f>
        <v>10.99476439790576</v>
      </c>
      <c r="V946" s="2">
        <f>Table2[[#This Row],[Харківська область]]*100</f>
        <v>24.30939226519337</v>
      </c>
      <c r="W946" s="2">
        <f>Table2[[#This Row],[Херсонська область]]*100</f>
        <v>7.6923076923076925</v>
      </c>
      <c r="X946" s="2">
        <f>Table2[[#This Row],[Хмельницька область]]*100</f>
        <v>15</v>
      </c>
      <c r="Y946" s="2">
        <f>Table2[[#This Row],[Черкаська область]]*100</f>
        <v>17.322834645669293</v>
      </c>
      <c r="Z946" s="2">
        <f>Table2[[#This Row],[Чернівецька область]]*100</f>
        <v>1.8867924528301887</v>
      </c>
      <c r="AA946" s="2">
        <f>Table2[[#This Row],[Чернігівська область]]*100</f>
        <v>14.465408805031446</v>
      </c>
    </row>
    <row r="947" spans="1:27" x14ac:dyDescent="0.35">
      <c r="A947" s="1">
        <f>Table2[[#This Row],[Дата]]</f>
        <v>44159</v>
      </c>
      <c r="B947" t="str">
        <f>Table2[[#This Row],[Показник]]</f>
        <v>% вільних апаратів ШВЛ</v>
      </c>
      <c r="C947" s="2">
        <f>Table2[[#This Row],[м.Київ]]*100</f>
        <v>86.224489795918373</v>
      </c>
      <c r="D947" s="2">
        <f>Table2[[#This Row],[Вінницька область]]*100</f>
        <v>75.141242937853107</v>
      </c>
      <c r="E947" s="2">
        <f>Table2[[#This Row],[Волинська область]]*100</f>
        <v>93.377483443708613</v>
      </c>
      <c r="F947" s="2">
        <f>Table2[[#This Row],[Дніпропетровська область]]*100</f>
        <v>98.68421052631578</v>
      </c>
      <c r="G947" s="2">
        <f>Table2[[#This Row],[Донецька область]]*100</f>
        <v>92.857142857142861</v>
      </c>
      <c r="H947" s="2">
        <f>Table2[[#This Row],[Житомирська область]]*100</f>
        <v>87.7659574468085</v>
      </c>
      <c r="I947" s="2">
        <f>Table2[[#This Row],[Закарпатська область]]*100</f>
        <v>88.571428571428569</v>
      </c>
      <c r="J947" s="2">
        <f>Table2[[#This Row],[Запорізька область]]*100</f>
        <v>80.59071729957806</v>
      </c>
      <c r="K947" s="2">
        <f>Table2[[#This Row],[Івано-Франківська область]]*100</f>
        <v>66.666666666666657</v>
      </c>
      <c r="L947" s="2">
        <f>Table2[[#This Row],[Київська область]]*100</f>
        <v>85.436893203883486</v>
      </c>
      <c r="M947" s="2">
        <f>Table2[[#This Row],[Кіровоградська область]]*100</f>
        <v>73.214285714285708</v>
      </c>
      <c r="N947" s="2">
        <f>Table2[[#This Row],[Луганська область]]*100</f>
        <v>90.789473684210535</v>
      </c>
      <c r="O947" s="2">
        <f>Table2[[#This Row],[Львівська область]]*100</f>
        <v>82.27272727272728</v>
      </c>
      <c r="P947" s="2">
        <f>Table2[[#This Row],[Миколаївська область]]*100</f>
        <v>95.26627218934911</v>
      </c>
      <c r="Q947" s="2">
        <f>Table2[[#This Row],[Одеська область]]*100</f>
        <v>88.271604938271608</v>
      </c>
      <c r="R947" s="2">
        <f>Table2[[#This Row],[Полтавська область]]*100</f>
        <v>92</v>
      </c>
      <c r="S947" s="2">
        <f>Table2[[#This Row],[Рівненська область]]*100</f>
        <v>94.303797468354432</v>
      </c>
      <c r="T947" s="2">
        <f>Table2[[#This Row],[Сумська область]]*100</f>
        <v>93.181818181818173</v>
      </c>
      <c r="U947" s="2">
        <f>Table2[[#This Row],[Тернопільська область]]*100</f>
        <v>89.005235602094245</v>
      </c>
      <c r="V947" s="2">
        <f>Table2[[#This Row],[Харківська область]]*100</f>
        <v>75.690607734806619</v>
      </c>
      <c r="W947" s="2">
        <f>Table2[[#This Row],[Херсонська область]]*100</f>
        <v>92.307692307692307</v>
      </c>
      <c r="X947" s="2">
        <f>Table2[[#This Row],[Хмельницька область]]*100</f>
        <v>85</v>
      </c>
      <c r="Y947" s="2">
        <f>Table2[[#This Row],[Черкаська область]]*100</f>
        <v>82.677165354330711</v>
      </c>
      <c r="Z947" s="2">
        <f>Table2[[#This Row],[Чернівецька область]]*100</f>
        <v>98.113207547169807</v>
      </c>
      <c r="AA947" s="2">
        <f>Table2[[#This Row],[Чернігівська область]]*100</f>
        <v>85.534591194968556</v>
      </c>
    </row>
    <row r="948" spans="1:27" x14ac:dyDescent="0.35">
      <c r="A948" s="1">
        <f>Table2[[#This Row],[Дата]]</f>
        <v>44160</v>
      </c>
      <c r="B948" t="str">
        <f>Table2[[#This Row],[Показник]]</f>
        <v>% ліжок, зайнятих підтвердженими випадками</v>
      </c>
      <c r="C948" s="2">
        <f>Table2[[#This Row],[м.Київ]]*100</f>
        <v>47.344835312570019</v>
      </c>
      <c r="D948" s="2">
        <f>Table2[[#This Row],[Вінницька область]]*100</f>
        <v>23.35907335907336</v>
      </c>
      <c r="E948" s="2">
        <f>Table2[[#This Row],[Волинська область]]*100</f>
        <v>32.971800433839483</v>
      </c>
      <c r="F948" s="2">
        <f>Table2[[#This Row],[Дніпропетровська область]]*100</f>
        <v>31.761670185315506</v>
      </c>
      <c r="G948" s="2">
        <f>Table2[[#This Row],[Донецька область]]*100</f>
        <v>26.87043795620438</v>
      </c>
      <c r="H948" s="2">
        <f>Table2[[#This Row],[Житомирська область]]*100</f>
        <v>30.802348336594914</v>
      </c>
      <c r="I948" s="2">
        <f>Table2[[#This Row],[Закарпатська область]]*100</f>
        <v>39.837398373983739</v>
      </c>
      <c r="J948" s="2">
        <f>Table2[[#This Row],[Запорізька область]]*100</f>
        <v>34.656206737425009</v>
      </c>
      <c r="K948" s="2">
        <f>Table2[[#This Row],[Івано-Франківська область]]*100</f>
        <v>41.477073853692687</v>
      </c>
      <c r="L948" s="2">
        <f>Table2[[#This Row],[Київська область]]*100</f>
        <v>43.263403263403269</v>
      </c>
      <c r="M948" s="2">
        <f>Table2[[#This Row],[Кіровоградська область]]*100</f>
        <v>52.566371681415923</v>
      </c>
      <c r="N948" s="2">
        <f>Table2[[#This Row],[Луганська область]]*100</f>
        <v>17.153024911032027</v>
      </c>
      <c r="O948" s="2">
        <f>Table2[[#This Row],[Львівська область]]*100</f>
        <v>35.277382645803698</v>
      </c>
      <c r="P948" s="2">
        <f>Table2[[#This Row],[Миколаївська область]]*100</f>
        <v>40.557065217391305</v>
      </c>
      <c r="Q948" s="2">
        <f>Table2[[#This Row],[Одеська область]]*100</f>
        <v>29.20181700194679</v>
      </c>
      <c r="R948" s="2">
        <f>Table2[[#This Row],[Полтавська область]]*100</f>
        <v>33.454281567489112</v>
      </c>
      <c r="S948" s="2">
        <f>Table2[[#This Row],[Рівненська область]]*100</f>
        <v>38.953488372093027</v>
      </c>
      <c r="T948" s="2">
        <f>Table2[[#This Row],[Сумська область]]*100</f>
        <v>30.92425295343989</v>
      </c>
      <c r="U948" s="2">
        <f>Table2[[#This Row],[Тернопільська область]]*100</f>
        <v>34.018899388549194</v>
      </c>
      <c r="V948" s="2">
        <f>Table2[[#This Row],[Харківська область]]*100</f>
        <v>38.280542986425338</v>
      </c>
      <c r="W948" s="2">
        <f>Table2[[#This Row],[Херсонська область]]*100</f>
        <v>17.804295942720763</v>
      </c>
      <c r="X948" s="2">
        <f>Table2[[#This Row],[Хмельницька область]]*100</f>
        <v>39.255499153976309</v>
      </c>
      <c r="Y948" s="2">
        <f>Table2[[#This Row],[Черкаська область]]*100</f>
        <v>35.11080332409972</v>
      </c>
      <c r="Z948" s="2">
        <f>Table2[[#This Row],[Чернівецька область]]*100</f>
        <v>42.723631508678238</v>
      </c>
      <c r="AA948" s="2">
        <f>Table2[[#This Row],[Чернігівська область]]*100</f>
        <v>43.302891933028917</v>
      </c>
    </row>
    <row r="949" spans="1:27" x14ac:dyDescent="0.35">
      <c r="A949" s="1">
        <f>Table2[[#This Row],[Дата]]</f>
        <v>44160</v>
      </c>
      <c r="B949" t="str">
        <f>Table2[[#This Row],[Показник]]</f>
        <v>% ліжок, зайнятих підозрюваними випадками</v>
      </c>
      <c r="C949" s="2">
        <f>Table2[[#This Row],[м.Київ]]*100</f>
        <v>8.4696392561057543</v>
      </c>
      <c r="D949" s="2">
        <f>Table2[[#This Row],[Вінницька область]]*100</f>
        <v>27.413127413127413</v>
      </c>
      <c r="E949" s="2">
        <f>Table2[[#This Row],[Волинська область]]*100</f>
        <v>11.858279103398406</v>
      </c>
      <c r="F949" s="2">
        <f>Table2[[#This Row],[Дніпропетровська область]]*100</f>
        <v>17.6401595120807</v>
      </c>
      <c r="G949" s="2">
        <f>Table2[[#This Row],[Донецька область]]*100</f>
        <v>31.113138686131386</v>
      </c>
      <c r="H949" s="2">
        <f>Table2[[#This Row],[Житомирська область]]*100</f>
        <v>13.855185909980433</v>
      </c>
      <c r="I949" s="2">
        <f>Table2[[#This Row],[Закарпатська область]]*100</f>
        <v>11.815718157181571</v>
      </c>
      <c r="J949" s="2">
        <f>Table2[[#This Row],[Запорізька область]]*100</f>
        <v>27.041993539455468</v>
      </c>
      <c r="K949" s="2">
        <f>Table2[[#This Row],[Івано-Франківська область]]*100</f>
        <v>10.255512775638781</v>
      </c>
      <c r="L949" s="2">
        <f>Table2[[#This Row],[Київська область]]*100</f>
        <v>12.913752913752901</v>
      </c>
      <c r="M949" s="2">
        <f>Table2[[#This Row],[Кіровоградська область]]*100</f>
        <v>12.035398230088489</v>
      </c>
      <c r="N949" s="2">
        <f>Table2[[#This Row],[Луганська область]]*100</f>
        <v>8.9679715302491143</v>
      </c>
      <c r="O949" s="2">
        <f>Table2[[#This Row],[Львівська область]]*100</f>
        <v>17.297297297297305</v>
      </c>
      <c r="P949" s="2">
        <f>Table2[[#This Row],[Миколаївська область]]*100</f>
        <v>25.407608695652179</v>
      </c>
      <c r="Q949" s="2">
        <f>Table2[[#This Row],[Одеська область]]*100</f>
        <v>21.901362751460091</v>
      </c>
      <c r="R949" s="2">
        <f>Table2[[#This Row],[Полтавська область]]*100</f>
        <v>36.865021770682141</v>
      </c>
      <c r="S949" s="2">
        <f>Table2[[#This Row],[Рівненська область]]*100</f>
        <v>11.395348837209296</v>
      </c>
      <c r="T949" s="2">
        <f>Table2[[#This Row],[Сумська область]]*100</f>
        <v>11.466296038915914</v>
      </c>
      <c r="U949" s="2">
        <f>Table2[[#This Row],[Тернопільська область]]*100</f>
        <v>4.3913285158421411</v>
      </c>
      <c r="V949" s="2">
        <f>Table2[[#This Row],[Харківська область]]*100</f>
        <v>11.825037707390651</v>
      </c>
      <c r="W949" s="2">
        <f>Table2[[#This Row],[Херсонська область]]*100</f>
        <v>0</v>
      </c>
      <c r="X949" s="2">
        <f>Table2[[#This Row],[Хмельницька область]]*100</f>
        <v>10.448392554991543</v>
      </c>
      <c r="Y949" s="2">
        <f>Table2[[#This Row],[Черкаська область]]*100</f>
        <v>17.174515235457061</v>
      </c>
      <c r="Z949" s="2">
        <f>Table2[[#This Row],[Чернівецька область]]*100</f>
        <v>14.21895861148198</v>
      </c>
      <c r="AA949" s="2">
        <f>Table2[[#This Row],[Чернігівська область]]*100</f>
        <v>18.112633181126338</v>
      </c>
    </row>
    <row r="950" spans="1:27" x14ac:dyDescent="0.35">
      <c r="A950" s="1">
        <f>Table2[[#This Row],[Дата]]</f>
        <v>44160</v>
      </c>
      <c r="B950" t="str">
        <f>Table2[[#This Row],[Показник]]</f>
        <v>% зайнятих підтвердженими та підозрюваними випадками</v>
      </c>
      <c r="C950" s="2">
        <f>Table2[[#This Row],[м.Київ]]*100</f>
        <v>55.814474568675777</v>
      </c>
      <c r="D950" s="2">
        <f>Table2[[#This Row],[Вінницька область]]*100</f>
        <v>50.772200772200769</v>
      </c>
      <c r="E950" s="2">
        <f>Table2[[#This Row],[Волинська область]]*100</f>
        <v>44.830079537237886</v>
      </c>
      <c r="F950" s="2">
        <f>Table2[[#This Row],[Дніпропетровська область]]*100</f>
        <v>49.401829697396202</v>
      </c>
      <c r="G950" s="2">
        <f>Table2[[#This Row],[Донецька область]]*100</f>
        <v>57.983576642335763</v>
      </c>
      <c r="H950" s="2">
        <f>Table2[[#This Row],[Житомирська область]]*100</f>
        <v>44.657534246575345</v>
      </c>
      <c r="I950" s="2">
        <f>Table2[[#This Row],[Закарпатська область]]*100</f>
        <v>51.65311653116531</v>
      </c>
      <c r="J950" s="2">
        <f>Table2[[#This Row],[Запорізька область]]*100</f>
        <v>61.698200276880478</v>
      </c>
      <c r="K950" s="2">
        <f>Table2[[#This Row],[Івано-Франківська область]]*100</f>
        <v>51.732586629331465</v>
      </c>
      <c r="L950" s="2">
        <f>Table2[[#This Row],[Київська область]]*100</f>
        <v>56.177156177156171</v>
      </c>
      <c r="M950" s="2">
        <f>Table2[[#This Row],[Кіровоградська область]]*100</f>
        <v>64.601769911504419</v>
      </c>
      <c r="N950" s="2">
        <f>Table2[[#This Row],[Луганська область]]*100</f>
        <v>26.120996441281143</v>
      </c>
      <c r="O950" s="2">
        <f>Table2[[#This Row],[Львівська область]]*100</f>
        <v>52.574679943100996</v>
      </c>
      <c r="P950" s="2">
        <f>Table2[[#This Row],[Миколаївська область]]*100</f>
        <v>65.964673913043484</v>
      </c>
      <c r="Q950" s="2">
        <f>Table2[[#This Row],[Одеська область]]*100</f>
        <v>51.103179753406877</v>
      </c>
      <c r="R950" s="2">
        <f>Table2[[#This Row],[Полтавська область]]*100</f>
        <v>70.319303338171252</v>
      </c>
      <c r="S950" s="2">
        <f>Table2[[#This Row],[Рівненська область]]*100</f>
        <v>50.348837209302324</v>
      </c>
      <c r="T950" s="2">
        <f>Table2[[#This Row],[Сумська область]]*100</f>
        <v>42.390548992355804</v>
      </c>
      <c r="U950" s="2">
        <f>Table2[[#This Row],[Тернопільська область]]*100</f>
        <v>38.410227904391334</v>
      </c>
      <c r="V950" s="2">
        <f>Table2[[#This Row],[Харківська область]]*100</f>
        <v>50.105580693815988</v>
      </c>
      <c r="W950" s="2">
        <f>Table2[[#This Row],[Херсонська область]]*100</f>
        <v>17.804295942720763</v>
      </c>
      <c r="X950" s="2">
        <f>Table2[[#This Row],[Хмельницька область]]*100</f>
        <v>49.703891708967852</v>
      </c>
      <c r="Y950" s="2">
        <f>Table2[[#This Row],[Черкаська область]]*100</f>
        <v>52.285318559556785</v>
      </c>
      <c r="Z950" s="2">
        <f>Table2[[#This Row],[Чернівецька область]]*100</f>
        <v>56.942590120160219</v>
      </c>
      <c r="AA950" s="2">
        <f>Table2[[#This Row],[Чернігівська область]]*100</f>
        <v>61.415525114155258</v>
      </c>
    </row>
    <row r="951" spans="1:27" x14ac:dyDescent="0.35">
      <c r="A951" s="1">
        <f>Table2[[#This Row],[Дата]]</f>
        <v>44160</v>
      </c>
      <c r="B951" t="str">
        <f>Table2[[#This Row],[Показник]]</f>
        <v>% вільних ліжок</v>
      </c>
      <c r="C951" s="2">
        <f>Table2[[#This Row],[м.Київ]]*100</f>
        <v>44.185525431324223</v>
      </c>
      <c r="D951" s="2">
        <f>Table2[[#This Row],[Вінницька область]]*100</f>
        <v>49.227799227799231</v>
      </c>
      <c r="E951" s="2">
        <f>Table2[[#This Row],[Волинська область]]*100</f>
        <v>55.169920462762114</v>
      </c>
      <c r="F951" s="2">
        <f>Table2[[#This Row],[Дніпропетровська область]]*100</f>
        <v>50.598170302603798</v>
      </c>
      <c r="G951" s="2">
        <f>Table2[[#This Row],[Донецька область]]*100</f>
        <v>42.016423357664237</v>
      </c>
      <c r="H951" s="2">
        <f>Table2[[#This Row],[Житомирська область]]*100</f>
        <v>55.342465753424655</v>
      </c>
      <c r="I951" s="2">
        <f>Table2[[#This Row],[Закарпатська область]]*100</f>
        <v>48.34688346883469</v>
      </c>
      <c r="J951" s="2">
        <f>Table2[[#This Row],[Запорізька область]]*100</f>
        <v>38.301799723119522</v>
      </c>
      <c r="K951" s="2">
        <f>Table2[[#This Row],[Івано-Франківська область]]*100</f>
        <v>48.267413370668535</v>
      </c>
      <c r="L951" s="2">
        <f>Table2[[#This Row],[Київська область]]*100</f>
        <v>43.822843822843829</v>
      </c>
      <c r="M951" s="2">
        <f>Table2[[#This Row],[Кіровоградська область]]*100</f>
        <v>35.398230088495588</v>
      </c>
      <c r="N951" s="2">
        <f>Table2[[#This Row],[Луганська область]]*100</f>
        <v>73.879003558718864</v>
      </c>
      <c r="O951" s="2">
        <f>Table2[[#This Row],[Львівська область]]*100</f>
        <v>47.425320056899004</v>
      </c>
      <c r="P951" s="2">
        <f>Table2[[#This Row],[Миколаївська область]]*100</f>
        <v>34.035326086956516</v>
      </c>
      <c r="Q951" s="2">
        <f>Table2[[#This Row],[Одеська область]]*100</f>
        <v>48.896820246593123</v>
      </c>
      <c r="R951" s="2">
        <f>Table2[[#This Row],[Полтавська область]]*100</f>
        <v>29.680696661828744</v>
      </c>
      <c r="S951" s="2">
        <f>Table2[[#This Row],[Рівненська область]]*100</f>
        <v>49.651162790697676</v>
      </c>
      <c r="T951" s="2">
        <f>Table2[[#This Row],[Сумська область]]*100</f>
        <v>57.609451007644196</v>
      </c>
      <c r="U951" s="2">
        <f>Table2[[#This Row],[Тернопільська область]]*100</f>
        <v>61.589772095608666</v>
      </c>
      <c r="V951" s="2">
        <f>Table2[[#This Row],[Харківська область]]*100</f>
        <v>49.894419306184012</v>
      </c>
      <c r="W951" s="2">
        <f>Table2[[#This Row],[Херсонська область]]*100</f>
        <v>82.195704057279244</v>
      </c>
      <c r="X951" s="2">
        <f>Table2[[#This Row],[Хмельницька область]]*100</f>
        <v>50.296108291032148</v>
      </c>
      <c r="Y951" s="2">
        <f>Table2[[#This Row],[Черкаська область]]*100</f>
        <v>47.714681440443215</v>
      </c>
      <c r="Z951" s="2">
        <f>Table2[[#This Row],[Чернівецька область]]*100</f>
        <v>43.057409879839781</v>
      </c>
      <c r="AA951" s="2">
        <f>Table2[[#This Row],[Чернігівська область]]*100</f>
        <v>38.584474885844742</v>
      </c>
    </row>
    <row r="952" spans="1:27" x14ac:dyDescent="0.35">
      <c r="A952" s="1">
        <f>Table2[[#This Row],[Дата]]</f>
        <v>44160</v>
      </c>
      <c r="B952" t="str">
        <f>Table2[[#This Row],[Показник]]</f>
        <v>% ліжок, забезпечених подачею кисню</v>
      </c>
      <c r="C952" s="2">
        <f>Table2[[#This Row],[м.Київ]]*100</f>
        <v>36.587491828285032</v>
      </c>
      <c r="D952" s="2">
        <f>Table2[[#This Row],[Вінницька область]]*100</f>
        <v>56.144465290806757</v>
      </c>
      <c r="E952" s="2">
        <f>Table2[[#This Row],[Волинська область]]*100</f>
        <v>38.990182328190741</v>
      </c>
      <c r="F952" s="2">
        <f>Table2[[#This Row],[Дніпропетровська область]]*100</f>
        <v>40.040062319163141</v>
      </c>
      <c r="G952" s="2">
        <f>Table2[[#This Row],[Донецька область]]*100</f>
        <v>45.450949367088604</v>
      </c>
      <c r="H952" s="2">
        <f>Table2[[#This Row],[Житомирська область]]*100</f>
        <v>56.85033507073716</v>
      </c>
      <c r="I952" s="2">
        <f>Table2[[#This Row],[Закарпатська область]]*100</f>
        <v>36.445623342175068</v>
      </c>
      <c r="J952" s="2">
        <f>Table2[[#This Row],[Запорізька область]]*100</f>
        <v>61.303370786516851</v>
      </c>
      <c r="K952" s="2">
        <f>Table2[[#This Row],[Івано-Франківська область]]*100</f>
        <v>39.225016995241333</v>
      </c>
      <c r="L952" s="2">
        <f>Table2[[#This Row],[Київська область]]*100</f>
        <v>67.688787185354698</v>
      </c>
      <c r="M952" s="2">
        <f>Table2[[#This Row],[Кіровоградська область]]*100</f>
        <v>57.621440536013402</v>
      </c>
      <c r="N952" s="2">
        <f>Table2[[#This Row],[Луганська область]]*100</f>
        <v>19.203910614525142</v>
      </c>
      <c r="O952" s="2">
        <f>Table2[[#This Row],[Львівська область]]*100</f>
        <v>61.85133239831697</v>
      </c>
      <c r="P952" s="2">
        <f>Table2[[#This Row],[Миколаївська область]]*100</f>
        <v>46.24277456647399</v>
      </c>
      <c r="Q952" s="2">
        <f>Table2[[#This Row],[Одеська область]]*100</f>
        <v>39.521126760563376</v>
      </c>
      <c r="R952" s="2">
        <f>Table2[[#This Row],[Полтавська область]]*100</f>
        <v>62.326503635161934</v>
      </c>
      <c r="S952" s="2">
        <f>Table2[[#This Row],[Рівненська область]]*100</f>
        <v>36.363636363636367</v>
      </c>
      <c r="T952" s="2">
        <f>Table2[[#This Row],[Сумська область]]*100</f>
        <v>54.440154440154444</v>
      </c>
      <c r="U952" s="2">
        <f>Table2[[#This Row],[Тернопільська область]]*100</f>
        <v>61.833247022268253</v>
      </c>
      <c r="V952" s="2">
        <f>Table2[[#This Row],[Харківська область]]*100</f>
        <v>36.048879837067211</v>
      </c>
      <c r="W952" s="2">
        <f>Table2[[#This Row],[Херсонська область]]*100</f>
        <v>52.310536044362287</v>
      </c>
      <c r="X952" s="2">
        <f>Table2[[#This Row],[Хмельницька область]]*100</f>
        <v>73.097940311055069</v>
      </c>
      <c r="Y952" s="2">
        <f>Table2[[#This Row],[Черкаська область]]*100</f>
        <v>38.926174496644293</v>
      </c>
      <c r="Z952" s="2">
        <f>Table2[[#This Row],[Чернівецька область]]*100</f>
        <v>56.141522029372496</v>
      </c>
      <c r="AA952" s="2">
        <f>Table2[[#This Row],[Чернігівська область]]*100</f>
        <v>42.908827785817657</v>
      </c>
    </row>
    <row r="953" spans="1:27" x14ac:dyDescent="0.35">
      <c r="A953" s="1">
        <f>Table2[[#This Row],[Дата]]</f>
        <v>44160</v>
      </c>
      <c r="B953" t="str">
        <f>Table2[[#This Row],[Показник]]</f>
        <v>% зайнятих ліжок, забезпечених подачею кисню</v>
      </c>
      <c r="C953" s="2">
        <f>Table2[[#This Row],[м.Київ]]*100</f>
        <v>66.885050625372244</v>
      </c>
      <c r="D953" s="2">
        <f>Table2[[#This Row],[Вінницька область]]*100</f>
        <v>40.935672514619881</v>
      </c>
      <c r="E953" s="2">
        <f>Table2[[#This Row],[Волинська область]]*100</f>
        <v>49.280575539568346</v>
      </c>
      <c r="F953" s="2">
        <f>Table2[[#This Row],[Дніпропетровська область]]*100</f>
        <v>43.301834352418012</v>
      </c>
      <c r="G953" s="2">
        <f>Table2[[#This Row],[Донецька область]]*100</f>
        <v>57.876414273281121</v>
      </c>
      <c r="H953" s="2">
        <f>Table2[[#This Row],[Житомирська область]]*100</f>
        <v>27.308447937131632</v>
      </c>
      <c r="I953" s="2">
        <f>Table2[[#This Row],[Закарпатська область]]*100</f>
        <v>54.439592430858809</v>
      </c>
      <c r="J953" s="2">
        <f>Table2[[#This Row],[Запорізька область]]*100</f>
        <v>52.932551319648091</v>
      </c>
      <c r="K953" s="2">
        <f>Table2[[#This Row],[Івано-Франківська область]]*100</f>
        <v>50.779896013864821</v>
      </c>
      <c r="L953" s="2">
        <f>Table2[[#This Row],[Київська область]]*100</f>
        <v>62.474645030425968</v>
      </c>
      <c r="M953" s="2">
        <f>Table2[[#This Row],[Кіровоградська область]]*100</f>
        <v>51.744186046511629</v>
      </c>
      <c r="N953" s="2">
        <f>Table2[[#This Row],[Луганська область]]*100</f>
        <v>32.727272727272727</v>
      </c>
      <c r="O953" s="2">
        <f>Table2[[#This Row],[Львівська область]]*100</f>
        <v>64.036281179138328</v>
      </c>
      <c r="P953" s="2">
        <f>Table2[[#This Row],[Миколаївська область]]*100</f>
        <v>56.944444444444443</v>
      </c>
      <c r="Q953" s="2">
        <f>Table2[[#This Row],[Одеська область]]*100</f>
        <v>57.662152530292232</v>
      </c>
      <c r="R953" s="2">
        <f>Table2[[#This Row],[Полтавська область]]*100</f>
        <v>22.057264050901377</v>
      </c>
      <c r="S953" s="2">
        <f>Table2[[#This Row],[Рівненська область]]*100</f>
        <v>55.454545454545453</v>
      </c>
      <c r="T953" s="2">
        <f>Table2[[#This Row],[Сумська область]]*100</f>
        <v>65.011820330969272</v>
      </c>
      <c r="U953" s="2">
        <f>Table2[[#This Row],[Тернопільська область]]*100</f>
        <v>39.279731993299833</v>
      </c>
      <c r="V953" s="2">
        <f>Table2[[#This Row],[Харківська область]]*100</f>
        <v>70.127118644067792</v>
      </c>
      <c r="W953" s="2">
        <f>Table2[[#This Row],[Херсонська область]]*100</f>
        <v>15.812720848056539</v>
      </c>
      <c r="X953" s="2">
        <f>Table2[[#This Row],[Хмельницька область]]*100</f>
        <v>42.898217366302468</v>
      </c>
      <c r="Y953" s="2">
        <f>Table2[[#This Row],[Черкаська область]]*100</f>
        <v>72.586206896551715</v>
      </c>
      <c r="Z953" s="2">
        <f>Table2[[#This Row],[Чернівецька область]]*100</f>
        <v>42.211652794292512</v>
      </c>
      <c r="AA953" s="2">
        <f>Table2[[#This Row],[Чернігівська область]]*100</f>
        <v>48.735244519392914</v>
      </c>
    </row>
    <row r="954" spans="1:27" x14ac:dyDescent="0.35">
      <c r="A954" s="1">
        <f>Table2[[#This Row],[Дата]]</f>
        <v>44160</v>
      </c>
      <c r="B954" t="str">
        <f>Table2[[#This Row],[Показник]]</f>
        <v>% вільних ліжок, забезпечених подачею кисню</v>
      </c>
      <c r="C954" s="2">
        <f>Table2[[#This Row],[м.Київ]]*100</f>
        <v>33.114949374627756</v>
      </c>
      <c r="D954" s="2">
        <f>Table2[[#This Row],[Вінницька область]]*100</f>
        <v>59.064327485380119</v>
      </c>
      <c r="E954" s="2">
        <f>Table2[[#This Row],[Волинська область]]*100</f>
        <v>50.719424460431654</v>
      </c>
      <c r="F954" s="2">
        <f>Table2[[#This Row],[Дніпропетровська область]]*100</f>
        <v>56.698165647581988</v>
      </c>
      <c r="G954" s="2">
        <f>Table2[[#This Row],[Донецька область]]*100</f>
        <v>42.123585726718886</v>
      </c>
      <c r="H954" s="2">
        <f>Table2[[#This Row],[Житомирська область]]*100</f>
        <v>72.691552062868368</v>
      </c>
      <c r="I954" s="2">
        <f>Table2[[#This Row],[Закарпатська область]]*100</f>
        <v>45.560407569141191</v>
      </c>
      <c r="J954" s="2">
        <f>Table2[[#This Row],[Запорізька область]]*100</f>
        <v>47.067448680351909</v>
      </c>
      <c r="K954" s="2">
        <f>Table2[[#This Row],[Івано-Франківська область]]*100</f>
        <v>49.220103986135186</v>
      </c>
      <c r="L954" s="2">
        <f>Table2[[#This Row],[Київська область]]*100</f>
        <v>37.525354969574039</v>
      </c>
      <c r="M954" s="2">
        <f>Table2[[#This Row],[Кіровоградська область]]*100</f>
        <v>48.255813953488378</v>
      </c>
      <c r="N954" s="2">
        <f>Table2[[#This Row],[Луганська область]]*100</f>
        <v>67.272727272727266</v>
      </c>
      <c r="O954" s="2">
        <f>Table2[[#This Row],[Львівська область]]*100</f>
        <v>35.963718820861679</v>
      </c>
      <c r="P954" s="2">
        <f>Table2[[#This Row],[Миколаївська область]]*100</f>
        <v>43.055555555555557</v>
      </c>
      <c r="Q954" s="2">
        <f>Table2[[#This Row],[Одеська область]]*100</f>
        <v>42.337847469707768</v>
      </c>
      <c r="R954" s="2">
        <f>Table2[[#This Row],[Полтавська область]]*100</f>
        <v>77.942735949098619</v>
      </c>
      <c r="S954" s="2">
        <f>Table2[[#This Row],[Рівненська область]]*100</f>
        <v>44.545454545454547</v>
      </c>
      <c r="T954" s="2">
        <f>Table2[[#This Row],[Сумська область]]*100</f>
        <v>34.988179669030735</v>
      </c>
      <c r="U954" s="2">
        <f>Table2[[#This Row],[Тернопільська область]]*100</f>
        <v>60.720268006700159</v>
      </c>
      <c r="V954" s="2">
        <f>Table2[[#This Row],[Харківська область]]*100</f>
        <v>29.872881355932201</v>
      </c>
      <c r="W954" s="2">
        <f>Table2[[#This Row],[Херсонська область]]*100</f>
        <v>84.187279151943457</v>
      </c>
      <c r="X954" s="2">
        <f>Table2[[#This Row],[Хмельницька область]]*100</f>
        <v>57.101782633697532</v>
      </c>
      <c r="Y954" s="2">
        <f>Table2[[#This Row],[Черкаська область]]*100</f>
        <v>27.413793103448274</v>
      </c>
      <c r="Z954" s="2">
        <f>Table2[[#This Row],[Чернівецька область]]*100</f>
        <v>57.788347205707488</v>
      </c>
      <c r="AA954" s="2">
        <f>Table2[[#This Row],[Чернігівська область]]*100</f>
        <v>51.264755480607086</v>
      </c>
    </row>
    <row r="955" spans="1:27" x14ac:dyDescent="0.35">
      <c r="A955" s="1">
        <f>Table2[[#This Row],[Дата]]</f>
        <v>44160</v>
      </c>
      <c r="B955" t="str">
        <f>Table2[[#This Row],[Показник]]</f>
        <v>% зайнятих ліжок у ВРІТ</v>
      </c>
      <c r="C955" s="2">
        <f>Table2[[#This Row],[м.Київ]]*100</f>
        <v>61.746987951807228</v>
      </c>
      <c r="D955" s="2">
        <f>Table2[[#This Row],[Вінницька область]]*100</f>
        <v>33.333333333333329</v>
      </c>
      <c r="E955" s="2">
        <f>Table2[[#This Row],[Волинська область]]*100</f>
        <v>44.347826086956523</v>
      </c>
      <c r="F955" s="2">
        <f>Table2[[#This Row],[Дніпропетровська область]]*100</f>
        <v>41.346153846153847</v>
      </c>
      <c r="G955" s="2">
        <f>Table2[[#This Row],[Донецька область]]*100</f>
        <v>88.068181818181827</v>
      </c>
      <c r="H955" s="2">
        <f>Table2[[#This Row],[Житомирська область]]*100</f>
        <v>28.708133971291865</v>
      </c>
      <c r="I955" s="2">
        <f>Table2[[#This Row],[Закарпатська область]]*100</f>
        <v>50</v>
      </c>
      <c r="J955" s="2">
        <f>Table2[[#This Row],[Запорізька область]]*100</f>
        <v>58.522727272727273</v>
      </c>
      <c r="K955" s="2">
        <f>Table2[[#This Row],[Івано-Франківська область]]*100</f>
        <v>72.916666666666657</v>
      </c>
      <c r="L955" s="2">
        <f>Table2[[#This Row],[Київська область]]*100</f>
        <v>57.766990291262132</v>
      </c>
      <c r="M955" s="2">
        <f>Table2[[#This Row],[Кіровоградська область]]*100</f>
        <v>40</v>
      </c>
      <c r="N955" s="2">
        <f>Table2[[#This Row],[Луганська область]]*100</f>
        <v>48.888888888888886</v>
      </c>
      <c r="O955" s="2">
        <f>Table2[[#This Row],[Львівська область]]*100</f>
        <v>63.274336283185839</v>
      </c>
      <c r="P955" s="2">
        <f>Table2[[#This Row],[Миколаївська область]]*100</f>
        <v>50.359712230215827</v>
      </c>
      <c r="Q955" s="2">
        <f>Table2[[#This Row],[Одеська область]]*100</f>
        <v>22.910216718266255</v>
      </c>
      <c r="R955" s="2">
        <f>Table2[[#This Row],[Полтавська область]]*100</f>
        <v>39.375</v>
      </c>
      <c r="S955" s="2">
        <f>Table2[[#This Row],[Рівненська область]]*100</f>
        <v>44.545454545454547</v>
      </c>
      <c r="T955" s="2">
        <f>Table2[[#This Row],[Сумська область]]*100</f>
        <v>50</v>
      </c>
      <c r="U955" s="2">
        <f>Table2[[#This Row],[Тернопільська область]]*100</f>
        <v>43.103448275862064</v>
      </c>
      <c r="V955" s="2">
        <f>Table2[[#This Row],[Харківська область]]*100</f>
        <v>52.380952380952387</v>
      </c>
      <c r="W955" s="2">
        <f>Table2[[#This Row],[Херсонська область]]*100</f>
        <v>38.541666666666671</v>
      </c>
      <c r="X955" s="2">
        <f>Table2[[#This Row],[Хмельницька область]]*100</f>
        <v>40.939597315436245</v>
      </c>
      <c r="Y955" s="2">
        <f>Table2[[#This Row],[Черкаська область]]*100</f>
        <v>68.461538461538467</v>
      </c>
      <c r="Z955" s="2">
        <f>Table2[[#This Row],[Чернівецька область]]*100</f>
        <v>63.934426229508205</v>
      </c>
      <c r="AA955" s="2">
        <f>Table2[[#This Row],[Чернігівська область]]*100</f>
        <v>43.571428571428569</v>
      </c>
    </row>
    <row r="956" spans="1:27" x14ac:dyDescent="0.35">
      <c r="A956" s="1">
        <f>Table2[[#This Row],[Дата]]</f>
        <v>44160</v>
      </c>
      <c r="B956" t="str">
        <f>Table2[[#This Row],[Показник]]</f>
        <v>% вільних ліжок у ВРІТ</v>
      </c>
      <c r="C956" s="2">
        <f>Table2[[#This Row],[м.Київ]]*100</f>
        <v>38.253012048192772</v>
      </c>
      <c r="D956" s="2">
        <f>Table2[[#This Row],[Вінницька область]]*100</f>
        <v>66.666666666666657</v>
      </c>
      <c r="E956" s="2">
        <f>Table2[[#This Row],[Волинська область]]*100</f>
        <v>55.652173913043477</v>
      </c>
      <c r="F956" s="2">
        <f>Table2[[#This Row],[Дніпропетровська область]]*100</f>
        <v>58.653846153846153</v>
      </c>
      <c r="G956" s="2">
        <f>Table2[[#This Row],[Донецька область]]*100</f>
        <v>11.931818181818182</v>
      </c>
      <c r="H956" s="2">
        <f>Table2[[#This Row],[Житомирська область]]*100</f>
        <v>71.291866028708128</v>
      </c>
      <c r="I956" s="2">
        <f>Table2[[#This Row],[Закарпатська область]]*100</f>
        <v>50</v>
      </c>
      <c r="J956" s="2">
        <f>Table2[[#This Row],[Запорізька область]]*100</f>
        <v>41.477272727272727</v>
      </c>
      <c r="K956" s="2">
        <f>Table2[[#This Row],[Івано-Франківська область]]*100</f>
        <v>27.083333333333332</v>
      </c>
      <c r="L956" s="2">
        <f>Table2[[#This Row],[Київська область]]*100</f>
        <v>42.23300970873786</v>
      </c>
      <c r="M956" s="2">
        <f>Table2[[#This Row],[Кіровоградська область]]*100</f>
        <v>60</v>
      </c>
      <c r="N956" s="2">
        <f>Table2[[#This Row],[Луганська область]]*100</f>
        <v>51.111111111111107</v>
      </c>
      <c r="O956" s="2">
        <f>Table2[[#This Row],[Львівська область]]*100</f>
        <v>36.725663716814161</v>
      </c>
      <c r="P956" s="2">
        <f>Table2[[#This Row],[Миколаївська область]]*100</f>
        <v>49.640287769784173</v>
      </c>
      <c r="Q956" s="2">
        <f>Table2[[#This Row],[Одеська область]]*100</f>
        <v>77.089783281733745</v>
      </c>
      <c r="R956" s="2">
        <f>Table2[[#This Row],[Полтавська область]]*100</f>
        <v>60.624999999999993</v>
      </c>
      <c r="S956" s="2">
        <f>Table2[[#This Row],[Рівненська область]]*100</f>
        <v>55.454545454545453</v>
      </c>
      <c r="T956" s="2">
        <f>Table2[[#This Row],[Сумська область]]*100</f>
        <v>50</v>
      </c>
      <c r="U956" s="2">
        <f>Table2[[#This Row],[Тернопільська область]]*100</f>
        <v>56.896551724137936</v>
      </c>
      <c r="V956" s="2">
        <f>Table2[[#This Row],[Харківська область]]*100</f>
        <v>47.619047619047613</v>
      </c>
      <c r="W956" s="2">
        <f>Table2[[#This Row],[Херсонська область]]*100</f>
        <v>61.458333333333336</v>
      </c>
      <c r="X956" s="2">
        <f>Table2[[#This Row],[Хмельницька область]]*100</f>
        <v>59.060402684563762</v>
      </c>
      <c r="Y956" s="2">
        <f>Table2[[#This Row],[Черкаська область]]*100</f>
        <v>31.538461538461537</v>
      </c>
      <c r="Z956" s="2">
        <f>Table2[[#This Row],[Чернівецька область]]*100</f>
        <v>36.065573770491802</v>
      </c>
      <c r="AA956" s="2">
        <f>Table2[[#This Row],[Чернігівська область]]*100</f>
        <v>56.428571428571431</v>
      </c>
    </row>
    <row r="957" spans="1:27" x14ac:dyDescent="0.35">
      <c r="A957" s="1">
        <f>Table2[[#This Row],[Дата]]</f>
        <v>44160</v>
      </c>
      <c r="B957" t="str">
        <f>Table2[[#This Row],[Показник]]</f>
        <v>% зайнятих апаратів ШВЛ</v>
      </c>
      <c r="C957" s="2">
        <f>Table2[[#This Row],[м.Київ]]*100</f>
        <v>15.306122448979592</v>
      </c>
      <c r="D957" s="2">
        <f>Table2[[#This Row],[Вінницька область]]*100</f>
        <v>29.378531073446329</v>
      </c>
      <c r="E957" s="2">
        <f>Table2[[#This Row],[Волинська область]]*100</f>
        <v>5.9602649006622519</v>
      </c>
      <c r="F957" s="2">
        <f>Table2[[#This Row],[Дніпропетровська область]]*100</f>
        <v>1.5350877192982455</v>
      </c>
      <c r="G957" s="2">
        <f>Table2[[#This Row],[Донецька область]]*100</f>
        <v>5.2401746724890828</v>
      </c>
      <c r="H957" s="2">
        <f>Table2[[#This Row],[Житомирська область]]*100</f>
        <v>12.23404255319149</v>
      </c>
      <c r="I957" s="2">
        <f>Table2[[#This Row],[Закарпатська область]]*100</f>
        <v>12.142857142857142</v>
      </c>
      <c r="J957" s="2">
        <f>Table2[[#This Row],[Запорізька область]]*100</f>
        <v>15.18987341772152</v>
      </c>
      <c r="K957" s="2">
        <f>Table2[[#This Row],[Івано-Франківська область]]*100</f>
        <v>32.20338983050847</v>
      </c>
      <c r="L957" s="2">
        <f>Table2[[#This Row],[Київська область]]*100</f>
        <v>13.592233009708737</v>
      </c>
      <c r="M957" s="2">
        <f>Table2[[#This Row],[Кіровоградська область]]*100</f>
        <v>31.578947368421051</v>
      </c>
      <c r="N957" s="2">
        <f>Table2[[#This Row],[Луганська область]]*100</f>
        <v>8.4967320261437909</v>
      </c>
      <c r="O957" s="2">
        <f>Table2[[#This Row],[Львівська область]]*100</f>
        <v>17.272727272727273</v>
      </c>
      <c r="P957" s="2">
        <f>Table2[[#This Row],[Миколаївська область]]*100</f>
        <v>6.5088757396449708</v>
      </c>
      <c r="Q957" s="2">
        <f>Table2[[#This Row],[Одеська область]]*100</f>
        <v>7.2519083969465647</v>
      </c>
      <c r="R957" s="2">
        <f>Table2[[#This Row],[Полтавська область]]*100</f>
        <v>9.6666666666666661</v>
      </c>
      <c r="S957" s="2">
        <f>Table2[[#This Row],[Рівненська область]]*100</f>
        <v>5.6962025316455698</v>
      </c>
      <c r="T957" s="2">
        <f>Table2[[#This Row],[Сумська область]]*100</f>
        <v>6.8181818181818175</v>
      </c>
      <c r="U957" s="2">
        <f>Table2[[#This Row],[Тернопільська область]]*100</f>
        <v>10.471204188481675</v>
      </c>
      <c r="V957" s="2">
        <f>Table2[[#This Row],[Харківська область]]*100</f>
        <v>28.04878048780488</v>
      </c>
      <c r="W957" s="2">
        <f>Table2[[#This Row],[Херсонська область]]*100</f>
        <v>6.666666666666667</v>
      </c>
      <c r="X957" s="2">
        <f>Table2[[#This Row],[Хмельницька область]]*100</f>
        <v>12.5</v>
      </c>
      <c r="Y957" s="2">
        <f>Table2[[#This Row],[Черкаська область]]*100</f>
        <v>16.93548387096774</v>
      </c>
      <c r="Z957" s="2">
        <f>Table2[[#This Row],[Чернівецька область]]*100</f>
        <v>3.1446540880503147</v>
      </c>
      <c r="AA957" s="2">
        <f>Table2[[#This Row],[Чернігівська область]]*100</f>
        <v>13.836477987421384</v>
      </c>
    </row>
    <row r="958" spans="1:27" x14ac:dyDescent="0.35">
      <c r="A958" s="1">
        <f>Table2[[#This Row],[Дата]]</f>
        <v>44160</v>
      </c>
      <c r="B958" t="str">
        <f>Table2[[#This Row],[Показник]]</f>
        <v>% вільних апаратів ШВЛ</v>
      </c>
      <c r="C958" s="2">
        <f>Table2[[#This Row],[м.Київ]]*100</f>
        <v>84.693877551020407</v>
      </c>
      <c r="D958" s="2">
        <f>Table2[[#This Row],[Вінницька область]]*100</f>
        <v>70.621468926553675</v>
      </c>
      <c r="E958" s="2">
        <f>Table2[[#This Row],[Волинська область]]*100</f>
        <v>94.039735099337747</v>
      </c>
      <c r="F958" s="2">
        <f>Table2[[#This Row],[Дніпропетровська область]]*100</f>
        <v>98.464912280701753</v>
      </c>
      <c r="G958" s="2">
        <f>Table2[[#This Row],[Донецька область]]*100</f>
        <v>94.75982532751091</v>
      </c>
      <c r="H958" s="2">
        <f>Table2[[#This Row],[Житомирська область]]*100</f>
        <v>87.7659574468085</v>
      </c>
      <c r="I958" s="2">
        <f>Table2[[#This Row],[Закарпатська область]]*100</f>
        <v>87.857142857142861</v>
      </c>
      <c r="J958" s="2">
        <f>Table2[[#This Row],[Запорізька область]]*100</f>
        <v>84.810126582278471</v>
      </c>
      <c r="K958" s="2">
        <f>Table2[[#This Row],[Івано-Франківська область]]*100</f>
        <v>67.796610169491515</v>
      </c>
      <c r="L958" s="2">
        <f>Table2[[#This Row],[Київська область]]*100</f>
        <v>86.40776699029125</v>
      </c>
      <c r="M958" s="2">
        <f>Table2[[#This Row],[Кіровоградська область]]*100</f>
        <v>68.421052631578945</v>
      </c>
      <c r="N958" s="2">
        <f>Table2[[#This Row],[Луганська область]]*100</f>
        <v>91.503267973856211</v>
      </c>
      <c r="O958" s="2">
        <f>Table2[[#This Row],[Львівська область]]*100</f>
        <v>82.727272727272734</v>
      </c>
      <c r="P958" s="2">
        <f>Table2[[#This Row],[Миколаївська область]]*100</f>
        <v>93.491124260355036</v>
      </c>
      <c r="Q958" s="2">
        <f>Table2[[#This Row],[Одеська область]]*100</f>
        <v>92.748091603053439</v>
      </c>
      <c r="R958" s="2">
        <f>Table2[[#This Row],[Полтавська область]]*100</f>
        <v>90.333333333333329</v>
      </c>
      <c r="S958" s="2">
        <f>Table2[[#This Row],[Рівненська область]]*100</f>
        <v>94.303797468354432</v>
      </c>
      <c r="T958" s="2">
        <f>Table2[[#This Row],[Сумська область]]*100</f>
        <v>93.181818181818173</v>
      </c>
      <c r="U958" s="2">
        <f>Table2[[#This Row],[Тернопільська область]]*100</f>
        <v>89.528795811518322</v>
      </c>
      <c r="V958" s="2">
        <f>Table2[[#This Row],[Харківська область]]*100</f>
        <v>71.951219512195124</v>
      </c>
      <c r="W958" s="2">
        <f>Table2[[#This Row],[Херсонська область]]*100</f>
        <v>93.333333333333329</v>
      </c>
      <c r="X958" s="2">
        <f>Table2[[#This Row],[Хмельницька область]]*100</f>
        <v>87.5</v>
      </c>
      <c r="Y958" s="2">
        <f>Table2[[#This Row],[Черкаська область]]*100</f>
        <v>83.064516129032256</v>
      </c>
      <c r="Z958" s="2">
        <f>Table2[[#This Row],[Чернівецька область]]*100</f>
        <v>96.855345911949684</v>
      </c>
      <c r="AA958" s="2">
        <f>Table2[[#This Row],[Чернігівська область]]*100</f>
        <v>86.163522012578625</v>
      </c>
    </row>
    <row r="959" spans="1:27" x14ac:dyDescent="0.35">
      <c r="A959" s="1">
        <f>Table2[[#This Row],[Дата]]</f>
        <v>44161</v>
      </c>
      <c r="B959" t="str">
        <f>Table2[[#This Row],[Показник]]</f>
        <v>% ліжок, зайнятих підтвердженими випадками</v>
      </c>
      <c r="C959" s="2">
        <f>Table2[[#This Row],[м.Київ]]*100</f>
        <v>45.91082231682725</v>
      </c>
      <c r="D959" s="2">
        <f>Table2[[#This Row],[Вінницька область]]*100</f>
        <v>26.640926640926644</v>
      </c>
      <c r="E959" s="2">
        <f>Table2[[#This Row],[Волинська область]]*100</f>
        <v>41.78794178794179</v>
      </c>
      <c r="F959" s="2">
        <f>Table2[[#This Row],[Дніпропетровська область]]*100</f>
        <v>33.098756744076937</v>
      </c>
      <c r="G959" s="2">
        <f>Table2[[#This Row],[Донецька область]]*100</f>
        <v>17.260039874679578</v>
      </c>
      <c r="H959" s="2">
        <f>Table2[[#This Row],[Житомирська область]]*100</f>
        <v>30.097847358121331</v>
      </c>
      <c r="I959" s="2">
        <f>Table2[[#This Row],[Закарпатська область]]*100</f>
        <v>40.542005420054203</v>
      </c>
      <c r="J959" s="2">
        <f>Table2[[#This Row],[Запорізька область]]*100</f>
        <v>37.840332256575913</v>
      </c>
      <c r="K959" s="2">
        <f>Table2[[#This Row],[Івано-Франківська область]]*100</f>
        <v>41.582079103955202</v>
      </c>
      <c r="L959" s="2">
        <f>Table2[[#This Row],[Київська область]]*100</f>
        <v>43.589743589743591</v>
      </c>
      <c r="M959" s="2">
        <f>Table2[[#This Row],[Кіровоградська область]]*100</f>
        <v>51.504424778761063</v>
      </c>
      <c r="N959" s="2">
        <f>Table2[[#This Row],[Луганська область]]*100</f>
        <v>18.647686832740213</v>
      </c>
      <c r="O959" s="2">
        <f>Table2[[#This Row],[Львівська область]]*100</f>
        <v>35.56187766714082</v>
      </c>
      <c r="P959" s="2">
        <f>Table2[[#This Row],[Миколаївська область]]*100</f>
        <v>40.421195652173914</v>
      </c>
      <c r="Q959" s="2">
        <f>Table2[[#This Row],[Одеська область]]*100</f>
        <v>28.320802005012531</v>
      </c>
      <c r="R959" s="2">
        <f>Table2[[#This Row],[Полтавська область]]*100</f>
        <v>33.962264150943398</v>
      </c>
      <c r="S959" s="2">
        <f>Table2[[#This Row],[Рівненська область]]*100</f>
        <v>37.267441860465119</v>
      </c>
      <c r="T959" s="2">
        <f>Table2[[#This Row],[Сумська область]]*100</f>
        <v>32.453092425295345</v>
      </c>
      <c r="U959" s="2">
        <f>Table2[[#This Row],[Тернопільська область]]*100</f>
        <v>33.574207893274036</v>
      </c>
      <c r="V959" s="2">
        <f>Table2[[#This Row],[Харківська область]]*100</f>
        <v>39.96987951807229</v>
      </c>
      <c r="W959" s="2">
        <f>Table2[[#This Row],[Херсонська область]]*100</f>
        <v>18.902147971360382</v>
      </c>
      <c r="X959" s="2">
        <f>Table2[[#This Row],[Хмельницька область]]*100</f>
        <v>38.494077834179357</v>
      </c>
      <c r="Y959" s="2">
        <f>Table2[[#This Row],[Черкаська область]]*100</f>
        <v>36.795048143053641</v>
      </c>
      <c r="Z959" s="2">
        <f>Table2[[#This Row],[Чернівецька область]]*100</f>
        <v>41.617742987606</v>
      </c>
      <c r="AA959" s="2">
        <f>Table2[[#This Row],[Чернігівська область]]*100</f>
        <v>43.607305936073061</v>
      </c>
    </row>
    <row r="960" spans="1:27" x14ac:dyDescent="0.35">
      <c r="A960" s="1">
        <f>Table2[[#This Row],[Дата]]</f>
        <v>44161</v>
      </c>
      <c r="B960" t="str">
        <f>Table2[[#This Row],[Показник]]</f>
        <v>% ліжок, зайнятих підозрюваними випадками</v>
      </c>
      <c r="C960" s="2">
        <f>Table2[[#This Row],[м.Київ]]*100</f>
        <v>8.5144521622227192</v>
      </c>
      <c r="D960" s="2">
        <f>Table2[[#This Row],[Вінницька область]]*100</f>
        <v>26.737451737451735</v>
      </c>
      <c r="E960" s="2">
        <f>Table2[[#This Row],[Волинська область]]*100</f>
        <v>20.651420651420654</v>
      </c>
      <c r="F960" s="2">
        <f>Table2[[#This Row],[Дніпропетровська область]]*100</f>
        <v>17.217921651419193</v>
      </c>
      <c r="G960" s="2">
        <f>Table2[[#This Row],[Донецька область]]*100</f>
        <v>19.908857875249218</v>
      </c>
      <c r="H960" s="2">
        <f>Table2[[#This Row],[Житомирська область]]*100</f>
        <v>13.18982387475538</v>
      </c>
      <c r="I960" s="2">
        <f>Table2[[#This Row],[Закарпатська область]]*100</f>
        <v>11.707317073170737</v>
      </c>
      <c r="J960" s="2">
        <f>Table2[[#This Row],[Запорізька область]]*100</f>
        <v>24.596215966774338</v>
      </c>
      <c r="K960" s="2">
        <f>Table2[[#This Row],[Івано-Франківська область]]*100</f>
        <v>8.2604130206510309</v>
      </c>
      <c r="L960" s="2">
        <f>Table2[[#This Row],[Київська область]]*100</f>
        <v>13.146853146853143</v>
      </c>
      <c r="M960" s="2">
        <f>Table2[[#This Row],[Кіровоградська область]]*100</f>
        <v>7.4336283185840735</v>
      </c>
      <c r="N960" s="2">
        <f>Table2[[#This Row],[Луганська область]]*100</f>
        <v>8.113879003558722</v>
      </c>
      <c r="O960" s="2">
        <f>Table2[[#This Row],[Львівська область]]*100</f>
        <v>16.728307254623054</v>
      </c>
      <c r="P960" s="2">
        <f>Table2[[#This Row],[Миколаївська область]]*100</f>
        <v>24.184782608695656</v>
      </c>
      <c r="Q960" s="2">
        <f>Table2[[#This Row],[Одеська область]]*100</f>
        <v>22.681704260651632</v>
      </c>
      <c r="R960" s="2">
        <f>Table2[[#This Row],[Полтавська область]]*100</f>
        <v>37.300435413642951</v>
      </c>
      <c r="S960" s="2">
        <f>Table2[[#This Row],[Рівненська область]]*100</f>
        <v>10.872093023255808</v>
      </c>
      <c r="T960" s="2">
        <f>Table2[[#This Row],[Сумська область]]*100</f>
        <v>11.952744961779011</v>
      </c>
      <c r="U960" s="2">
        <f>Table2[[#This Row],[Тернопільська область]]*100</f>
        <v>4.78043357420791</v>
      </c>
      <c r="V960" s="2">
        <f>Table2[[#This Row],[Харківська область]]*100</f>
        <v>8.2530120481927653</v>
      </c>
      <c r="W960" s="2">
        <f>Table2[[#This Row],[Херсонська область]]*100</f>
        <v>0</v>
      </c>
      <c r="X960" s="2">
        <f>Table2[[#This Row],[Хмельницька область]]*100</f>
        <v>10.109983079526225</v>
      </c>
      <c r="Y960" s="2">
        <f>Table2[[#This Row],[Черкаська область]]*100</f>
        <v>19.532324621733153</v>
      </c>
      <c r="Z960" s="2">
        <f>Table2[[#This Row],[Чернівецька область]]*100</f>
        <v>14.677103718199614</v>
      </c>
      <c r="AA960" s="2">
        <f>Table2[[#This Row],[Чернігівська область]]*100</f>
        <v>19.939117199391177</v>
      </c>
    </row>
    <row r="961" spans="1:27" x14ac:dyDescent="0.35">
      <c r="A961" s="1">
        <f>Table2[[#This Row],[Дата]]</f>
        <v>44161</v>
      </c>
      <c r="B961" t="str">
        <f>Table2[[#This Row],[Показник]]</f>
        <v>% зайнятих підтвердженими та підозрюваними випадками</v>
      </c>
      <c r="C961" s="2">
        <f>Table2[[#This Row],[м.Київ]]*100</f>
        <v>54.425274479049968</v>
      </c>
      <c r="D961" s="2">
        <f>Table2[[#This Row],[Вінницька область]]*100</f>
        <v>53.378378378378379</v>
      </c>
      <c r="E961" s="2">
        <f>Table2[[#This Row],[Волинська область]]*100</f>
        <v>62.439362439362448</v>
      </c>
      <c r="F961" s="2">
        <f>Table2[[#This Row],[Дніпропетровська область]]*100</f>
        <v>50.316678395496126</v>
      </c>
      <c r="G961" s="2">
        <f>Table2[[#This Row],[Донецька область]]*100</f>
        <v>37.168897749928796</v>
      </c>
      <c r="H961" s="2">
        <f>Table2[[#This Row],[Житомирська область]]*100</f>
        <v>43.287671232876711</v>
      </c>
      <c r="I961" s="2">
        <f>Table2[[#This Row],[Закарпатська область]]*100</f>
        <v>52.249322493224938</v>
      </c>
      <c r="J961" s="2">
        <f>Table2[[#This Row],[Запорізька область]]*100</f>
        <v>62.43654822335025</v>
      </c>
      <c r="K961" s="2">
        <f>Table2[[#This Row],[Івано-Франківська область]]*100</f>
        <v>49.842492124606231</v>
      </c>
      <c r="L961" s="2">
        <f>Table2[[#This Row],[Київська область]]*100</f>
        <v>56.736596736596731</v>
      </c>
      <c r="M961" s="2">
        <f>Table2[[#This Row],[Кіровоградська область]]*100</f>
        <v>58.938053097345133</v>
      </c>
      <c r="N961" s="2">
        <f>Table2[[#This Row],[Луганська область]]*100</f>
        <v>26.761565836298935</v>
      </c>
      <c r="O961" s="2">
        <f>Table2[[#This Row],[Львівська область]]*100</f>
        <v>52.290184921763874</v>
      </c>
      <c r="P961" s="2">
        <f>Table2[[#This Row],[Миколаївська область]]*100</f>
        <v>64.605978260869563</v>
      </c>
      <c r="Q961" s="2">
        <f>Table2[[#This Row],[Одеська область]]*100</f>
        <v>51.002506265664159</v>
      </c>
      <c r="R961" s="2">
        <f>Table2[[#This Row],[Полтавська область]]*100</f>
        <v>71.262699564586356</v>
      </c>
      <c r="S961" s="2">
        <f>Table2[[#This Row],[Рівненська область]]*100</f>
        <v>48.139534883720927</v>
      </c>
      <c r="T961" s="2">
        <f>Table2[[#This Row],[Сумська область]]*100</f>
        <v>44.405837387074357</v>
      </c>
      <c r="U961" s="2">
        <f>Table2[[#This Row],[Тернопільська область]]*100</f>
        <v>38.35464146748194</v>
      </c>
      <c r="V961" s="2">
        <f>Table2[[#This Row],[Харківська область]]*100</f>
        <v>48.222891566265055</v>
      </c>
      <c r="W961" s="2">
        <f>Table2[[#This Row],[Херсонська область]]*100</f>
        <v>18.902147971360382</v>
      </c>
      <c r="X961" s="2">
        <f>Table2[[#This Row],[Хмельницька область]]*100</f>
        <v>48.604060913705581</v>
      </c>
      <c r="Y961" s="2">
        <f>Table2[[#This Row],[Черкаська область]]*100</f>
        <v>56.327372764786801</v>
      </c>
      <c r="Z961" s="2">
        <f>Table2[[#This Row],[Чернівецька область]]*100</f>
        <v>56.294846705805611</v>
      </c>
      <c r="AA961" s="2">
        <f>Table2[[#This Row],[Чернігівська область]]*100</f>
        <v>63.546423135464238</v>
      </c>
    </row>
    <row r="962" spans="1:27" x14ac:dyDescent="0.35">
      <c r="A962" s="1">
        <f>Table2[[#This Row],[Дата]]</f>
        <v>44161</v>
      </c>
      <c r="B962" t="str">
        <f>Table2[[#This Row],[Показник]]</f>
        <v>% вільних ліжок</v>
      </c>
      <c r="C962" s="2">
        <f>Table2[[#This Row],[м.Київ]]*100</f>
        <v>45.574725520950032</v>
      </c>
      <c r="D962" s="2">
        <f>Table2[[#This Row],[Вінницька область]]*100</f>
        <v>46.621621621621621</v>
      </c>
      <c r="E962" s="2">
        <f>Table2[[#This Row],[Волинська область]]*100</f>
        <v>37.560637560637552</v>
      </c>
      <c r="F962" s="2">
        <f>Table2[[#This Row],[Дніпропетровська область]]*100</f>
        <v>49.683321604503874</v>
      </c>
      <c r="G962" s="2">
        <f>Table2[[#This Row],[Донецька область]]*100</f>
        <v>62.831102250071204</v>
      </c>
      <c r="H962" s="2">
        <f>Table2[[#This Row],[Житомирська область]]*100</f>
        <v>56.712328767123289</v>
      </c>
      <c r="I962" s="2">
        <f>Table2[[#This Row],[Закарпатська область]]*100</f>
        <v>47.750677506775062</v>
      </c>
      <c r="J962" s="2">
        <f>Table2[[#This Row],[Запорізька область]]*100</f>
        <v>37.56345177664975</v>
      </c>
      <c r="K962" s="2">
        <f>Table2[[#This Row],[Івано-Франківська область]]*100</f>
        <v>50.157507875393769</v>
      </c>
      <c r="L962" s="2">
        <f>Table2[[#This Row],[Київська область]]*100</f>
        <v>43.263403263403269</v>
      </c>
      <c r="M962" s="2">
        <f>Table2[[#This Row],[Кіровоградська область]]*100</f>
        <v>41.061946902654867</v>
      </c>
      <c r="N962" s="2">
        <f>Table2[[#This Row],[Луганська область]]*100</f>
        <v>73.238434163701058</v>
      </c>
      <c r="O962" s="2">
        <f>Table2[[#This Row],[Львівська область]]*100</f>
        <v>47.709815078236126</v>
      </c>
      <c r="P962" s="2">
        <f>Table2[[#This Row],[Миколаївська область]]*100</f>
        <v>35.39402173913043</v>
      </c>
      <c r="Q962" s="2">
        <f>Table2[[#This Row],[Одеська область]]*100</f>
        <v>48.997493734335841</v>
      </c>
      <c r="R962" s="2">
        <f>Table2[[#This Row],[Полтавська область]]*100</f>
        <v>28.737300435413648</v>
      </c>
      <c r="S962" s="2">
        <f>Table2[[#This Row],[Рівненська область]]*100</f>
        <v>51.860465116279073</v>
      </c>
      <c r="T962" s="2">
        <f>Table2[[#This Row],[Сумська область]]*100</f>
        <v>55.594162612925643</v>
      </c>
      <c r="U962" s="2">
        <f>Table2[[#This Row],[Тернопільська область]]*100</f>
        <v>61.64535853251806</v>
      </c>
      <c r="V962" s="2">
        <f>Table2[[#This Row],[Харківська область]]*100</f>
        <v>51.777108433734952</v>
      </c>
      <c r="W962" s="2">
        <f>Table2[[#This Row],[Херсонська область]]*100</f>
        <v>81.097852028639622</v>
      </c>
      <c r="X962" s="2">
        <f>Table2[[#This Row],[Хмельницька область]]*100</f>
        <v>51.395939086294419</v>
      </c>
      <c r="Y962" s="2">
        <f>Table2[[#This Row],[Черкаська область]]*100</f>
        <v>43.672627235213199</v>
      </c>
      <c r="Z962" s="2">
        <f>Table2[[#This Row],[Чернівецька область]]*100</f>
        <v>43.705153294194389</v>
      </c>
      <c r="AA962" s="2">
        <f>Table2[[#This Row],[Чернігівська область]]*100</f>
        <v>36.453576864535762</v>
      </c>
    </row>
    <row r="963" spans="1:27" x14ac:dyDescent="0.35">
      <c r="A963" s="1">
        <f>Table2[[#This Row],[Дата]]</f>
        <v>44161</v>
      </c>
      <c r="B963" t="str">
        <f>Table2[[#This Row],[Показник]]</f>
        <v>% ліжок, забезпечених подачею кисню</v>
      </c>
      <c r="C963" s="2">
        <f>Table2[[#This Row],[м.Київ]]*100</f>
        <v>37.197646546088471</v>
      </c>
      <c r="D963" s="2">
        <f>Table2[[#This Row],[Вінницька область]]*100</f>
        <v>58.489681050656664</v>
      </c>
      <c r="E963" s="2">
        <f>Table2[[#This Row],[Волинська область]]*100</f>
        <v>57.873485868102293</v>
      </c>
      <c r="F963" s="2">
        <f>Table2[[#This Row],[Дніпропетровська область]]*100</f>
        <v>40.39617182283552</v>
      </c>
      <c r="G963" s="2">
        <f>Table2[[#This Row],[Донецька область]]*100</f>
        <v>29.86742916558357</v>
      </c>
      <c r="H963" s="2">
        <f>Table2[[#This Row],[Житомирська область]]*100</f>
        <v>57.446016381236042</v>
      </c>
      <c r="I963" s="2">
        <f>Table2[[#This Row],[Закарпатська область]]*100</f>
        <v>36.445623342175068</v>
      </c>
      <c r="J963" s="2">
        <f>Table2[[#This Row],[Запорізька область]]*100</f>
        <v>62.337078651685395</v>
      </c>
      <c r="K963" s="2">
        <f>Table2[[#This Row],[Івано-Франківська область]]*100</f>
        <v>38.851121685927943</v>
      </c>
      <c r="L963" s="2">
        <f>Table2[[#This Row],[Київська область]]*100</f>
        <v>68.649885583524025</v>
      </c>
      <c r="M963" s="2">
        <f>Table2[[#This Row],[Кіровоградська область]]*100</f>
        <v>59.96649916247906</v>
      </c>
      <c r="N963" s="2">
        <f>Table2[[#This Row],[Луганська область]]*100</f>
        <v>19.203910614525142</v>
      </c>
      <c r="O963" s="2">
        <f>Table2[[#This Row],[Львівська область]]*100</f>
        <v>61.85133239831697</v>
      </c>
      <c r="P963" s="2">
        <f>Table2[[#This Row],[Миколаївська область]]*100</f>
        <v>46.24277456647399</v>
      </c>
      <c r="Q963" s="2">
        <f>Table2[[#This Row],[Одеська область]]*100</f>
        <v>38.251366120218577</v>
      </c>
      <c r="R963" s="2">
        <f>Table2[[#This Row],[Полтавська область]]*100</f>
        <v>62.458691341705219</v>
      </c>
      <c r="S963" s="2">
        <f>Table2[[#This Row],[Рівненська область]]*100</f>
        <v>36.63911845730027</v>
      </c>
      <c r="T963" s="2">
        <f>Table2[[#This Row],[Сумська область]]*100</f>
        <v>54.440154440154444</v>
      </c>
      <c r="U963" s="2">
        <f>Table2[[#This Row],[Тернопільська область]]*100</f>
        <v>61.833247022268253</v>
      </c>
      <c r="V963" s="2">
        <f>Table2[[#This Row],[Харківська область]]*100</f>
        <v>39.359267734553775</v>
      </c>
      <c r="W963" s="2">
        <f>Table2[[#This Row],[Херсонська область]]*100</f>
        <v>53.512014787430687</v>
      </c>
      <c r="X963" s="2">
        <f>Table2[[#This Row],[Хмельницька область]]*100</f>
        <v>69.69314838167297</v>
      </c>
      <c r="Y963" s="2">
        <f>Table2[[#This Row],[Черкаська область]]*100</f>
        <v>39.066666666666663</v>
      </c>
      <c r="Z963" s="2">
        <f>Table2[[#This Row],[Чернівецька область]]*100</f>
        <v>54.859752120026094</v>
      </c>
      <c r="AA963" s="2">
        <f>Table2[[#This Row],[Чернігівська область]]*100</f>
        <v>43.125904486251812</v>
      </c>
    </row>
    <row r="964" spans="1:27" x14ac:dyDescent="0.35">
      <c r="A964" s="1">
        <f>Table2[[#This Row],[Дата]]</f>
        <v>44161</v>
      </c>
      <c r="B964" t="str">
        <f>Table2[[#This Row],[Показник]]</f>
        <v>% зайнятих ліжок, забезпечених подачею кисню</v>
      </c>
      <c r="C964" s="2">
        <f>Table2[[#This Row],[м.Київ]]*100</f>
        <v>68.306971294669012</v>
      </c>
      <c r="D964" s="2">
        <f>Table2[[#This Row],[Вінницька область]]*100</f>
        <v>38.091419406575781</v>
      </c>
      <c r="E964" s="2">
        <f>Table2[[#This Row],[Волинська область]]*100</f>
        <v>28.837209302325583</v>
      </c>
      <c r="F964" s="2">
        <f>Table2[[#This Row],[Дніпропетровська область]]*100</f>
        <v>45.123966942148755</v>
      </c>
      <c r="G964" s="2">
        <f>Table2[[#This Row],[Донецька область]]*100</f>
        <v>61.705831157528287</v>
      </c>
      <c r="H964" s="2">
        <f>Table2[[#This Row],[Житомирська область]]*100</f>
        <v>26.053143227478937</v>
      </c>
      <c r="I964" s="2">
        <f>Table2[[#This Row],[Закарпатська область]]*100</f>
        <v>55.167394468704515</v>
      </c>
      <c r="J964" s="2">
        <f>Table2[[#This Row],[Запорізька область]]*100</f>
        <v>55.731795241528481</v>
      </c>
      <c r="K964" s="2">
        <f>Table2[[#This Row],[Івано-Франківська область]]*100</f>
        <v>49.518810148731404</v>
      </c>
      <c r="L964" s="2">
        <f>Table2[[#This Row],[Київська область]]*100</f>
        <v>62.4</v>
      </c>
      <c r="M964" s="2">
        <f>Table2[[#This Row],[Кіровоградська область]]*100</f>
        <v>56.703910614525142</v>
      </c>
      <c r="N964" s="2">
        <f>Table2[[#This Row],[Луганська область]]*100</f>
        <v>36.363636363636367</v>
      </c>
      <c r="O964" s="2">
        <f>Table2[[#This Row],[Львівська область]]*100</f>
        <v>65.986394557823118</v>
      </c>
      <c r="P964" s="2">
        <f>Table2[[#This Row],[Миколаївська область]]*100</f>
        <v>58.75</v>
      </c>
      <c r="Q964" s="2">
        <f>Table2[[#This Row],[Одеська область]]*100</f>
        <v>59.285714285714285</v>
      </c>
      <c r="R964" s="2">
        <f>Table2[[#This Row],[Полтавська область]]*100</f>
        <v>23.49206349206349</v>
      </c>
      <c r="S964" s="2">
        <f>Table2[[#This Row],[Рівненська область]]*100</f>
        <v>60.601503759398497</v>
      </c>
      <c r="T964" s="2">
        <f>Table2[[#This Row],[Сумська область]]*100</f>
        <v>65.011820330969272</v>
      </c>
      <c r="U964" s="2">
        <f>Table2[[#This Row],[Тернопільська область]]*100</f>
        <v>38.944723618090457</v>
      </c>
      <c r="V964" s="2">
        <f>Table2[[#This Row],[Харківська область]]*100</f>
        <v>70.99483204134367</v>
      </c>
      <c r="W964" s="2">
        <f>Table2[[#This Row],[Херсонська область]]*100</f>
        <v>14.507772020725387</v>
      </c>
      <c r="X964" s="2">
        <f>Table2[[#This Row],[Хмельницька область]]*100</f>
        <v>35.826296743063935</v>
      </c>
      <c r="Y964" s="2">
        <f>Table2[[#This Row],[Черкаська область]]*100</f>
        <v>74.914675767918098</v>
      </c>
      <c r="Z964" s="2">
        <f>Table2[[#This Row],[Чернівецька область]]*100</f>
        <v>41.973840665873958</v>
      </c>
      <c r="AA964" s="2">
        <f>Table2[[#This Row],[Чернігівська область]]*100</f>
        <v>51.677852348993291</v>
      </c>
    </row>
    <row r="965" spans="1:27" x14ac:dyDescent="0.35">
      <c r="A965" s="1">
        <f>Table2[[#This Row],[Дата]]</f>
        <v>44161</v>
      </c>
      <c r="B965" t="str">
        <f>Table2[[#This Row],[Показник]]</f>
        <v>% вільних ліжок, забезпечених подачею кисню</v>
      </c>
      <c r="C965" s="2">
        <f>Table2[[#This Row],[м.Київ]]*100</f>
        <v>31.693028705330988</v>
      </c>
      <c r="D965" s="2">
        <f>Table2[[#This Row],[Вінницька область]]*100</f>
        <v>61.908580593424226</v>
      </c>
      <c r="E965" s="2">
        <f>Table2[[#This Row],[Волинська область]]*100</f>
        <v>71.16279069767441</v>
      </c>
      <c r="F965" s="2">
        <f>Table2[[#This Row],[Дніпропетровська область]]*100</f>
        <v>54.876033057851238</v>
      </c>
      <c r="G965" s="2">
        <f>Table2[[#This Row],[Донецька область]]*100</f>
        <v>38.294168842471713</v>
      </c>
      <c r="H965" s="2">
        <f>Table2[[#This Row],[Житомирська область]]*100</f>
        <v>73.946856772521059</v>
      </c>
      <c r="I965" s="2">
        <f>Table2[[#This Row],[Закарпатська область]]*100</f>
        <v>44.832605531295485</v>
      </c>
      <c r="J965" s="2">
        <f>Table2[[#This Row],[Запорізька область]]*100</f>
        <v>44.268204758471519</v>
      </c>
      <c r="K965" s="2">
        <f>Table2[[#This Row],[Івано-Франківська область]]*100</f>
        <v>50.481189851268596</v>
      </c>
      <c r="L965" s="2">
        <f>Table2[[#This Row],[Київська область]]*100</f>
        <v>37.6</v>
      </c>
      <c r="M965" s="2">
        <f>Table2[[#This Row],[Кіровоградська область]]*100</f>
        <v>43.296089385474865</v>
      </c>
      <c r="N965" s="2">
        <f>Table2[[#This Row],[Луганська область]]*100</f>
        <v>63.636363636363633</v>
      </c>
      <c r="O965" s="2">
        <f>Table2[[#This Row],[Львівська область]]*100</f>
        <v>34.013605442176868</v>
      </c>
      <c r="P965" s="2">
        <f>Table2[[#This Row],[Миколаївська область]]*100</f>
        <v>41.25</v>
      </c>
      <c r="Q965" s="2">
        <f>Table2[[#This Row],[Одеська область]]*100</f>
        <v>40.714285714285715</v>
      </c>
      <c r="R965" s="2">
        <f>Table2[[#This Row],[Полтавська область]]*100</f>
        <v>76.507936507936506</v>
      </c>
      <c r="S965" s="2">
        <f>Table2[[#This Row],[Рівненська область]]*100</f>
        <v>39.398496240601503</v>
      </c>
      <c r="T965" s="2">
        <f>Table2[[#This Row],[Сумська область]]*100</f>
        <v>34.988179669030735</v>
      </c>
      <c r="U965" s="2">
        <f>Table2[[#This Row],[Тернопільська область]]*100</f>
        <v>61.05527638190955</v>
      </c>
      <c r="V965" s="2">
        <f>Table2[[#This Row],[Харківська область]]*100</f>
        <v>29.00516795865633</v>
      </c>
      <c r="W965" s="2">
        <f>Table2[[#This Row],[Херсонська область]]*100</f>
        <v>85.492227979274617</v>
      </c>
      <c r="X965" s="2">
        <f>Table2[[#This Row],[Хмельницька область]]*100</f>
        <v>64.173703256936065</v>
      </c>
      <c r="Y965" s="2">
        <f>Table2[[#This Row],[Черкаська область]]*100</f>
        <v>25.085324232081913</v>
      </c>
      <c r="Z965" s="2">
        <f>Table2[[#This Row],[Чернівецька область]]*100</f>
        <v>58.026159334126035</v>
      </c>
      <c r="AA965" s="2">
        <f>Table2[[#This Row],[Чернігівська область]]*100</f>
        <v>48.322147651006716</v>
      </c>
    </row>
    <row r="966" spans="1:27" x14ac:dyDescent="0.35">
      <c r="A966" s="1">
        <f>Table2[[#This Row],[Дата]]</f>
        <v>44161</v>
      </c>
      <c r="B966" t="str">
        <f>Table2[[#This Row],[Показник]]</f>
        <v>% зайнятих ліжок у ВРІТ</v>
      </c>
      <c r="C966" s="2">
        <f>Table2[[#This Row],[м.Київ]]*100</f>
        <v>46.385542168674696</v>
      </c>
      <c r="D966" s="2">
        <f>Table2[[#This Row],[Вінницька область]]*100</f>
        <v>36.257309941520468</v>
      </c>
      <c r="E966" s="2">
        <f>Table2[[#This Row],[Волинська область]]*100</f>
        <v>40.909090909090914</v>
      </c>
      <c r="F966" s="2">
        <f>Table2[[#This Row],[Дніпропетровська область]]*100</f>
        <v>41.82692307692308</v>
      </c>
      <c r="G966" s="2">
        <f>Table2[[#This Row],[Донецька область]]*100</f>
        <v>92.045454545454547</v>
      </c>
      <c r="H966" s="2">
        <f>Table2[[#This Row],[Житомирська область]]*100</f>
        <v>30.14354066985646</v>
      </c>
      <c r="I966" s="2">
        <f>Table2[[#This Row],[Закарпатська область]]*100</f>
        <v>53.90625</v>
      </c>
      <c r="J966" s="2">
        <f>Table2[[#This Row],[Запорізька область]]*100</f>
        <v>68.181818181818173</v>
      </c>
      <c r="K966" s="2">
        <f>Table2[[#This Row],[Івано-Франківська область]]*100</f>
        <v>72.916666666666657</v>
      </c>
      <c r="L966" s="2">
        <f>Table2[[#This Row],[Київська область]]*100</f>
        <v>60.194174757281552</v>
      </c>
      <c r="M966" s="2">
        <f>Table2[[#This Row],[Кіровоградська область]]*100</f>
        <v>47.692307692307693</v>
      </c>
      <c r="N966" s="2">
        <f>Table2[[#This Row],[Луганська область]]*100</f>
        <v>51.111111111111107</v>
      </c>
      <c r="O966" s="2">
        <f>Table2[[#This Row],[Львівська область]]*100</f>
        <v>64.601769911504419</v>
      </c>
      <c r="P966" s="2">
        <f>Table2[[#This Row],[Миколаївська область]]*100</f>
        <v>53.956834532374096</v>
      </c>
      <c r="Q966" s="2">
        <f>Table2[[#This Row],[Одеська область]]*100</f>
        <v>25.386996904024766</v>
      </c>
      <c r="R966" s="2">
        <f>Table2[[#This Row],[Полтавська область]]*100</f>
        <v>40</v>
      </c>
      <c r="S966" s="2">
        <f>Table2[[#This Row],[Рівненська область]]*100</f>
        <v>50</v>
      </c>
      <c r="T966" s="2">
        <f>Table2[[#This Row],[Сумська область]]*100</f>
        <v>55.128205128205131</v>
      </c>
      <c r="U966" s="2">
        <f>Table2[[#This Row],[Тернопільська область]]*100</f>
        <v>42.672413793103445</v>
      </c>
      <c r="V966" s="2">
        <f>Table2[[#This Row],[Харківська область]]*100</f>
        <v>51.515151515151516</v>
      </c>
      <c r="W966" s="2">
        <f>Table2[[#This Row],[Херсонська область]]*100</f>
        <v>40.625</v>
      </c>
      <c r="X966" s="2">
        <f>Table2[[#This Row],[Хмельницька область]]*100</f>
        <v>41.61073825503356</v>
      </c>
      <c r="Y966" s="2">
        <f>Table2[[#This Row],[Черкаська область]]*100</f>
        <v>68.461538461538467</v>
      </c>
      <c r="Z966" s="2">
        <f>Table2[[#This Row],[Чернівецька область]]*100</f>
        <v>62.903225806451616</v>
      </c>
      <c r="AA966" s="2">
        <f>Table2[[#This Row],[Чернігівська область]]*100</f>
        <v>45.714285714285715</v>
      </c>
    </row>
    <row r="967" spans="1:27" x14ac:dyDescent="0.35">
      <c r="A967" s="1">
        <f>Table2[[#This Row],[Дата]]</f>
        <v>44161</v>
      </c>
      <c r="B967" t="str">
        <f>Table2[[#This Row],[Показник]]</f>
        <v>% вільних ліжок у ВРІТ</v>
      </c>
      <c r="C967" s="2">
        <f>Table2[[#This Row],[м.Київ]]*100</f>
        <v>53.614457831325304</v>
      </c>
      <c r="D967" s="2">
        <f>Table2[[#This Row],[Вінницька область]]*100</f>
        <v>63.742690058479532</v>
      </c>
      <c r="E967" s="2">
        <f>Table2[[#This Row],[Волинська область]]*100</f>
        <v>59.090909090909093</v>
      </c>
      <c r="F967" s="2">
        <f>Table2[[#This Row],[Дніпропетровська область]]*100</f>
        <v>58.173076923076927</v>
      </c>
      <c r="G967" s="2">
        <f>Table2[[#This Row],[Донецька область]]*100</f>
        <v>7.9545454545454541</v>
      </c>
      <c r="H967" s="2">
        <f>Table2[[#This Row],[Житомирська область]]*100</f>
        <v>69.856459330143537</v>
      </c>
      <c r="I967" s="2">
        <f>Table2[[#This Row],[Закарпатська область]]*100</f>
        <v>46.09375</v>
      </c>
      <c r="J967" s="2">
        <f>Table2[[#This Row],[Запорізька область]]*100</f>
        <v>31.818181818181817</v>
      </c>
      <c r="K967" s="2">
        <f>Table2[[#This Row],[Івано-Франківська область]]*100</f>
        <v>27.083333333333332</v>
      </c>
      <c r="L967" s="2">
        <f>Table2[[#This Row],[Київська область]]*100</f>
        <v>39.805825242718448</v>
      </c>
      <c r="M967" s="2">
        <f>Table2[[#This Row],[Кіровоградська область]]*100</f>
        <v>52.307692307692314</v>
      </c>
      <c r="N967" s="2">
        <f>Table2[[#This Row],[Луганська область]]*100</f>
        <v>48.888888888888886</v>
      </c>
      <c r="O967" s="2">
        <f>Table2[[#This Row],[Львівська область]]*100</f>
        <v>35.398230088495573</v>
      </c>
      <c r="P967" s="2">
        <f>Table2[[#This Row],[Миколаївська область]]*100</f>
        <v>46.043165467625904</v>
      </c>
      <c r="Q967" s="2">
        <f>Table2[[#This Row],[Одеська область]]*100</f>
        <v>74.61300309597523</v>
      </c>
      <c r="R967" s="2">
        <f>Table2[[#This Row],[Полтавська область]]*100</f>
        <v>60</v>
      </c>
      <c r="S967" s="2">
        <f>Table2[[#This Row],[Рівненська область]]*100</f>
        <v>50</v>
      </c>
      <c r="T967" s="2">
        <f>Table2[[#This Row],[Сумська область]]*100</f>
        <v>44.871794871794876</v>
      </c>
      <c r="U967" s="2">
        <f>Table2[[#This Row],[Тернопільська область]]*100</f>
        <v>57.327586206896555</v>
      </c>
      <c r="V967" s="2">
        <f>Table2[[#This Row],[Харківська область]]*100</f>
        <v>48.484848484848484</v>
      </c>
      <c r="W967" s="2">
        <f>Table2[[#This Row],[Херсонська область]]*100</f>
        <v>59.375</v>
      </c>
      <c r="X967" s="2">
        <f>Table2[[#This Row],[Хмельницька область]]*100</f>
        <v>58.389261744966447</v>
      </c>
      <c r="Y967" s="2">
        <f>Table2[[#This Row],[Черкаська область]]*100</f>
        <v>31.538461538461537</v>
      </c>
      <c r="Z967" s="2">
        <f>Table2[[#This Row],[Чернівецька область]]*100</f>
        <v>37.096774193548384</v>
      </c>
      <c r="AA967" s="2">
        <f>Table2[[#This Row],[Чернігівська область]]*100</f>
        <v>54.285714285714285</v>
      </c>
    </row>
    <row r="968" spans="1:27" x14ac:dyDescent="0.35">
      <c r="A968" s="1">
        <f>Table2[[#This Row],[Дата]]</f>
        <v>44161</v>
      </c>
      <c r="B968" t="str">
        <f>Table2[[#This Row],[Показник]]</f>
        <v>% зайнятих апаратів ШВЛ</v>
      </c>
      <c r="C968" s="2">
        <f>Table2[[#This Row],[м.Київ]]*100</f>
        <v>16.836734693877549</v>
      </c>
      <c r="D968" s="2">
        <f>Table2[[#This Row],[Вінницька область]]*100</f>
        <v>60.451977401129945</v>
      </c>
      <c r="E968" s="2">
        <f>Table2[[#This Row],[Волинська область]]*100</f>
        <v>6.2111801242236027</v>
      </c>
      <c r="F968" s="2">
        <f>Table2[[#This Row],[Дніпропетровська область]]*100</f>
        <v>1.3157894736842104</v>
      </c>
      <c r="G968" s="2">
        <f>Table2[[#This Row],[Донецька область]]*100</f>
        <v>5.3097345132743365</v>
      </c>
      <c r="H968" s="2">
        <f>Table2[[#This Row],[Житомирська область]]*100</f>
        <v>10.106382978723403</v>
      </c>
      <c r="I968" s="2">
        <f>Table2[[#This Row],[Закарпатська область]]*100</f>
        <v>12.142857142857142</v>
      </c>
      <c r="J968" s="2">
        <f>Table2[[#This Row],[Запорізька область]]*100</f>
        <v>18.143459915611814</v>
      </c>
      <c r="K968" s="2">
        <f>Table2[[#This Row],[Івано-Франківська область]]*100</f>
        <v>30.219780219780219</v>
      </c>
      <c r="L968" s="2">
        <f>Table2[[#This Row],[Київська область]]*100</f>
        <v>14.563106796116504</v>
      </c>
      <c r="M968" s="2">
        <f>Table2[[#This Row],[Кіровоградська область]]*100</f>
        <v>25</v>
      </c>
      <c r="N968" s="2">
        <f>Table2[[#This Row],[Луганська область]]*100</f>
        <v>9.1503267973856204</v>
      </c>
      <c r="O968" s="2">
        <f>Table2[[#This Row],[Львівська область]]*100</f>
        <v>19.090909090909093</v>
      </c>
      <c r="P968" s="2">
        <f>Table2[[#This Row],[Миколаївська область]]*100</f>
        <v>7.6923076923076925</v>
      </c>
      <c r="Q968" s="2">
        <f>Table2[[#This Row],[Одеська область]]*100</f>
        <v>8.4291187739463602</v>
      </c>
      <c r="R968" s="2">
        <f>Table2[[#This Row],[Полтавська область]]*100</f>
        <v>9</v>
      </c>
      <c r="S968" s="2">
        <f>Table2[[#This Row],[Рівненська область]]*100</f>
        <v>5.6962025316455698</v>
      </c>
      <c r="T968" s="2">
        <f>Table2[[#This Row],[Сумська область]]*100</f>
        <v>9.0909090909090917</v>
      </c>
      <c r="U968" s="2">
        <f>Table2[[#This Row],[Тернопільська область]]*100</f>
        <v>10.99476439790576</v>
      </c>
      <c r="V968" s="2">
        <f>Table2[[#This Row],[Харківська область]]*100</f>
        <v>28.963414634146339</v>
      </c>
      <c r="W968" s="2">
        <f>Table2[[#This Row],[Херсонська область]]*100</f>
        <v>7.1794871794871788</v>
      </c>
      <c r="X968" s="2">
        <f>Table2[[#This Row],[Хмельницька область]]*100</f>
        <v>12.5</v>
      </c>
      <c r="Y968" s="2">
        <f>Table2[[#This Row],[Черкаська область]]*100</f>
        <v>15.748031496062993</v>
      </c>
      <c r="Z968" s="2">
        <f>Table2[[#This Row],[Чернівецька область]]*100</f>
        <v>1.8867924528301887</v>
      </c>
      <c r="AA968" s="2">
        <f>Table2[[#This Row],[Чернігівська область]]*100</f>
        <v>14.374999999999998</v>
      </c>
    </row>
    <row r="969" spans="1:27" x14ac:dyDescent="0.35">
      <c r="A969" s="1">
        <f>Table2[[#This Row],[Дата]]</f>
        <v>44161</v>
      </c>
      <c r="B969" t="str">
        <f>Table2[[#This Row],[Показник]]</f>
        <v>% вільних апаратів ШВЛ</v>
      </c>
      <c r="C969" s="2">
        <f>Table2[[#This Row],[м.Київ]]*100</f>
        <v>83.16326530612244</v>
      </c>
      <c r="D969" s="2">
        <f>Table2[[#This Row],[Вінницька область]]*100</f>
        <v>39.548022598870055</v>
      </c>
      <c r="E969" s="2">
        <f>Table2[[#This Row],[Волинська область]]*100</f>
        <v>93.788819875776397</v>
      </c>
      <c r="F969" s="2">
        <f>Table2[[#This Row],[Дніпропетровська область]]*100</f>
        <v>98.68421052631578</v>
      </c>
      <c r="G969" s="2">
        <f>Table2[[#This Row],[Донецька область]]*100</f>
        <v>94.690265486725664</v>
      </c>
      <c r="H969" s="2">
        <f>Table2[[#This Row],[Житомирська область]]*100</f>
        <v>89.893617021276597</v>
      </c>
      <c r="I969" s="2">
        <f>Table2[[#This Row],[Закарпатська область]]*100</f>
        <v>87.857142857142861</v>
      </c>
      <c r="J969" s="2">
        <f>Table2[[#This Row],[Запорізька область]]*100</f>
        <v>81.856540084388186</v>
      </c>
      <c r="K969" s="2">
        <f>Table2[[#This Row],[Івано-Франківська область]]*100</f>
        <v>69.780219780219781</v>
      </c>
      <c r="L969" s="2">
        <f>Table2[[#This Row],[Київська область]]*100</f>
        <v>85.436893203883486</v>
      </c>
      <c r="M969" s="2">
        <f>Table2[[#This Row],[Кіровоградська область]]*100</f>
        <v>75</v>
      </c>
      <c r="N969" s="2">
        <f>Table2[[#This Row],[Луганська область]]*100</f>
        <v>90.849673202614383</v>
      </c>
      <c r="O969" s="2">
        <f>Table2[[#This Row],[Львівська область]]*100</f>
        <v>80.909090909090907</v>
      </c>
      <c r="P969" s="2">
        <f>Table2[[#This Row],[Миколаївська область]]*100</f>
        <v>92.307692307692307</v>
      </c>
      <c r="Q969" s="2">
        <f>Table2[[#This Row],[Одеська область]]*100</f>
        <v>91.570881226053629</v>
      </c>
      <c r="R969" s="2">
        <f>Table2[[#This Row],[Полтавська область]]*100</f>
        <v>91</v>
      </c>
      <c r="S969" s="2">
        <f>Table2[[#This Row],[Рівненська область]]*100</f>
        <v>94.303797468354432</v>
      </c>
      <c r="T969" s="2">
        <f>Table2[[#This Row],[Сумська область]]*100</f>
        <v>90.909090909090907</v>
      </c>
      <c r="U969" s="2">
        <f>Table2[[#This Row],[Тернопільська область]]*100</f>
        <v>89.005235602094245</v>
      </c>
      <c r="V969" s="2">
        <f>Table2[[#This Row],[Харківська область]]*100</f>
        <v>71.036585365853654</v>
      </c>
      <c r="W969" s="2">
        <f>Table2[[#This Row],[Херсонська область]]*100</f>
        <v>92.820512820512818</v>
      </c>
      <c r="X969" s="2">
        <f>Table2[[#This Row],[Хмельницька область]]*100</f>
        <v>87.5</v>
      </c>
      <c r="Y969" s="2">
        <f>Table2[[#This Row],[Черкаська область]]*100</f>
        <v>84.251968503937007</v>
      </c>
      <c r="Z969" s="2">
        <f>Table2[[#This Row],[Чернівецька область]]*100</f>
        <v>98.113207547169807</v>
      </c>
      <c r="AA969" s="2">
        <f>Table2[[#This Row],[Чернігівська область]]*100</f>
        <v>85.625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2020-11-26T21:18:40Z</dcterms:modified>
</cp:coreProperties>
</file>