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E4300456-42AC-044B-AB63-577FDF138624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No.1" sheetId="7" r:id="rId1"/>
    <sheet name="No. 2" sheetId="4" r:id="rId2"/>
    <sheet name="No.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5" l="1"/>
  <c r="I24" i="5"/>
  <c r="L14" i="5"/>
  <c r="I14" i="5"/>
  <c r="H30" i="4"/>
  <c r="K28" i="4"/>
  <c r="H28" i="4"/>
  <c r="H22" i="4"/>
  <c r="B14" i="7"/>
  <c r="H18" i="4"/>
  <c r="K18" i="4"/>
  <c r="C20" i="7"/>
  <c r="C17" i="7"/>
  <c r="D11" i="7"/>
  <c r="D10" i="7"/>
  <c r="I26" i="5" l="1"/>
  <c r="I18" i="5"/>
</calcChain>
</file>

<file path=xl/sharedStrings.xml><?xml version="1.0" encoding="utf-8"?>
<sst xmlns="http://schemas.openxmlformats.org/spreadsheetml/2006/main" count="79" uniqueCount="60">
  <si>
    <t xml:space="preserve">Tenemos un swap cuyo DV01 es de 7,372 pesos </t>
  </si>
  <si>
    <t>Y solo existe un bono para cubrirlo, cuyo DV01 es de 0.038</t>
  </si>
  <si>
    <t>Ejercicio 1.</t>
  </si>
  <si>
    <t>Interpreta el DV01 para cada instrumento</t>
  </si>
  <si>
    <t>¿Cuántos bonos necesito utilizar para estar neutral? ¿Qué posición tomo en la compra/venta de bonos si estoy payer/receiver?</t>
  </si>
  <si>
    <t>Swap</t>
  </si>
  <si>
    <t>Bonos</t>
  </si>
  <si>
    <t>Neutral =</t>
  </si>
  <si>
    <t>Incremento o decremento de 7,372 pesos por cada basis</t>
  </si>
  <si>
    <t>Incremento o decremento de 0.038 pesos por cada basis</t>
  </si>
  <si>
    <t>Si banxico aumenta las tasas en 20 basis</t>
  </si>
  <si>
    <t>El valor del swap fluctuará en aprox</t>
  </si>
  <si>
    <t>El valor del bono flucturará en aprox</t>
  </si>
  <si>
    <t>pesos</t>
  </si>
  <si>
    <t>Payer</t>
  </si>
  <si>
    <t>Mi riesgo es que bajen las tasas</t>
  </si>
  <si>
    <t>Receiver</t>
  </si>
  <si>
    <t>Mi riesgo es que suban las tasas</t>
  </si>
  <si>
    <t>Compro</t>
  </si>
  <si>
    <t xml:space="preserve"> bonos para cubrirme</t>
  </si>
  <si>
    <t>Vendo</t>
  </si>
  <si>
    <t>bonos en corto para cubrirme</t>
  </si>
  <si>
    <t>Banco -&gt; Market Maker</t>
  </si>
  <si>
    <t>Cobertura: Neutralizar riesgos</t>
  </si>
  <si>
    <t>1.- Nuestro riesgo es que suba la tasa</t>
  </si>
  <si>
    <t>2.- Vendemos bonos en corto</t>
  </si>
  <si>
    <t xml:space="preserve">3.- </t>
  </si>
  <si>
    <t>Valor del Swap</t>
  </si>
  <si>
    <t>Maturity</t>
  </si>
  <si>
    <t>Settle</t>
  </si>
  <si>
    <t>Tasa Swap</t>
  </si>
  <si>
    <t>Nocional</t>
  </si>
  <si>
    <t>105M</t>
  </si>
  <si>
    <t>Valor del Swap + 1 basis</t>
  </si>
  <si>
    <t xml:space="preserve">Cuanto cambia el valor del Swap en pesos mexicanos </t>
  </si>
  <si>
    <t>por un cambio de un basis en la tasa</t>
  </si>
  <si>
    <t>Valor del Bono</t>
  </si>
  <si>
    <t>Valor del Bono + 1 basis</t>
  </si>
  <si>
    <t>DV01 Bono</t>
  </si>
  <si>
    <t>DV01 Swap</t>
  </si>
  <si>
    <t>Cuanto cambia el valor del Bono en pesos mexicanos</t>
  </si>
  <si>
    <t>Tenemos que vender en corto</t>
  </si>
  <si>
    <t>bonos de la se</t>
  </si>
  <si>
    <t>4.- Escenario hipotético: Banxico sube las tasas 10 basis ese mismo día</t>
  </si>
  <si>
    <t>Valor del Swap + 10 basis</t>
  </si>
  <si>
    <t>Valor del bono + 10 basis</t>
  </si>
  <si>
    <t>P&amp;L (loss)</t>
  </si>
  <si>
    <t>P&amp;L (profit)</t>
  </si>
  <si>
    <t>P&amp;L cobertura</t>
  </si>
  <si>
    <t>Hay perdida y nos es 0, porque hicimos la estrategia de cobertura a 1 basis, además porque la maturity de los bonos no coinide</t>
  </si>
  <si>
    <t>1.- Riesgo: baje la tasa</t>
  </si>
  <si>
    <t>2.- Comprar bonos</t>
  </si>
  <si>
    <t>3.-</t>
  </si>
  <si>
    <t>210M</t>
  </si>
  <si>
    <t>bonos de la serie MX0MGO000193</t>
  </si>
  <si>
    <t>Valor del Swap - 15 basis</t>
  </si>
  <si>
    <t>4.- Escenario hipotético: Banxico baja las tasas 15 basis ese mismo día</t>
  </si>
  <si>
    <t>Valor del bono - 15 basis</t>
  </si>
  <si>
    <t>Tenemos que comprar</t>
  </si>
  <si>
    <t>Hay perdida y no es 0, porque hicimos la estrategia de cobertura a 1 basis, además porque la maturity de los bonos no coinide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</si>
</sst>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  <font>
      <b/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3" fontId="0" fillId="0" borderId="0" xfId="1" applyFont="1"/>
    <xf numFmtId="44" fontId="0" fillId="0" borderId="0" xfId="2" applyFont="1"/>
    <xf numFmtId="14" fontId="0" fillId="0" borderId="0" xfId="0" applyNumberFormat="1"/>
    <xf numFmtId="10" fontId="0" fillId="0" borderId="0" xfId="0" applyNumberFormat="1"/>
    <xf numFmtId="44" fontId="1" fillId="0" borderId="0" xfId="2" applyFont="1"/>
    <xf numFmtId="44" fontId="3" fillId="0" borderId="0" xfId="2" applyFont="1"/>
    <xf numFmtId="44" fontId="4" fillId="0" borderId="0" xfId="2" applyFont="1"/>
    <xf numFmtId="43" fontId="1" fillId="0" borderId="0" xfId="1" applyFont="1"/>
    <xf numFmtId="44" fontId="0" fillId="0" borderId="0" xfId="0" applyNumberFormat="1"/>
    <xf numFmtId="44" fontId="1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53233</xdr:colOff>
      <xdr:row>0</xdr:row>
      <xdr:rowOff>0</xdr:rowOff>
    </xdr:from>
    <xdr:to>
      <xdr:col>5</xdr:col>
      <xdr:colOff>24658</xdr:colOff>
      <xdr:row>16</xdr:row>
      <xdr:rowOff>25400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233" y="0"/>
          <a:ext cx="4098925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Es decir estamos Receivers en el swap.</a:t>
          </a:r>
        </a:p>
        <a:p>
          <a:endParaRPr lang="en-US" sz="1100" baseline="0"/>
        </a:p>
        <a:p>
          <a:r>
            <a:rPr lang="en-US" sz="1100" baseline="0"/>
            <a:t>Suponer que el swap tiene vencimiento el 1 de Junio del 2033, lo celebramos hoy, la tasa swap es de 10.54% y lo cerramos por un monto de 105 millones. </a:t>
          </a:r>
        </a:p>
        <a:p>
          <a:endParaRPr lang="en-US" sz="1100" baseline="0"/>
        </a:p>
        <a:p>
          <a:r>
            <a:rPr lang="en-US" sz="1100" i="1" baseline="0"/>
            <a:t>1.- ¿Hacia donde esta nuestro riesgo? </a:t>
          </a:r>
        </a:p>
        <a:p>
          <a:r>
            <a:rPr lang="en-US" sz="1100" i="1" baseline="0"/>
            <a:t>2.- ¿Que posición nos conviene tomar en la compra/venta de bonos?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/>
            <a:t>3.- ¿Cuántos títulos necesitas comprar/vender para estar cubierto?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i="1" baseline="0"/>
            <a:t>Extra: </a:t>
          </a:r>
          <a:r>
            <a:rPr lang="en-US" sz="1100" baseline="0"/>
            <a:t>Calcular P&amp;L en caso de que la tasa suba 10 p.b., considerando la posición en swap y en bonos.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79239</xdr:colOff>
      <xdr:row>0</xdr:row>
      <xdr:rowOff>37484</xdr:rowOff>
    </xdr:from>
    <xdr:to>
      <xdr:col>5</xdr:col>
      <xdr:colOff>698235</xdr:colOff>
      <xdr:row>10</xdr:row>
      <xdr:rowOff>75951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9239" y="37484"/>
          <a:ext cx="4729979" cy="1947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Celebramos un swap de tasas con un cliente,  estamos payers, es decir......</a:t>
          </a:r>
        </a:p>
        <a:p>
          <a:endParaRPr lang="en-US" sz="1100" baseline="0"/>
        </a:p>
        <a:p>
          <a:r>
            <a:rPr lang="en-US" sz="1100" baseline="0"/>
            <a:t>Pagamos fija y recibimos variable. </a:t>
          </a:r>
        </a:p>
        <a:p>
          <a:endParaRPr lang="en-US" sz="1100" baseline="0"/>
        </a:p>
        <a:p>
          <a:r>
            <a:rPr lang="en-US" sz="1100" baseline="0"/>
            <a:t>Suponer que el swap tiene vencimiento el 20 de Agosto del 2026, lo celebramos hoy, la tasa swap es de 9.5% y lo cerramos por un monto de 210 millones. </a:t>
          </a:r>
        </a:p>
        <a:p>
          <a:endParaRPr lang="en-US" sz="1100" i="1" baseline="0"/>
        </a:p>
        <a:p>
          <a:r>
            <a:rPr lang="en-US" sz="1100" i="1" baseline="0"/>
            <a:t>1.- ¿Hacia donde esta nuestro riesgo?</a:t>
          </a:r>
        </a:p>
        <a:p>
          <a:r>
            <a:rPr lang="en-US" sz="1100" i="1" baseline="0"/>
            <a:t>2.- ¿Que posición tomamos en bonos para cubrirnos?</a:t>
          </a:r>
        </a:p>
        <a:p>
          <a:r>
            <a:rPr lang="en-US" sz="1100" i="1" baseline="0"/>
            <a:t>3.- ¿Cuantos títulos compramos/vendemos para estar cubiertos?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1C4C-048B-B84F-A7DC-1166A1B6FAE8}">
  <dimension ref="A1:E20"/>
  <sheetViews>
    <sheetView zoomScale="130" zoomScaleNormal="130" workbookViewId="0">
      <selection activeCell="B15" sqref="B15"/>
    </sheetView>
  </sheetViews>
  <sheetFormatPr baseColWidth="10" defaultRowHeight="15" x14ac:dyDescent="0.2"/>
  <cols>
    <col min="1" max="2" width="11.1640625" bestFit="1" customWidth="1"/>
    <col min="3" max="3" width="15" customWidth="1"/>
    <col min="5" max="5" width="12.1640625" bestFit="1" customWidth="1"/>
  </cols>
  <sheetData>
    <row r="1" spans="1:5" x14ac:dyDescent="0.2">
      <c r="A1" s="1" t="s">
        <v>2</v>
      </c>
    </row>
    <row r="2" spans="1:5" x14ac:dyDescent="0.2">
      <c r="A2" t="s">
        <v>0</v>
      </c>
    </row>
    <row r="3" spans="1:5" x14ac:dyDescent="0.2">
      <c r="A3" t="s">
        <v>1</v>
      </c>
    </row>
    <row r="5" spans="1:5" x14ac:dyDescent="0.2">
      <c r="A5" s="1" t="s">
        <v>3</v>
      </c>
    </row>
    <row r="6" spans="1:5" x14ac:dyDescent="0.2">
      <c r="A6" t="s">
        <v>5</v>
      </c>
      <c r="B6" t="s">
        <v>8</v>
      </c>
    </row>
    <row r="7" spans="1:5" x14ac:dyDescent="0.2">
      <c r="A7" t="s">
        <v>6</v>
      </c>
      <c r="B7" t="s">
        <v>9</v>
      </c>
    </row>
    <row r="9" spans="1:5" x14ac:dyDescent="0.2">
      <c r="A9" t="s">
        <v>10</v>
      </c>
    </row>
    <row r="10" spans="1:5" x14ac:dyDescent="0.2">
      <c r="B10" t="s">
        <v>11</v>
      </c>
      <c r="D10" s="3">
        <f>7373*20</f>
        <v>147460</v>
      </c>
      <c r="E10" t="s">
        <v>13</v>
      </c>
    </row>
    <row r="11" spans="1:5" x14ac:dyDescent="0.2">
      <c r="B11" t="s">
        <v>12</v>
      </c>
      <c r="D11" s="3">
        <f>0.038*20</f>
        <v>0.76</v>
      </c>
      <c r="E11" t="s">
        <v>13</v>
      </c>
    </row>
    <row r="13" spans="1:5" x14ac:dyDescent="0.2">
      <c r="A13" s="1" t="s">
        <v>4</v>
      </c>
    </row>
    <row r="14" spans="1:5" x14ac:dyDescent="0.2">
      <c r="A14" t="s">
        <v>7</v>
      </c>
      <c r="B14" s="2">
        <f>7372/0.038</f>
        <v>194000</v>
      </c>
    </row>
    <row r="16" spans="1:5" x14ac:dyDescent="0.2">
      <c r="A16" s="1" t="s">
        <v>14</v>
      </c>
      <c r="B16" t="s">
        <v>15</v>
      </c>
    </row>
    <row r="17" spans="1:4" x14ac:dyDescent="0.2">
      <c r="B17" t="s">
        <v>18</v>
      </c>
      <c r="C17" s="2">
        <f>7372/0.038</f>
        <v>194000</v>
      </c>
      <c r="D17" t="s">
        <v>19</v>
      </c>
    </row>
    <row r="19" spans="1:4" x14ac:dyDescent="0.2">
      <c r="A19" s="1" t="s">
        <v>16</v>
      </c>
      <c r="B19" t="s">
        <v>17</v>
      </c>
    </row>
    <row r="20" spans="1:4" x14ac:dyDescent="0.2">
      <c r="B20" t="s">
        <v>20</v>
      </c>
      <c r="C20" s="2">
        <f>7372/0.038</f>
        <v>194000</v>
      </c>
      <c r="D2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3:K31"/>
  <sheetViews>
    <sheetView topLeftCell="A5" zoomScale="130" zoomScaleNormal="130" workbookViewId="0">
      <selection activeCell="G24" sqref="G24:K31"/>
    </sheetView>
  </sheetViews>
  <sheetFormatPr baseColWidth="10" defaultRowHeight="15" x14ac:dyDescent="0.2"/>
  <cols>
    <col min="7" max="7" width="23.83203125" customWidth="1"/>
    <col min="8" max="8" width="17.5" bestFit="1" customWidth="1"/>
    <col min="9" max="9" width="2.83203125" customWidth="1"/>
    <col min="10" max="10" width="18.33203125" customWidth="1"/>
    <col min="11" max="11" width="12.1640625" bestFit="1" customWidth="1"/>
  </cols>
  <sheetData>
    <row r="3" spans="7:11" x14ac:dyDescent="0.2">
      <c r="G3" t="s">
        <v>22</v>
      </c>
    </row>
    <row r="4" spans="7:11" x14ac:dyDescent="0.2">
      <c r="G4" t="s">
        <v>23</v>
      </c>
    </row>
    <row r="6" spans="7:11" x14ac:dyDescent="0.2">
      <c r="G6" t="s">
        <v>24</v>
      </c>
    </row>
    <row r="7" spans="7:11" x14ac:dyDescent="0.2">
      <c r="G7" t="s">
        <v>25</v>
      </c>
    </row>
    <row r="8" spans="7:11" x14ac:dyDescent="0.2">
      <c r="G8" t="s">
        <v>26</v>
      </c>
    </row>
    <row r="10" spans="7:11" x14ac:dyDescent="0.2">
      <c r="G10" t="s">
        <v>28</v>
      </c>
      <c r="H10" s="4">
        <v>12206</v>
      </c>
    </row>
    <row r="11" spans="7:11" x14ac:dyDescent="0.2">
      <c r="G11" t="s">
        <v>29</v>
      </c>
      <c r="H11" s="4">
        <v>45700</v>
      </c>
    </row>
    <row r="12" spans="7:11" x14ac:dyDescent="0.2">
      <c r="G12" t="s">
        <v>30</v>
      </c>
      <c r="H12" s="5">
        <v>0.10539999999999999</v>
      </c>
    </row>
    <row r="13" spans="7:11" x14ac:dyDescent="0.2">
      <c r="G13" t="s">
        <v>31</v>
      </c>
      <c r="H13" t="s">
        <v>32</v>
      </c>
    </row>
    <row r="15" spans="7:11" x14ac:dyDescent="0.2">
      <c r="G15" t="s">
        <v>27</v>
      </c>
      <c r="H15" s="7">
        <v>11065000</v>
      </c>
      <c r="J15" t="s">
        <v>36</v>
      </c>
      <c r="K15" s="7">
        <v>87.542699999999996</v>
      </c>
    </row>
    <row r="16" spans="7:11" x14ac:dyDescent="0.2">
      <c r="G16" t="s">
        <v>33</v>
      </c>
      <c r="H16" s="7">
        <v>11130000</v>
      </c>
      <c r="J16" t="s">
        <v>37</v>
      </c>
      <c r="K16" s="7">
        <v>87.491299999999995</v>
      </c>
    </row>
    <row r="17" spans="7:11" x14ac:dyDescent="0.2">
      <c r="H17" s="3"/>
    </row>
    <row r="18" spans="7:11" x14ac:dyDescent="0.2">
      <c r="G18" s="1" t="s">
        <v>39</v>
      </c>
      <c r="H18" s="6">
        <f>ABS(H16-H15)</f>
        <v>65000</v>
      </c>
      <c r="J18" s="1" t="s">
        <v>38</v>
      </c>
      <c r="K18" s="8">
        <f>ABS(K15-K16)</f>
        <v>5.1400000000001E-2</v>
      </c>
    </row>
    <row r="19" spans="7:11" x14ac:dyDescent="0.2">
      <c r="G19" t="s">
        <v>34</v>
      </c>
      <c r="J19" t="s">
        <v>40</v>
      </c>
    </row>
    <row r="20" spans="7:11" x14ac:dyDescent="0.2">
      <c r="G20" t="s">
        <v>35</v>
      </c>
      <c r="J20" t="s">
        <v>35</v>
      </c>
    </row>
    <row r="22" spans="7:11" x14ac:dyDescent="0.2">
      <c r="G22" s="1" t="s">
        <v>41</v>
      </c>
      <c r="H22" s="9">
        <f>H18/K18</f>
        <v>1264591.4396886914</v>
      </c>
      <c r="I22" s="1" t="s">
        <v>42</v>
      </c>
    </row>
    <row r="24" spans="7:11" x14ac:dyDescent="0.2">
      <c r="G24" t="s">
        <v>43</v>
      </c>
    </row>
    <row r="26" spans="7:11" x14ac:dyDescent="0.2">
      <c r="G26" t="s">
        <v>44</v>
      </c>
      <c r="H26" s="7">
        <v>11716000</v>
      </c>
      <c r="J26" t="s">
        <v>45</v>
      </c>
      <c r="K26" s="7">
        <v>87.03</v>
      </c>
    </row>
    <row r="27" spans="7:11" x14ac:dyDescent="0.2">
      <c r="H27" s="10"/>
    </row>
    <row r="28" spans="7:11" x14ac:dyDescent="0.2">
      <c r="G28" s="1" t="s">
        <v>46</v>
      </c>
      <c r="H28" s="11">
        <f>H15-H26</f>
        <v>-651000</v>
      </c>
      <c r="J28" s="1" t="s">
        <v>47</v>
      </c>
      <c r="K28" s="11">
        <f>(K15-K26)*H22</f>
        <v>648356.03112838615</v>
      </c>
    </row>
    <row r="30" spans="7:11" x14ac:dyDescent="0.2">
      <c r="G30" t="s">
        <v>48</v>
      </c>
      <c r="H30" s="10">
        <f>H28+K28</f>
        <v>-2643.968871613848</v>
      </c>
    </row>
    <row r="31" spans="7:11" x14ac:dyDescent="0.2">
      <c r="G31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2:L27"/>
  <sheetViews>
    <sheetView tabSelected="1" zoomScale="130" zoomScaleNormal="130" workbookViewId="0">
      <selection activeCell="H28" sqref="H28"/>
    </sheetView>
  </sheetViews>
  <sheetFormatPr baseColWidth="10" defaultRowHeight="15" x14ac:dyDescent="0.2"/>
  <cols>
    <col min="8" max="8" width="24" customWidth="1"/>
    <col min="9" max="9" width="16.5" bestFit="1" customWidth="1"/>
    <col min="10" max="10" width="2" customWidth="1"/>
    <col min="11" max="11" width="19" customWidth="1"/>
    <col min="12" max="12" width="12.1640625" bestFit="1" customWidth="1"/>
  </cols>
  <sheetData>
    <row r="2" spans="8:12" x14ac:dyDescent="0.2">
      <c r="H2" t="s">
        <v>50</v>
      </c>
    </row>
    <row r="3" spans="8:12" x14ac:dyDescent="0.2">
      <c r="H3" t="s">
        <v>51</v>
      </c>
    </row>
    <row r="5" spans="8:12" x14ac:dyDescent="0.2">
      <c r="H5" t="s">
        <v>52</v>
      </c>
    </row>
    <row r="6" spans="8:12" x14ac:dyDescent="0.2">
      <c r="H6" t="s">
        <v>28</v>
      </c>
      <c r="I6" s="4">
        <v>46254</v>
      </c>
    </row>
    <row r="7" spans="8:12" x14ac:dyDescent="0.2">
      <c r="H7" t="s">
        <v>29</v>
      </c>
      <c r="I7" s="4">
        <v>45700</v>
      </c>
    </row>
    <row r="8" spans="8:12" x14ac:dyDescent="0.2">
      <c r="H8" t="s">
        <v>30</v>
      </c>
      <c r="I8" s="5">
        <v>9.5000000000000001E-2</v>
      </c>
    </row>
    <row r="9" spans="8:12" x14ac:dyDescent="0.2">
      <c r="H9" t="s">
        <v>31</v>
      </c>
      <c r="I9" t="s">
        <v>53</v>
      </c>
    </row>
    <row r="11" spans="8:12" x14ac:dyDescent="0.2">
      <c r="H11" t="s">
        <v>27</v>
      </c>
      <c r="I11" s="7">
        <v>8430800</v>
      </c>
      <c r="K11" t="s">
        <v>36</v>
      </c>
      <c r="L11" s="7">
        <v>97.034300000000002</v>
      </c>
    </row>
    <row r="12" spans="8:12" x14ac:dyDescent="0.2">
      <c r="H12" t="s">
        <v>33</v>
      </c>
      <c r="I12" s="7">
        <v>8469100</v>
      </c>
      <c r="K12" t="s">
        <v>37</v>
      </c>
      <c r="L12" s="7">
        <v>97.020399999999995</v>
      </c>
    </row>
    <row r="13" spans="8:12" x14ac:dyDescent="0.2">
      <c r="I13" s="3"/>
    </row>
    <row r="14" spans="8:12" x14ac:dyDescent="0.2">
      <c r="H14" s="1" t="s">
        <v>39</v>
      </c>
      <c r="I14" s="6">
        <f>ABS(I12-I11)</f>
        <v>38300</v>
      </c>
      <c r="K14" s="1" t="s">
        <v>38</v>
      </c>
      <c r="L14" s="8">
        <f>ABS(L11-L12)</f>
        <v>1.3900000000006685E-2</v>
      </c>
    </row>
    <row r="15" spans="8:12" x14ac:dyDescent="0.2">
      <c r="H15" t="s">
        <v>34</v>
      </c>
      <c r="K15" t="s">
        <v>40</v>
      </c>
    </row>
    <row r="16" spans="8:12" x14ac:dyDescent="0.2">
      <c r="H16" t="s">
        <v>35</v>
      </c>
      <c r="K16" t="s">
        <v>35</v>
      </c>
    </row>
    <row r="18" spans="8:12" x14ac:dyDescent="0.2">
      <c r="H18" s="1" t="s">
        <v>58</v>
      </c>
      <c r="I18" s="9">
        <f>I14/L14</f>
        <v>2755395.6834519124</v>
      </c>
      <c r="J18" s="1" t="s">
        <v>54</v>
      </c>
    </row>
    <row r="20" spans="8:12" x14ac:dyDescent="0.2">
      <c r="H20" t="s">
        <v>56</v>
      </c>
    </row>
    <row r="22" spans="8:12" x14ac:dyDescent="0.2">
      <c r="H22" t="s">
        <v>55</v>
      </c>
      <c r="I22" s="7">
        <v>7855600</v>
      </c>
      <c r="K22" t="s">
        <v>57</v>
      </c>
      <c r="L22" s="7">
        <v>97.243200000000002</v>
      </c>
    </row>
    <row r="23" spans="8:12" x14ac:dyDescent="0.2">
      <c r="I23" s="10"/>
    </row>
    <row r="24" spans="8:12" x14ac:dyDescent="0.2">
      <c r="H24" s="1" t="s">
        <v>46</v>
      </c>
      <c r="I24" s="11">
        <f>I22-I11</f>
        <v>-575200</v>
      </c>
      <c r="K24" s="1" t="s">
        <v>47</v>
      </c>
      <c r="L24" s="11">
        <f>(L22-L11)*I18</f>
        <v>575602.15827310411</v>
      </c>
    </row>
    <row r="26" spans="8:12" x14ac:dyDescent="0.2">
      <c r="H26" t="s">
        <v>48</v>
      </c>
      <c r="I26" s="10">
        <f>I24+L24</f>
        <v>402.1582731041126</v>
      </c>
    </row>
    <row r="27" spans="8:12" x14ac:dyDescent="0.2">
      <c r="H27" t="s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No.1</vt:lpstr>
      <vt:lpstr>No. 2</vt:lpstr>
      <vt:lpstr>No.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vazquez</dc:creator>
  <cp:lastModifiedBy>Diego Lozoya Morales</cp:lastModifiedBy>
  <dcterms:created xsi:type="dcterms:W3CDTF">2022-11-25T19:42:25Z</dcterms:created>
  <dcterms:modified xsi:type="dcterms:W3CDTF">2025-02-13T03:34:20Z</dcterms:modified>
</cp:coreProperties>
</file>