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<sst xmlns="http://schemas.openxmlformats.org/spreadsheetml/2006/main" count="63" uniqueCount="39">
  <si>
    <t>Block</t>
  </si>
  <si>
    <r>
      <t>Voltage</t>
    </r>
    <r>
      <rPr>
        <sz val="6.0"/>
      </rPr>
      <t xml:space="preserve"> (Nominal) </t>
    </r>
    <r>
      <t>(Volts)</t>
    </r>
  </si>
  <si>
    <r>
      <t xml:space="preserve">Current </t>
    </r>
    <r>
      <rPr>
        <sz val="6.0"/>
      </rPr>
      <t>(Nominal)</t>
    </r>
    <r>
      <t xml:space="preserve"> (Amps)</t>
    </r>
  </si>
  <si>
    <r>
      <t xml:space="preserve">Duty Cycle </t>
    </r>
    <r>
      <rPr>
        <sz val="6.0"/>
      </rPr>
      <t>(Idle)</t>
    </r>
  </si>
  <si>
    <r>
      <t xml:space="preserve">Duty Cycle </t>
    </r>
    <r>
      <rPr>
        <sz val="6.0"/>
      </rPr>
      <t>(Active)</t>
    </r>
  </si>
  <si>
    <r>
      <t>Voltage</t>
    </r>
    <r>
      <rPr>
        <sz val="6.0"/>
      </rPr>
      <t xml:space="preserve"> (Nominal) </t>
    </r>
    <r>
      <t>(Volts)</t>
    </r>
  </si>
  <si>
    <r>
      <t xml:space="preserve">Current </t>
    </r>
    <r>
      <rPr>
        <sz val="6.0"/>
      </rPr>
      <t>(Nominal)</t>
    </r>
    <r>
      <t xml:space="preserve"> (Amps)</t>
    </r>
  </si>
  <si>
    <r>
      <t xml:space="preserve">Current </t>
    </r>
    <r>
      <rPr>
        <sz val="6.0"/>
      </rPr>
      <t xml:space="preserve">(Peak) </t>
    </r>
    <r>
      <t>(Amps)</t>
    </r>
  </si>
  <si>
    <t>NEMA 17 Stepper Motor (1) [Active]</t>
  </si>
  <si>
    <r>
      <t xml:space="preserve">SubTotal Energy </t>
    </r>
    <r>
      <rPr>
        <sz val="6.0"/>
      </rPr>
      <t xml:space="preserve">(Idle) </t>
    </r>
    <r>
      <t>(Watts)</t>
    </r>
  </si>
  <si>
    <r>
      <t>SubTotal Energy</t>
    </r>
    <r>
      <rPr>
        <sz val="6.0"/>
      </rPr>
      <t xml:space="preserve"> (Active)</t>
    </r>
    <r>
      <t xml:space="preserve"> (Watts)</t>
    </r>
  </si>
  <si>
    <t>NEMA 17 Stepper Motor (2) [Active]</t>
  </si>
  <si>
    <t>NEMA 17 Stepper Motor (3) [Active]</t>
  </si>
  <si>
    <t>NEMA 17 Stepper Motor (1) [Idle]</t>
  </si>
  <si>
    <t>NEMA 17 Stepper Motor (2) [Idle]</t>
  </si>
  <si>
    <t>NEMA 17 Stepper Motor (3) [Idle]</t>
  </si>
  <si>
    <t>120VAC-24VDC Power Supply</t>
  </si>
  <si>
    <t>&lt;-- Power In</t>
  </si>
  <si>
    <t>24VDC-12VDC Buck Converter</t>
  </si>
  <si>
    <t>&lt;-- Avg Power In</t>
  </si>
  <si>
    <t>Encoder (1)</t>
  </si>
  <si>
    <t>Encoder (2)</t>
  </si>
  <si>
    <t>Encoder (3)</t>
  </si>
  <si>
    <t>D2028 Vaccum Pump</t>
  </si>
  <si>
    <t>Omron G5V-1-DC9 Relay</t>
  </si>
  <si>
    <t>DRV8825 Stepper Controller IC (1)</t>
  </si>
  <si>
    <t>DRV8825 Stepper Controller IC (2)</t>
  </si>
  <si>
    <r>
      <t xml:space="preserve">Total Energy </t>
    </r>
    <r>
      <rPr>
        <sz val="6.0"/>
      </rPr>
      <t>(Active)</t>
    </r>
    <r>
      <t xml:space="preserve"> (Watts)</t>
    </r>
  </si>
  <si>
    <t>DRV8825 Stepper Controller IC (3)</t>
  </si>
  <si>
    <t>Limit Switch (1)</t>
  </si>
  <si>
    <t>Limit Switch (2)</t>
  </si>
  <si>
    <t>Limit Switch (3)</t>
  </si>
  <si>
    <t>Raspberry Pi 4</t>
  </si>
  <si>
    <t>Pi Camera 2</t>
  </si>
  <si>
    <r>
      <t>Total Energy</t>
    </r>
    <r>
      <rPr>
        <sz val="6.0"/>
      </rPr>
      <t xml:space="preserve"> (Idle) </t>
    </r>
    <r>
      <t>(Watts)</t>
    </r>
  </si>
  <si>
    <t>HDMI Out</t>
  </si>
  <si>
    <t>USB 3.0 Port</t>
  </si>
  <si>
    <t xml:space="preserve">Total Power Available </t>
  </si>
  <si>
    <t>from power supply (Watts)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</si>
</sst>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3">
    <font>
      <sz val="10.0"/>
      <color rgb="FF000000"/>
      <name val="Arial"/>
    </font>
    <font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2" xfId="0" applyAlignment="1" applyFont="1" applyNumberFormat="1">
      <alignment horizontal="center" readingOrder="0"/>
    </xf>
    <xf borderId="0" fillId="2" fontId="1" numFmtId="0" xfId="0" applyAlignment="1" applyFont="1">
      <alignment horizontal="center"/>
    </xf>
    <xf borderId="0" fillId="2" fontId="1" numFmtId="2" xfId="0" applyAlignment="1" applyFont="1" applyNumberForma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readingOrder="0" vertical="bottom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3" fontId="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1.43"/>
    <col customWidth="1" min="2" max="2" width="19.0"/>
    <col customWidth="1" min="3" max="3" width="19.14"/>
    <col customWidth="1" min="4" max="4" width="16.0"/>
    <col customWidth="1" min="5" max="5" width="17.43"/>
    <col customWidth="1" min="6" max="6" width="26.57"/>
    <col customWidth="1" min="7" max="7" width="27.86"/>
    <col customWidth="1" min="8" max="8" width="25.86"/>
    <col customWidth="1" min="9" max="9" width="11.43"/>
    <col customWidth="1" min="10" max="10" width="8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9</v>
      </c>
      <c r="G1" s="1" t="s">
        <v>10</v>
      </c>
    </row>
    <row r="2">
      <c r="A2" s="6" t="s">
        <v>8</v>
      </c>
      <c r="B2" s="6">
        <f t="shared" ref="B2:B4" si="1">C2*(3.3335/2.3)</f>
        <v>4.348043478</v>
      </c>
      <c r="C2" s="6">
        <v>3.0</v>
      </c>
      <c r="D2" s="6">
        <v>0.0</v>
      </c>
      <c r="E2" s="6">
        <v>1.0</v>
      </c>
      <c r="F2" s="9">
        <f t="shared" ref="F2:F24" si="2">B2*C2*D2</f>
        <v>0</v>
      </c>
      <c r="G2" s="9">
        <f t="shared" ref="G2:G24" si="3">E2*C2*B2</f>
        <v>13.04413043</v>
      </c>
    </row>
    <row r="3">
      <c r="A3" s="6" t="s">
        <v>11</v>
      </c>
      <c r="B3" s="6">
        <f t="shared" si="1"/>
        <v>4.348043478</v>
      </c>
      <c r="C3" s="6">
        <v>3.0</v>
      </c>
      <c r="D3" s="6">
        <v>0.0</v>
      </c>
      <c r="E3" s="6">
        <v>1.0</v>
      </c>
      <c r="F3" s="9">
        <f t="shared" si="2"/>
        <v>0</v>
      </c>
      <c r="G3" s="9">
        <f t="shared" si="3"/>
        <v>13.04413043</v>
      </c>
    </row>
    <row r="4">
      <c r="A4" s="6" t="s">
        <v>12</v>
      </c>
      <c r="B4" s="6">
        <f t="shared" si="1"/>
        <v>4.348043478</v>
      </c>
      <c r="C4" s="6">
        <v>3.0</v>
      </c>
      <c r="D4" s="6">
        <v>0.0</v>
      </c>
      <c r="E4" s="6">
        <v>1.0</v>
      </c>
      <c r="F4" s="9">
        <f t="shared" si="2"/>
        <v>0</v>
      </c>
      <c r="G4" s="9">
        <f t="shared" si="3"/>
        <v>13.04413043</v>
      </c>
    </row>
    <row r="5">
      <c r="A5" s="6" t="s">
        <v>13</v>
      </c>
      <c r="B5" s="6">
        <f t="shared" ref="B5:B7" si="4">((3.335/2.3)*2)</f>
        <v>2.9</v>
      </c>
      <c r="C5" s="6">
        <v>2.0</v>
      </c>
      <c r="D5" s="6">
        <v>1.0</v>
      </c>
      <c r="E5" s="6">
        <v>0.0</v>
      </c>
      <c r="F5" s="9">
        <f t="shared" si="2"/>
        <v>5.8</v>
      </c>
      <c r="G5" s="9">
        <f t="shared" si="3"/>
        <v>0</v>
      </c>
    </row>
    <row r="6">
      <c r="A6" s="6" t="s">
        <v>14</v>
      </c>
      <c r="B6" s="6">
        <f t="shared" si="4"/>
        <v>2.9</v>
      </c>
      <c r="C6" s="6">
        <v>2.0</v>
      </c>
      <c r="D6" s="6">
        <v>1.0</v>
      </c>
      <c r="E6" s="6">
        <v>0.0</v>
      </c>
      <c r="F6" s="9">
        <f t="shared" si="2"/>
        <v>5.8</v>
      </c>
      <c r="G6" s="9">
        <f t="shared" si="3"/>
        <v>0</v>
      </c>
    </row>
    <row r="7">
      <c r="A7" s="6" t="s">
        <v>15</v>
      </c>
      <c r="B7" s="6">
        <f t="shared" si="4"/>
        <v>2.9</v>
      </c>
      <c r="C7" s="6">
        <v>2.0</v>
      </c>
      <c r="D7" s="6">
        <v>1.0</v>
      </c>
      <c r="E7" s="6">
        <v>0.0</v>
      </c>
      <c r="F7" s="9">
        <f t="shared" si="2"/>
        <v>5.8</v>
      </c>
      <c r="G7" s="9">
        <f t="shared" si="3"/>
        <v>0</v>
      </c>
    </row>
    <row r="8">
      <c r="A8" s="6" t="s">
        <v>16</v>
      </c>
      <c r="B8" s="6">
        <v>120.0</v>
      </c>
      <c r="C8" s="9">
        <f>((I10+I11)/2)/(0.8*120)</f>
        <v>0.4133431839</v>
      </c>
      <c r="D8" s="6">
        <v>0.0</v>
      </c>
      <c r="E8" s="6">
        <v>1.0</v>
      </c>
      <c r="F8" s="9">
        <f t="shared" si="2"/>
        <v>0</v>
      </c>
      <c r="G8" s="9">
        <f t="shared" si="3"/>
        <v>49.60118207</v>
      </c>
      <c r="H8" s="6" t="s">
        <v>19</v>
      </c>
      <c r="I8" s="12"/>
    </row>
    <row r="9">
      <c r="A9" s="6" t="s">
        <v>18</v>
      </c>
      <c r="B9" s="6">
        <v>24.0</v>
      </c>
      <c r="C9" s="6">
        <v>0.5</v>
      </c>
      <c r="D9" s="6">
        <v>0.5</v>
      </c>
      <c r="E9" s="6">
        <v>0.5</v>
      </c>
      <c r="F9" s="9">
        <f t="shared" si="2"/>
        <v>6</v>
      </c>
      <c r="G9" s="9">
        <f t="shared" si="3"/>
        <v>6</v>
      </c>
      <c r="H9" s="6"/>
      <c r="I9" s="12"/>
    </row>
    <row r="10">
      <c r="A10" s="6" t="s">
        <v>20</v>
      </c>
      <c r="B10" s="6">
        <v>5.0</v>
      </c>
      <c r="C10" s="6">
        <v>0.005</v>
      </c>
      <c r="D10" s="6">
        <v>1.0</v>
      </c>
      <c r="E10" s="6">
        <v>1.0</v>
      </c>
      <c r="F10" s="9">
        <f t="shared" si="2"/>
        <v>0.025</v>
      </c>
      <c r="G10" s="9">
        <f t="shared" si="3"/>
        <v>0.025</v>
      </c>
      <c r="H10" s="6" t="s">
        <v>27</v>
      </c>
      <c r="I10" s="12">
        <f>SUM(G2:G7) + SUM(G9:G31)</f>
        <v>52.1943913</v>
      </c>
    </row>
    <row r="11">
      <c r="A11" s="6" t="s">
        <v>21</v>
      </c>
      <c r="B11" s="6">
        <v>5.0</v>
      </c>
      <c r="C11" s="6">
        <v>0.005</v>
      </c>
      <c r="D11" s="6">
        <v>1.0</v>
      </c>
      <c r="E11" s="6">
        <v>1.0</v>
      </c>
      <c r="F11" s="9">
        <f t="shared" si="2"/>
        <v>0.025</v>
      </c>
      <c r="G11" s="9">
        <f t="shared" si="3"/>
        <v>0.025</v>
      </c>
      <c r="H11" s="6" t="s">
        <v>34</v>
      </c>
      <c r="I11" s="6">
        <f>SUM(F2:F7) + SUM(F9:F31)</f>
        <v>27.1675</v>
      </c>
    </row>
    <row r="12">
      <c r="A12" s="6" t="s">
        <v>22</v>
      </c>
      <c r="B12" s="6">
        <v>5.0</v>
      </c>
      <c r="C12" s="6">
        <v>0.005</v>
      </c>
      <c r="D12" s="6">
        <v>1.0</v>
      </c>
      <c r="E12" s="6">
        <v>1.0</v>
      </c>
      <c r="F12" s="9">
        <f t="shared" si="2"/>
        <v>0.025</v>
      </c>
      <c r="G12" s="9">
        <f t="shared" si="3"/>
        <v>0.025</v>
      </c>
    </row>
    <row r="13">
      <c r="A13" s="6" t="s">
        <v>23</v>
      </c>
      <c r="B13" s="6">
        <v>12.0</v>
      </c>
      <c r="C13" s="6">
        <v>1.0</v>
      </c>
      <c r="D13" s="6">
        <v>0.0</v>
      </c>
      <c r="E13" s="6">
        <v>0.1</v>
      </c>
      <c r="F13" s="9">
        <f t="shared" si="2"/>
        <v>0</v>
      </c>
      <c r="G13" s="9">
        <f t="shared" si="3"/>
        <v>1.2</v>
      </c>
      <c r="H13" s="6" t="s">
        <v>37</v>
      </c>
    </row>
    <row r="14">
      <c r="A14" s="6" t="s">
        <v>24</v>
      </c>
      <c r="B14" s="6">
        <v>12.0</v>
      </c>
      <c r="C14" s="6">
        <v>0.03</v>
      </c>
      <c r="D14" s="6">
        <v>0.0</v>
      </c>
      <c r="E14" s="6">
        <v>0.1</v>
      </c>
      <c r="F14" s="9">
        <f t="shared" si="2"/>
        <v>0</v>
      </c>
      <c r="G14" s="9">
        <f t="shared" si="3"/>
        <v>0.036</v>
      </c>
      <c r="H14" s="13" t="s">
        <v>38</v>
      </c>
    </row>
    <row r="15">
      <c r="A15" s="6" t="s">
        <v>25</v>
      </c>
      <c r="B15" s="6">
        <v>24.0</v>
      </c>
      <c r="C15" s="6">
        <v>0.008</v>
      </c>
      <c r="D15" s="6">
        <v>1.0</v>
      </c>
      <c r="E15" s="6">
        <v>1.0</v>
      </c>
      <c r="F15" s="9">
        <f t="shared" si="2"/>
        <v>0.192</v>
      </c>
      <c r="G15" s="9">
        <f t="shared" si="3"/>
        <v>0.192</v>
      </c>
    </row>
    <row r="16">
      <c r="A16" s="6" t="s">
        <v>26</v>
      </c>
      <c r="B16" s="6">
        <v>24.0</v>
      </c>
      <c r="C16" s="6">
        <v>0.008</v>
      </c>
      <c r="D16" s="6">
        <v>1.0</v>
      </c>
      <c r="E16" s="6">
        <v>1.0</v>
      </c>
      <c r="F16" s="9">
        <f t="shared" si="2"/>
        <v>0.192</v>
      </c>
      <c r="G16" s="9">
        <f t="shared" si="3"/>
        <v>0.192</v>
      </c>
    </row>
    <row r="17">
      <c r="A17" s="6" t="s">
        <v>28</v>
      </c>
      <c r="B17" s="6">
        <v>24.0</v>
      </c>
      <c r="C17" s="6">
        <v>0.008</v>
      </c>
      <c r="D17" s="6">
        <v>1.0</v>
      </c>
      <c r="E17" s="6">
        <v>1.0</v>
      </c>
      <c r="F17" s="9">
        <f t="shared" si="2"/>
        <v>0.192</v>
      </c>
      <c r="G17" s="9">
        <f t="shared" si="3"/>
        <v>0.192</v>
      </c>
    </row>
    <row r="18">
      <c r="A18" s="6" t="s">
        <v>29</v>
      </c>
      <c r="B18" s="6">
        <v>5.0</v>
      </c>
      <c r="C18" s="6">
        <v>0.005</v>
      </c>
      <c r="D18" s="6">
        <v>1.0</v>
      </c>
      <c r="E18" s="6">
        <v>1.0</v>
      </c>
      <c r="F18" s="9">
        <f t="shared" si="2"/>
        <v>0.025</v>
      </c>
      <c r="G18" s="9">
        <f t="shared" si="3"/>
        <v>0.025</v>
      </c>
    </row>
    <row r="19">
      <c r="A19" s="6" t="s">
        <v>30</v>
      </c>
      <c r="B19" s="6">
        <v>5.0</v>
      </c>
      <c r="C19" s="6">
        <v>0.005</v>
      </c>
      <c r="D19" s="6">
        <v>1.0</v>
      </c>
      <c r="E19" s="6">
        <v>1.0</v>
      </c>
      <c r="F19" s="9">
        <f t="shared" si="2"/>
        <v>0.025</v>
      </c>
      <c r="G19" s="9">
        <f t="shared" si="3"/>
        <v>0.025</v>
      </c>
    </row>
    <row r="20">
      <c r="A20" s="6" t="s">
        <v>31</v>
      </c>
      <c r="B20" s="6">
        <v>5.0</v>
      </c>
      <c r="C20" s="6">
        <v>0.005</v>
      </c>
      <c r="D20" s="6">
        <v>1.0</v>
      </c>
      <c r="E20" s="6">
        <v>1.0</v>
      </c>
      <c r="F20" s="9">
        <f t="shared" si="2"/>
        <v>0.025</v>
      </c>
      <c r="G20" s="9">
        <f t="shared" si="3"/>
        <v>0.025</v>
      </c>
    </row>
    <row r="21">
      <c r="A21" s="6" t="s">
        <v>32</v>
      </c>
      <c r="B21" s="6">
        <v>5.0</v>
      </c>
      <c r="C21" s="6">
        <v>0.7</v>
      </c>
      <c r="D21" s="6">
        <v>0.821</v>
      </c>
      <c r="E21" s="6">
        <v>1.0</v>
      </c>
      <c r="F21" s="9">
        <f t="shared" si="2"/>
        <v>2.8735</v>
      </c>
      <c r="G21" s="9">
        <f t="shared" si="3"/>
        <v>3.5</v>
      </c>
    </row>
    <row r="22">
      <c r="A22" s="6" t="s">
        <v>33</v>
      </c>
      <c r="B22" s="6">
        <v>3.3</v>
      </c>
      <c r="C22" s="6">
        <v>0.25</v>
      </c>
      <c r="D22" s="6">
        <v>0.0</v>
      </c>
      <c r="E22" s="6">
        <v>1.0</v>
      </c>
      <c r="F22" s="9">
        <f t="shared" si="2"/>
        <v>0</v>
      </c>
      <c r="G22" s="9">
        <f t="shared" si="3"/>
        <v>0.825</v>
      </c>
    </row>
    <row r="23">
      <c r="A23" s="6" t="s">
        <v>35</v>
      </c>
      <c r="B23" s="6">
        <v>5.0</v>
      </c>
      <c r="C23" s="6">
        <v>0.05</v>
      </c>
      <c r="D23" s="6">
        <v>0.0</v>
      </c>
      <c r="E23" s="6">
        <v>1.0</v>
      </c>
      <c r="F23" s="9">
        <f t="shared" si="2"/>
        <v>0</v>
      </c>
      <c r="G23" s="9">
        <f t="shared" si="3"/>
        <v>0.25</v>
      </c>
    </row>
    <row r="24">
      <c r="A24" s="6" t="s">
        <v>36</v>
      </c>
      <c r="B24" s="6">
        <v>5.0</v>
      </c>
      <c r="C24" s="6">
        <v>0.105</v>
      </c>
      <c r="D24" s="6">
        <v>0.32</v>
      </c>
      <c r="E24" s="6">
        <v>1.0</v>
      </c>
      <c r="F24" s="9">
        <f t="shared" si="2"/>
        <v>0.168</v>
      </c>
      <c r="G24" s="9">
        <f t="shared" si="3"/>
        <v>0.525</v>
      </c>
    </row>
  </sheetData>
  <mergeCells count="1">
    <mergeCell ref="I13:I1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9.43"/>
    <col customWidth="1" min="2" max="2" width="18.0"/>
    <col customWidth="1" min="3" max="3" width="22.43"/>
    <col customWidth="1" min="4" max="4" width="17.43"/>
  </cols>
  <sheetData>
    <row r="1">
      <c r="A1" s="3" t="s">
        <v>0</v>
      </c>
      <c r="B1" s="4" t="s">
        <v>5</v>
      </c>
      <c r="C1" s="2" t="s">
        <v>6</v>
      </c>
      <c r="D1" s="2" t="s">
        <v>7</v>
      </c>
    </row>
    <row r="2">
      <c r="A2" s="5" t="s">
        <v>8</v>
      </c>
      <c r="B2" s="7">
        <f t="shared" ref="B2:B4" si="1">C2*(3.3335/2.3)</f>
        <v>4.348043478</v>
      </c>
      <c r="C2" s="8">
        <v>3.0</v>
      </c>
      <c r="D2" s="6">
        <v>4.0</v>
      </c>
    </row>
    <row r="3">
      <c r="A3" s="5" t="s">
        <v>11</v>
      </c>
      <c r="B3" s="7">
        <f t="shared" si="1"/>
        <v>4.348043478</v>
      </c>
      <c r="C3" s="8">
        <v>3.0</v>
      </c>
      <c r="D3" s="6">
        <v>4.0</v>
      </c>
    </row>
    <row r="4">
      <c r="A4" s="5" t="s">
        <v>12</v>
      </c>
      <c r="B4" s="7">
        <f t="shared" si="1"/>
        <v>4.348043478</v>
      </c>
      <c r="C4" s="8">
        <v>3.0</v>
      </c>
      <c r="D4" s="6">
        <v>4.0</v>
      </c>
    </row>
    <row r="5">
      <c r="A5" s="5" t="s">
        <v>13</v>
      </c>
      <c r="B5" s="7">
        <f t="shared" ref="B5:B7" si="2">((3.335/2.3)*2)</f>
        <v>2.9</v>
      </c>
      <c r="C5" s="8">
        <v>2.0</v>
      </c>
      <c r="D5" s="6">
        <v>2.0</v>
      </c>
    </row>
    <row r="6">
      <c r="A6" s="5" t="s">
        <v>14</v>
      </c>
      <c r="B6" s="7">
        <f t="shared" si="2"/>
        <v>2.9</v>
      </c>
      <c r="C6" s="8">
        <v>2.0</v>
      </c>
      <c r="D6" s="6">
        <v>2.0</v>
      </c>
    </row>
    <row r="7">
      <c r="A7" s="5" t="s">
        <v>15</v>
      </c>
      <c r="B7" s="7">
        <f t="shared" si="2"/>
        <v>2.9</v>
      </c>
      <c r="C7" s="8">
        <v>2.0</v>
      </c>
      <c r="D7" s="6">
        <v>2.0</v>
      </c>
    </row>
    <row r="8">
      <c r="A8" s="5" t="s">
        <v>16</v>
      </c>
      <c r="B8" s="7">
        <v>120.0</v>
      </c>
      <c r="C8" s="6">
        <v>0.413</v>
      </c>
      <c r="D8" s="9">
        <f>((52.194))/(0.8*120)</f>
        <v>0.5436875</v>
      </c>
      <c r="E8" s="6" t="s">
        <v>17</v>
      </c>
    </row>
    <row r="9">
      <c r="A9" s="5" t="s">
        <v>18</v>
      </c>
      <c r="B9" s="7">
        <v>24.0</v>
      </c>
      <c r="C9" s="10">
        <v>0.5</v>
      </c>
      <c r="D9" s="11">
        <f>0.5/0.95</f>
        <v>0.5263157895</v>
      </c>
    </row>
    <row r="10">
      <c r="A10" s="5" t="s">
        <v>20</v>
      </c>
      <c r="B10" s="7">
        <v>5.0</v>
      </c>
      <c r="C10" s="8">
        <v>0.005</v>
      </c>
      <c r="D10" s="6">
        <v>0.007</v>
      </c>
    </row>
    <row r="11">
      <c r="A11" s="5" t="s">
        <v>21</v>
      </c>
      <c r="B11" s="7">
        <v>5.0</v>
      </c>
      <c r="C11" s="8">
        <v>0.005</v>
      </c>
      <c r="D11" s="6">
        <v>0.007</v>
      </c>
    </row>
    <row r="12">
      <c r="A12" s="5" t="s">
        <v>22</v>
      </c>
      <c r="B12" s="7">
        <v>5.0</v>
      </c>
      <c r="C12" s="8">
        <v>0.005</v>
      </c>
      <c r="D12" s="6">
        <v>0.007</v>
      </c>
    </row>
    <row r="13">
      <c r="A13" s="5" t="s">
        <v>23</v>
      </c>
      <c r="B13" s="7">
        <v>12.0</v>
      </c>
      <c r="C13" s="8">
        <v>1.0</v>
      </c>
      <c r="D13" s="6">
        <v>1.1</v>
      </c>
    </row>
    <row r="14">
      <c r="A14" s="5" t="s">
        <v>24</v>
      </c>
      <c r="B14" s="7">
        <v>12.0</v>
      </c>
      <c r="C14" s="8">
        <v>0.03</v>
      </c>
      <c r="D14" s="6">
        <v>0.005</v>
      </c>
    </row>
    <row r="15">
      <c r="A15" s="5" t="s">
        <v>25</v>
      </c>
      <c r="B15" s="7">
        <v>24.0</v>
      </c>
      <c r="C15" s="8">
        <v>0.008</v>
      </c>
      <c r="D15" s="6">
        <v>0.01</v>
      </c>
    </row>
    <row r="16">
      <c r="A16" s="5" t="s">
        <v>26</v>
      </c>
      <c r="B16" s="7">
        <v>24.0</v>
      </c>
      <c r="C16" s="8">
        <v>0.008</v>
      </c>
      <c r="D16" s="6">
        <v>0.01</v>
      </c>
    </row>
    <row r="17">
      <c r="A17" s="5" t="s">
        <v>28</v>
      </c>
      <c r="B17" s="7">
        <v>24.0</v>
      </c>
      <c r="C17" s="8">
        <v>0.008</v>
      </c>
      <c r="D17" s="6">
        <v>0.01</v>
      </c>
    </row>
    <row r="18">
      <c r="A18" s="5" t="s">
        <v>29</v>
      </c>
      <c r="B18" s="7">
        <v>5.0</v>
      </c>
      <c r="C18" s="8">
        <v>0.005</v>
      </c>
      <c r="D18" s="6">
        <v>0.007</v>
      </c>
    </row>
    <row r="19">
      <c r="A19" s="5" t="s">
        <v>30</v>
      </c>
      <c r="B19" s="7">
        <v>5.0</v>
      </c>
      <c r="C19" s="8">
        <v>0.005</v>
      </c>
      <c r="D19" s="6">
        <v>0.007</v>
      </c>
    </row>
    <row r="20">
      <c r="A20" s="5" t="s">
        <v>31</v>
      </c>
      <c r="B20" s="7">
        <v>5.0</v>
      </c>
      <c r="C20" s="8">
        <v>0.005</v>
      </c>
      <c r="D20" s="6">
        <v>0.007</v>
      </c>
    </row>
    <row r="21">
      <c r="A21" s="5" t="s">
        <v>32</v>
      </c>
      <c r="B21" s="7">
        <v>5.0</v>
      </c>
      <c r="C21" s="8">
        <v>0.7</v>
      </c>
      <c r="D21" s="6">
        <v>1.0</v>
      </c>
    </row>
    <row r="22">
      <c r="A22" s="5" t="s">
        <v>33</v>
      </c>
      <c r="B22" s="7">
        <v>3.3</v>
      </c>
      <c r="C22" s="8">
        <v>0.25</v>
      </c>
      <c r="D22" s="6">
        <v>0.32</v>
      </c>
    </row>
    <row r="23">
      <c r="A23" s="5" t="s">
        <v>35</v>
      </c>
      <c r="B23" s="7">
        <v>5.0</v>
      </c>
      <c r="C23" s="8">
        <v>0.05</v>
      </c>
      <c r="D23" s="6">
        <v>0.007</v>
      </c>
    </row>
    <row r="24">
      <c r="A24" s="5" t="s">
        <v>36</v>
      </c>
      <c r="B24" s="7">
        <v>5.0</v>
      </c>
      <c r="C24" s="8">
        <v>0.105</v>
      </c>
      <c r="D24" s="6">
        <v>0.12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