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70" windowHeight="9270"/>
  </bookViews>
  <sheets>
    <sheet name="Sheet1" sheetId="1" r:id="rId1"/>
  </sheets>
  <definedNames>
    <definedName name="Mass_r" comment="后轴荷">Sheet1!$B$5</definedName>
    <definedName name="Mass" comment="总质量">Sheet1!$B$3</definedName>
    <definedName name="Mass_f" comment="前轴荷">Sheet1!$B$4</definedName>
    <definedName name="g" comment="重力加速度">Sheet1!$B$11</definedName>
    <definedName name="E1_zg" comment="高倍载荷">Sheet1!$C$13</definedName>
    <definedName name="E2_xg">Sheet1!$C$14</definedName>
    <definedName name="E2_zg">Sheet1!$E$14</definedName>
    <definedName name="E3_xg">Sheet1!$C$15</definedName>
    <definedName name="E3_zg">Sheet1!$E$15</definedName>
    <definedName name="E4_xg">Sheet1!$C$16</definedName>
    <definedName name="CG_hight">Sheet1!$E$7</definedName>
    <definedName name="L">Sheet1!$E$3</definedName>
    <definedName name="E5_xg">Sheet1!$C$17</definedName>
    <definedName name="E6_xg">Sheet1!$C$18</definedName>
    <definedName name="W">Sheet1!$E$6</definedName>
    <definedName name="E7_yg">Sheet1!$C$19</definedName>
    <definedName name="Mass_wheel">Sheet1!$B$10</definedName>
    <definedName name="E4_zg">Sheet1!$E$16</definedName>
    <definedName name="E5_zg">Sheet1!$E$17</definedName>
    <definedName name="E4_ratio">Sheet1!$G$16</definedName>
    <definedName name="E5_ratio">Sheet1!$G$17</definedName>
  </definedNames>
  <calcPr calcId="144525"/>
</workbook>
</file>

<file path=xl/sharedStrings.xml><?xml version="1.0" encoding="utf-8"?>
<sst xmlns="http://schemas.openxmlformats.org/spreadsheetml/2006/main" count="71" uniqueCount="49">
  <si>
    <t>PAHB</t>
  </si>
  <si>
    <t>总质量</t>
  </si>
  <si>
    <t>kg</t>
  </si>
  <si>
    <t>整车轴距</t>
  </si>
  <si>
    <t>mm</t>
  </si>
  <si>
    <t>前轴荷</t>
  </si>
  <si>
    <t>前轮距</t>
  </si>
  <si>
    <t>后轴荷</t>
  </si>
  <si>
    <t>后轮距</t>
  </si>
  <si>
    <t>轮距-均值</t>
  </si>
  <si>
    <t>整车质心高</t>
  </si>
  <si>
    <t>单侧轮胎质量</t>
  </si>
  <si>
    <t>重力加速度</t>
  </si>
  <si>
    <t>m/s^2</t>
  </si>
  <si>
    <t>工况1</t>
  </si>
  <si>
    <t>高倍载荷</t>
  </si>
  <si>
    <t>g</t>
  </si>
  <si>
    <t>工况2</t>
  </si>
  <si>
    <t>单边过坎</t>
  </si>
  <si>
    <t>g-x</t>
  </si>
  <si>
    <t>g-z</t>
  </si>
  <si>
    <t>工况3</t>
  </si>
  <si>
    <t>双边过坎</t>
  </si>
  <si>
    <t>工况4</t>
  </si>
  <si>
    <t>前进制动</t>
  </si>
  <si>
    <t>R_FX/FY</t>
  </si>
  <si>
    <t>工况5</t>
  </si>
  <si>
    <t>倒车制动</t>
  </si>
  <si>
    <t>工况6</t>
  </si>
  <si>
    <t>前进加速</t>
  </si>
  <si>
    <t>工况7</t>
  </si>
  <si>
    <t>右转极限</t>
  </si>
  <si>
    <t>工况8</t>
  </si>
  <si>
    <t>后桥-加载</t>
  </si>
  <si>
    <t>单边过坎-左</t>
  </si>
  <si>
    <t>左轮-接地-Fx</t>
  </si>
  <si>
    <t>左轮-接地-Fy</t>
  </si>
  <si>
    <t>左轮-接地-Fz</t>
  </si>
  <si>
    <t>右轮-接地-Fx</t>
  </si>
  <si>
    <t>右轮-接地-Fy</t>
  </si>
  <si>
    <t>右轮-接地-Fz</t>
  </si>
  <si>
    <t>左轮-轮心-Fx</t>
  </si>
  <si>
    <t>左轮-轮心-Fy</t>
  </si>
  <si>
    <t>左轮-轮心-Fz</t>
  </si>
  <si>
    <t>右轮-轮心-Fx</t>
  </si>
  <si>
    <t>右轮-轮心-Fy</t>
  </si>
  <si>
    <t>右轮-轮心-Fz</t>
  </si>
  <si>
    <t>Z</t>
  </si>
  <si>
    <t>X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</si>
</sst>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tabSelected="1" workbookViewId="0">
      <selection activeCell="E20" sqref="E20"/>
    </sheetView>
  </sheetViews>
  <sheetFormatPr defaultColWidth="9" defaultRowHeight="13.5" outlineLevelCol="7"/>
  <cols>
    <col min="1" max="1" width="14.5583333333333" customWidth="1"/>
    <col min="2" max="8" width="11.4083333333333" customWidth="1"/>
    <col min="10" max="10" width="9.375"/>
  </cols>
  <sheetData>
    <row r="1" spans="1:1">
      <c r="A1" t="s">
        <v>0</v>
      </c>
    </row>
    <row r="3" spans="1:6">
      <c r="A3" t="s">
        <v>1</v>
      </c>
      <c r="B3">
        <v>3262</v>
      </c>
      <c r="C3" t="s">
        <v>2</v>
      </c>
      <c r="D3" t="s">
        <v>3</v>
      </c>
      <c r="E3">
        <v>3260</v>
      </c>
      <c r="F3" t="s">
        <v>4</v>
      </c>
    </row>
    <row r="4" spans="1:6">
      <c r="A4" t="s">
        <v>5</v>
      </c>
      <c r="B4">
        <v>1463</v>
      </c>
      <c r="C4" t="s">
        <v>2</v>
      </c>
      <c r="D4" t="s">
        <v>6</v>
      </c>
      <c r="E4">
        <v>1660</v>
      </c>
      <c r="F4" t="s">
        <v>4</v>
      </c>
    </row>
    <row r="5" spans="1:6">
      <c r="A5" t="s">
        <v>7</v>
      </c>
      <c r="B5">
        <v>1799</v>
      </c>
      <c r="C5" t="s">
        <v>2</v>
      </c>
      <c r="D5" t="s">
        <v>8</v>
      </c>
      <c r="E5">
        <v>1660</v>
      </c>
      <c r="F5" t="s">
        <v>4</v>
      </c>
    </row>
    <row r="6" spans="4:6">
      <c r="D6" t="s">
        <v>9</v>
      </c>
      <c r="E6">
        <v>1660</v>
      </c>
      <c r="F6" t="s">
        <v>4</v>
      </c>
    </row>
    <row r="7" spans="4:6">
      <c r="D7" t="s">
        <v>10</v>
      </c>
      <c r="E7">
        <v>714.45</v>
      </c>
      <c r="F7" t="s">
        <v>4</v>
      </c>
    </row>
    <row r="10" spans="1:3">
      <c r="A10" t="s">
        <v>11</v>
      </c>
      <c r="B10">
        <v>156</v>
      </c>
      <c r="C10" t="s">
        <v>2</v>
      </c>
    </row>
    <row r="11" spans="1:3">
      <c r="A11" t="s">
        <v>12</v>
      </c>
      <c r="B11">
        <v>9.8</v>
      </c>
      <c r="C11" t="s">
        <v>13</v>
      </c>
    </row>
    <row r="13" spans="1:4">
      <c r="A13" t="s">
        <v>14</v>
      </c>
      <c r="B13" t="s">
        <v>15</v>
      </c>
      <c r="C13">
        <v>4</v>
      </c>
      <c r="D13" t="s">
        <v>16</v>
      </c>
    </row>
    <row r="14" spans="1:6">
      <c r="A14" t="s">
        <v>17</v>
      </c>
      <c r="B14" t="s">
        <v>18</v>
      </c>
      <c r="C14">
        <v>2.5</v>
      </c>
      <c r="D14" t="s">
        <v>19</v>
      </c>
      <c r="E14">
        <v>3</v>
      </c>
      <c r="F14" t="s">
        <v>20</v>
      </c>
    </row>
    <row r="15" spans="1:6">
      <c r="A15" t="s">
        <v>21</v>
      </c>
      <c r="B15" t="s">
        <v>22</v>
      </c>
      <c r="C15">
        <v>2.5</v>
      </c>
      <c r="D15" t="s">
        <v>19</v>
      </c>
      <c r="E15">
        <v>3</v>
      </c>
      <c r="F15" t="s">
        <v>20</v>
      </c>
    </row>
    <row r="16" spans="1:8">
      <c r="A16" t="s">
        <v>23</v>
      </c>
      <c r="B16" t="s">
        <v>24</v>
      </c>
      <c r="C16" s="2">
        <v>1.1</v>
      </c>
      <c r="D16" t="s">
        <v>19</v>
      </c>
      <c r="E16" s="2">
        <v>1</v>
      </c>
      <c r="F16" t="s">
        <v>20</v>
      </c>
      <c r="G16" s="2">
        <v>1.1</v>
      </c>
      <c r="H16" t="s">
        <v>25</v>
      </c>
    </row>
    <row r="17" spans="1:8">
      <c r="A17" t="s">
        <v>26</v>
      </c>
      <c r="B17" t="s">
        <v>27</v>
      </c>
      <c r="C17">
        <v>1.1</v>
      </c>
      <c r="D17" t="s">
        <v>19</v>
      </c>
      <c r="E17">
        <v>1</v>
      </c>
      <c r="F17" t="s">
        <v>20</v>
      </c>
      <c r="G17">
        <v>1.1</v>
      </c>
      <c r="H17" t="s">
        <v>25</v>
      </c>
    </row>
    <row r="18" spans="1:4">
      <c r="A18" t="s">
        <v>28</v>
      </c>
      <c r="B18" t="s">
        <v>29</v>
      </c>
      <c r="C18">
        <v>0.3</v>
      </c>
      <c r="D18" t="s">
        <v>16</v>
      </c>
    </row>
    <row r="19" spans="1:4">
      <c r="A19" t="s">
        <v>30</v>
      </c>
      <c r="B19" t="s">
        <v>31</v>
      </c>
      <c r="C19">
        <v>1</v>
      </c>
      <c r="D19" t="s">
        <v>16</v>
      </c>
    </row>
    <row r="20" spans="1:1">
      <c r="A20" t="s">
        <v>32</v>
      </c>
    </row>
    <row r="23" spans="1:8">
      <c r="A23" s="3" t="s">
        <v>33</v>
      </c>
      <c r="B23" s="3" t="s">
        <v>15</v>
      </c>
      <c r="C23" s="3" t="s">
        <v>34</v>
      </c>
      <c r="D23" s="3" t="s">
        <v>22</v>
      </c>
      <c r="E23" s="3" t="s">
        <v>24</v>
      </c>
      <c r="F23" s="3" t="s">
        <v>27</v>
      </c>
      <c r="G23" s="3" t="s">
        <v>29</v>
      </c>
      <c r="H23" s="3" t="s">
        <v>31</v>
      </c>
    </row>
    <row r="24" s="1" customFormat="1" spans="1:8">
      <c r="A24" s="4" t="s">
        <v>35</v>
      </c>
      <c r="B24" s="5">
        <v>0</v>
      </c>
      <c r="C24" s="5">
        <v>0</v>
      </c>
      <c r="D24" s="5">
        <v>0</v>
      </c>
      <c r="E24" s="5">
        <f>Mass*g*E4_xg*E26/(Mass*g*E4_zg)</f>
        <v>5458.03719291411</v>
      </c>
      <c r="F24" s="5">
        <f>-Mass*g*E5_xg*F26/Mass/g</f>
        <v>-13935.1828070859</v>
      </c>
      <c r="G24" s="5">
        <f>-Mass*g*E6_xg/2</f>
        <v>-4795.14</v>
      </c>
      <c r="H24" s="5">
        <v>0</v>
      </c>
    </row>
    <row r="25" s="1" customFormat="1" spans="1:8">
      <c r="A25" s="4" t="s">
        <v>36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f>Mass_r*g</f>
        <v>17630.2</v>
      </c>
    </row>
    <row r="26" s="1" customFormat="1" spans="1:8">
      <c r="A26" s="4" t="s">
        <v>37</v>
      </c>
      <c r="B26" s="6">
        <f>Mass_r*g*E1_zg/2</f>
        <v>35260.4</v>
      </c>
      <c r="C26" s="6">
        <f>Mass_r*g/2*E2_zg</f>
        <v>26445.3</v>
      </c>
      <c r="D26" s="6">
        <f>Mass_r*g/2*E3_zg</f>
        <v>26445.3</v>
      </c>
      <c r="E26" s="5">
        <f>(Mass_r*g*E4_zg-Mass*E4_xg*g*CG_hight/L)/2</f>
        <v>4961.85199355828</v>
      </c>
      <c r="F26" s="5">
        <f>(Mass_r*g*E5_zg+Mass*E5_xg*g*CG_hight/L)/2</f>
        <v>12668.3480064417</v>
      </c>
      <c r="G26" s="5">
        <f>(Mass_r*g+Mass*E6_xg*g*CG_hight/L)/2</f>
        <v>9865.98581993865</v>
      </c>
      <c r="H26" s="5">
        <f>Mass_r*g</f>
        <v>17630.2</v>
      </c>
    </row>
    <row r="27" spans="1:8">
      <c r="A27" s="7" t="s">
        <v>38</v>
      </c>
      <c r="B27" s="8">
        <v>0</v>
      </c>
      <c r="C27" s="8">
        <v>0</v>
      </c>
      <c r="D27" s="8">
        <v>0</v>
      </c>
      <c r="E27" s="8">
        <f>Mass*g*E4_xg*E29/(Mass*g*E4_zg)</f>
        <v>5458.03719291411</v>
      </c>
      <c r="F27" s="8">
        <f>-Mass*g*E5_xg*F26/Mass/g</f>
        <v>-13935.1828070859</v>
      </c>
      <c r="G27" s="8">
        <f>-Mass*g*E6_xg/2</f>
        <v>-4795.14</v>
      </c>
      <c r="H27" s="8">
        <v>0</v>
      </c>
    </row>
    <row r="28" spans="1:8">
      <c r="A28" s="7" t="s">
        <v>39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</row>
    <row r="29" spans="1:8">
      <c r="A29" s="7" t="s">
        <v>40</v>
      </c>
      <c r="B29" s="10">
        <f>Mass_r*g*E1_zg/2</f>
        <v>35260.4</v>
      </c>
      <c r="C29" s="6">
        <f>Mass_r*g/2</f>
        <v>8815.1</v>
      </c>
      <c r="D29" s="6">
        <f>Mass_r*g/2*E3_zg</f>
        <v>26445.3</v>
      </c>
      <c r="E29" s="8">
        <f>(Mass_r*g*E4_zg-Mass*E4_xg*g*CG_hight/L)/2</f>
        <v>4961.85199355828</v>
      </c>
      <c r="F29" s="8">
        <f>(Mass_r*g*E5_zg+Mass*E5_xg*g*CG_hight/L)/2</f>
        <v>12668.3480064417</v>
      </c>
      <c r="G29" s="8">
        <f>(Mass_r*g+Mass*E6_xg*g*CG_hight/L)/2</f>
        <v>9865.98581993865</v>
      </c>
      <c r="H29" s="8">
        <v>0</v>
      </c>
    </row>
    <row r="30" s="1" customFormat="1" spans="1:8">
      <c r="A30" s="4" t="s">
        <v>41</v>
      </c>
      <c r="B30" s="5">
        <v>0</v>
      </c>
      <c r="C30" s="6">
        <f>(Mass_r-Mass_wheel*2)*g/2*E2_xg</f>
        <v>18215.75</v>
      </c>
      <c r="D30" s="6">
        <f>(Mass_r-Mass_wheel*2)*g/2*E3_xg</f>
        <v>18215.75</v>
      </c>
      <c r="E30" s="5">
        <v>0</v>
      </c>
      <c r="F30" s="5">
        <v>0</v>
      </c>
      <c r="G30" s="5">
        <v>0</v>
      </c>
      <c r="H30" s="5">
        <v>0</v>
      </c>
    </row>
    <row r="31" s="1" customFormat="1" spans="1:8">
      <c r="A31" s="4" t="s">
        <v>42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</row>
    <row r="32" s="1" customFormat="1" spans="1:8">
      <c r="A32" s="4" t="s">
        <v>43</v>
      </c>
      <c r="B32" s="5">
        <f>(Mass_r-Mass_wheel*2)*g*E1_zg/2</f>
        <v>29145.2</v>
      </c>
      <c r="C32" s="5">
        <f>(Mass_r-Mass_wheel*2)*g/2*E2_zg</f>
        <v>21858.9</v>
      </c>
      <c r="D32" s="5">
        <f>(Mass_r-Mass_wheel*2)*g/2*E3_zg</f>
        <v>21858.9</v>
      </c>
      <c r="E32" s="5">
        <v>0</v>
      </c>
      <c r="F32" s="5">
        <v>0</v>
      </c>
      <c r="G32" s="5">
        <v>0</v>
      </c>
      <c r="H32" s="5">
        <v>0</v>
      </c>
    </row>
    <row r="33" spans="1:8">
      <c r="A33" s="7" t="s">
        <v>44</v>
      </c>
      <c r="B33" s="8">
        <v>0</v>
      </c>
      <c r="C33" s="6">
        <v>0</v>
      </c>
      <c r="D33" s="6">
        <f>(Mass_r-Mass_wheel*2)*g/2*E3_xg</f>
        <v>18215.75</v>
      </c>
      <c r="E33" s="8">
        <v>0</v>
      </c>
      <c r="F33" s="8">
        <v>0</v>
      </c>
      <c r="G33" s="8">
        <v>0</v>
      </c>
      <c r="H33" s="8">
        <v>0</v>
      </c>
    </row>
    <row r="34" spans="1:8">
      <c r="A34" s="7" t="s">
        <v>45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1:8">
      <c r="A35" s="7" t="s">
        <v>46</v>
      </c>
      <c r="B35" s="8">
        <f>(Mass_r-Mass_wheel*2)*g*E1_zg/2</f>
        <v>29145.2</v>
      </c>
      <c r="C35" s="8">
        <f>(Mass_r-Mass_wheel*2)*g/2</f>
        <v>7286.3</v>
      </c>
      <c r="D35" s="8">
        <f>(Mass_r-Mass_wheel*2)*g/2*E3_zg</f>
        <v>21858.9</v>
      </c>
      <c r="E35" s="8">
        <v>0</v>
      </c>
      <c r="F35" s="8">
        <v>0</v>
      </c>
      <c r="G35" s="8">
        <v>0</v>
      </c>
      <c r="H35" s="8">
        <v>0</v>
      </c>
    </row>
    <row r="37" spans="4:6">
      <c r="D37" t="s">
        <v>47</v>
      </c>
      <c r="E37">
        <f>(Mass_r*g*E4_zg+Mass*E4_xg*g*CG_hight/L)/2</f>
        <v>12668.3480064417</v>
      </c>
      <c r="F37">
        <f>(Mass_r*g*E4_zg+Mass*E4_xg*g*CG_hight/L)/2</f>
        <v>12668.3480064417</v>
      </c>
    </row>
    <row r="38" spans="4:6">
      <c r="D38" t="s">
        <v>48</v>
      </c>
      <c r="E38">
        <f>Mass*g*E4_xg*E26/(Mass*g*E4_zg)</f>
        <v>5458.03719291411</v>
      </c>
      <c r="F38">
        <f>Mass*g*E4_xg*F26/(Mass*g*E4_zg)</f>
        <v>13935.1828070859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zheng.bingfeng</dc:creator>
  <cp:lastModifiedBy>zheng.bingfeng</cp:lastModifiedBy>
  <dcterms:created xsi:type="dcterms:W3CDTF">2022-05-13T06:18:00Z</dcterms:created>
  <dcterms:modified xsi:type="dcterms:W3CDTF">2022-05-16T05:02:27Z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F2AAA425B2844A29A44A481A4DE53A2F</vt:lpwstr>
  </property>
  <property fmtid="{D5CDD505-2E9C-101B-9397-08002B2CF9AE}" pid="3" name="KSOProductBuildVer">
    <vt:lpwstr>2052-11.8.2.10972</vt:lpwstr>
  </property>
</Properties>
</file>