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8115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</definedNames>
  <calcPr calcId="144525"/>
</workbook>
</file>

<file path=xl/sharedStrings.xml><?xml version="1.0" encoding="utf-8"?>
<sst xmlns="http://schemas.openxmlformats.org/spreadsheetml/2006/main" count="67" uniqueCount="48">
  <si>
    <t>T45C02</t>
  </si>
  <si>
    <t>铝合金车厢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</si>
  <si>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</si>
  <si>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</si>
  <si>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</si>
  <si>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</si>
  <si>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</si>
  <si>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</si>
  <si>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</si>
  <si>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</si>
  <si>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</si>
  <si>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</si>
  <si>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</si>
  <si>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</si>
  <si>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</si>
  <si>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</si>
  <si>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</si>
  <si>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</si>
  <si>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</si>
  <si>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</si>
  <si>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</si>
  <si>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</si>
  <si>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</si>
  <si>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</si>
  <si>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</si>
  <si>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</si>
  <si>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deltaFz</t>
  </si>
  <si>
    <t>工况5</t>
  </si>
  <si>
    <t>倒车制动</t>
  </si>
  <si>
    <t>工况6</t>
  </si>
  <si>
    <t>前进加速</t>
  </si>
  <si>
    <t>工况7</t>
  </si>
  <si>
    <t>右转极限</t>
  </si>
  <si>
    <t>工况8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</si>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</sst>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zoomScale="115" zoomScaleNormal="115" workbookViewId="0">
      <selection activeCell="E3" sqref="E3"/>
    </sheetView>
  </sheetViews>
  <sheetFormatPr defaultColWidth="9" defaultRowHeight="13.5" outlineLevelCol="7"/>
  <cols>
    <col min="1" max="1" width="14.5583333333333" customWidth="1"/>
    <col min="2" max="8" width="11.4083333333333" customWidth="1"/>
    <col min="10" max="10" width="9.375"/>
  </cols>
  <sheetData>
    <row r="1" spans="1:2">
      <c r="A1" t="s">
        <v>0</v>
      </c>
      <c r="B1" t="s">
        <v>1</v>
      </c>
    </row>
    <row r="3" spans="1:6">
      <c r="A3" t="s">
        <v>2</v>
      </c>
      <c r="B3">
        <v>6000</v>
      </c>
      <c r="C3" t="s">
        <v>3</v>
      </c>
      <c r="D3" t="s">
        <v>4</v>
      </c>
      <c r="E3">
        <v>3360</v>
      </c>
      <c r="F3" t="s">
        <v>5</v>
      </c>
    </row>
    <row r="4" spans="1:6">
      <c r="A4" t="s">
        <v>6</v>
      </c>
      <c r="B4">
        <v>2278</v>
      </c>
      <c r="C4" t="s">
        <v>3</v>
      </c>
      <c r="D4" t="s">
        <v>7</v>
      </c>
      <c r="E4">
        <v>1615</v>
      </c>
      <c r="F4" t="s">
        <v>5</v>
      </c>
    </row>
    <row r="5" spans="1:6">
      <c r="A5" t="s">
        <v>8</v>
      </c>
      <c r="B5">
        <f>Mass-Mass_f</f>
        <v>3722</v>
      </c>
      <c r="C5" t="s">
        <v>3</v>
      </c>
      <c r="D5" t="s">
        <v>9</v>
      </c>
      <c r="E5">
        <v>1570</v>
      </c>
      <c r="F5" t="s">
        <v>5</v>
      </c>
    </row>
    <row r="6" spans="4:6">
      <c r="D6" t="s">
        <v>10</v>
      </c>
      <c r="E6">
        <f>(E4+E5)/2</f>
        <v>1592.5</v>
      </c>
      <c r="F6" t="s">
        <v>5</v>
      </c>
    </row>
    <row r="7" spans="4:6">
      <c r="D7" t="s">
        <v>11</v>
      </c>
      <c r="E7">
        <v>1091</v>
      </c>
      <c r="F7" t="s">
        <v>5</v>
      </c>
    </row>
    <row r="10" spans="1:3">
      <c r="A10" t="s">
        <v>12</v>
      </c>
      <c r="B10">
        <v>40.61</v>
      </c>
      <c r="C10" t="s">
        <v>3</v>
      </c>
    </row>
    <row r="11" spans="1:3">
      <c r="A11" t="s">
        <v>13</v>
      </c>
      <c r="B11">
        <v>9.8</v>
      </c>
      <c r="C11" t="s">
        <v>14</v>
      </c>
    </row>
    <row r="13" spans="1:4">
      <c r="A13" t="s">
        <v>15</v>
      </c>
      <c r="B13" t="s">
        <v>16</v>
      </c>
      <c r="C13">
        <v>4</v>
      </c>
      <c r="D13" t="s">
        <v>17</v>
      </c>
    </row>
    <row r="14" spans="1:6">
      <c r="A14" t="s">
        <v>18</v>
      </c>
      <c r="B14" t="s">
        <v>19</v>
      </c>
      <c r="C14">
        <v>2.4</v>
      </c>
      <c r="D14" t="s">
        <v>20</v>
      </c>
      <c r="E14">
        <v>2.7</v>
      </c>
      <c r="F14" t="s">
        <v>21</v>
      </c>
    </row>
    <row r="15" spans="1:6">
      <c r="A15" t="s">
        <v>22</v>
      </c>
      <c r="B15" t="s">
        <v>23</v>
      </c>
      <c r="C15">
        <v>2.4</v>
      </c>
      <c r="D15" t="s">
        <v>20</v>
      </c>
      <c r="E15">
        <v>2.7</v>
      </c>
      <c r="F15" t="s">
        <v>21</v>
      </c>
    </row>
    <row r="16" spans="1:8">
      <c r="A16" t="s">
        <v>24</v>
      </c>
      <c r="B16" t="s">
        <v>25</v>
      </c>
      <c r="C16">
        <v>0.8</v>
      </c>
      <c r="D16" t="s">
        <v>17</v>
      </c>
      <c r="G16" t="s">
        <v>26</v>
      </c>
      <c r="H16">
        <f>Mass*E4_xg*g*CG_hight/L</f>
        <v>15274</v>
      </c>
    </row>
    <row r="17" spans="1:4">
      <c r="A17" t="s">
        <v>27</v>
      </c>
      <c r="B17" t="s">
        <v>28</v>
      </c>
      <c r="C17">
        <v>0.8</v>
      </c>
      <c r="D17" t="s">
        <v>17</v>
      </c>
    </row>
    <row r="18" spans="1:4">
      <c r="A18" t="s">
        <v>29</v>
      </c>
      <c r="B18" t="s">
        <v>30</v>
      </c>
      <c r="C18">
        <v>0.3</v>
      </c>
      <c r="D18" t="s">
        <v>17</v>
      </c>
    </row>
    <row r="19" spans="1:4">
      <c r="A19" t="s">
        <v>31</v>
      </c>
      <c r="B19" t="s">
        <v>32</v>
      </c>
      <c r="C19">
        <v>0.7</v>
      </c>
      <c r="D19" t="s">
        <v>17</v>
      </c>
    </row>
    <row r="20" spans="1:1">
      <c r="A20" t="s">
        <v>33</v>
      </c>
    </row>
    <row r="23" spans="1:8">
      <c r="A23" s="2" t="s">
        <v>34</v>
      </c>
      <c r="B23" s="2" t="s">
        <v>16</v>
      </c>
      <c r="C23" s="2" t="s">
        <v>35</v>
      </c>
      <c r="D23" s="2" t="s">
        <v>23</v>
      </c>
      <c r="E23" s="2" t="s">
        <v>25</v>
      </c>
      <c r="F23" s="2" t="s">
        <v>28</v>
      </c>
      <c r="G23" s="2" t="s">
        <v>30</v>
      </c>
      <c r="H23" s="2" t="s">
        <v>32</v>
      </c>
    </row>
    <row r="24" s="1" customFormat="1" spans="1:8">
      <c r="A24" s="3" t="s">
        <v>36</v>
      </c>
      <c r="B24" s="4">
        <v>0</v>
      </c>
      <c r="C24" s="4">
        <v>0</v>
      </c>
      <c r="D24" s="4">
        <v>0</v>
      </c>
      <c r="E24" s="4">
        <f>Mass*g*E4_xg*E26/Mass/g</f>
        <v>8480.64</v>
      </c>
      <c r="F24" s="4">
        <f>-Mass*g*E5_xg*F26/Mass/g</f>
        <v>-20699.84</v>
      </c>
      <c r="G24" s="4">
        <f>-Mass*g*E6_xg/2</f>
        <v>-8820</v>
      </c>
      <c r="H24" s="4">
        <v>0</v>
      </c>
    </row>
    <row r="25" s="1" customFormat="1" spans="1:8">
      <c r="A25" s="3" t="s">
        <v>37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f>Mass_r*g*E7_yg*H26/(Mass_r*g)</f>
        <v>25011.0383384615</v>
      </c>
    </row>
    <row r="26" s="1" customFormat="1" spans="1:8">
      <c r="A26" s="3" t="s">
        <v>38</v>
      </c>
      <c r="B26" s="4">
        <f>Mass_r*g*E1_zg/2</f>
        <v>72951.2</v>
      </c>
      <c r="C26" s="4">
        <f>Mass_r*g/2*E2_zg</f>
        <v>49242.06</v>
      </c>
      <c r="D26" s="4">
        <f>Mass_r*g/2*E3_zg</f>
        <v>49242.06</v>
      </c>
      <c r="E26" s="4">
        <f>(Mass_r*g-Mass*E4_xg*g*CG_hight/L)/2</f>
        <v>10600.8</v>
      </c>
      <c r="F26" s="4">
        <f>(Mass_r*g+Mass*E5_xg*g*CG_hight/L)/2</f>
        <v>25874.8</v>
      </c>
      <c r="G26" s="4">
        <f>(Mass_r*g+Mass*E6_xg*g*CG_hight/L)/2</f>
        <v>21101.675</v>
      </c>
      <c r="H26" s="4">
        <f>Mass_r*g/2+Mass_r*g*E7_yg*CG_hight/W</f>
        <v>35730.0547692308</v>
      </c>
    </row>
    <row r="27" spans="1:8">
      <c r="A27" s="5" t="s">
        <v>39</v>
      </c>
      <c r="B27" s="6">
        <v>0</v>
      </c>
      <c r="C27" s="6">
        <v>0</v>
      </c>
      <c r="D27" s="6">
        <v>0</v>
      </c>
      <c r="E27" s="6">
        <f>Mass*g*E4_xg*E29/Mass/g</f>
        <v>8480.64</v>
      </c>
      <c r="F27" s="6">
        <f>-Mass*g*E5_xg*F26/Mass/g</f>
        <v>-20699.84</v>
      </c>
      <c r="G27" s="6">
        <f>-Mass*g*E6_xg/2</f>
        <v>-8820</v>
      </c>
      <c r="H27" s="6">
        <v>0</v>
      </c>
    </row>
    <row r="28" spans="1:8">
      <c r="A28" s="5" t="s">
        <v>40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7">
        <f>Mass_r*g*E7_yg*H29/(Mass_r*g)</f>
        <v>521.881661538462</v>
      </c>
    </row>
    <row r="29" spans="1:8">
      <c r="A29" s="5" t="s">
        <v>41</v>
      </c>
      <c r="B29" s="6">
        <f>Mass_r*g*E1_zg/2</f>
        <v>72951.2</v>
      </c>
      <c r="C29" s="6">
        <f>Mass_r*g/2</f>
        <v>18237.8</v>
      </c>
      <c r="D29" s="6">
        <f>Mass_r*g/2*E3_zg</f>
        <v>49242.06</v>
      </c>
      <c r="E29" s="6">
        <f>(Mass_r*g-Mass*E4_xg*g*CG_hight/L)/2</f>
        <v>10600.8</v>
      </c>
      <c r="F29" s="6">
        <f>(Mass_r*g+Mass*E5_xg*g*CG_hight/L)/2</f>
        <v>25874.8</v>
      </c>
      <c r="G29" s="6">
        <f>(Mass_r*g+Mass*E6_xg*g*CG_hight/L)/2</f>
        <v>21101.675</v>
      </c>
      <c r="H29" s="6">
        <f>Mass_r*g/2-Mass_r*g*E7_yg*CG_hight/W</f>
        <v>745.545230769232</v>
      </c>
    </row>
    <row r="30" s="1" customFormat="1" spans="1:8">
      <c r="A30" s="3" t="s">
        <v>42</v>
      </c>
      <c r="B30" s="4">
        <v>0</v>
      </c>
      <c r="C30" s="4">
        <f>Mass_r*g/2*E2_xg</f>
        <v>43770.72</v>
      </c>
      <c r="D30" s="4">
        <f>Mass_r*g/2*E3_xg</f>
        <v>43770.72</v>
      </c>
      <c r="E30" s="4">
        <v>0</v>
      </c>
      <c r="F30" s="4">
        <v>0</v>
      </c>
      <c r="G30" s="4">
        <v>0</v>
      </c>
      <c r="H30" s="4">
        <v>0</v>
      </c>
    </row>
    <row r="31" s="1" customFormat="1" spans="1:8">
      <c r="A31" s="3" t="s">
        <v>43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="1" customFormat="1" spans="1:8">
      <c r="A32" s="3" t="s">
        <v>44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>
      <c r="A33" s="5" t="s">
        <v>45</v>
      </c>
      <c r="B33" s="6">
        <v>0</v>
      </c>
      <c r="C33" s="6">
        <f>Mass_r*g/2*E2_xg</f>
        <v>43770.72</v>
      </c>
      <c r="D33" s="6">
        <f>Mass_r*g/2*E3_xg</f>
        <v>43770.72</v>
      </c>
      <c r="E33" s="6">
        <v>0</v>
      </c>
      <c r="F33" s="6">
        <v>0</v>
      </c>
      <c r="G33" s="6">
        <v>0</v>
      </c>
      <c r="H33" s="6">
        <v>0</v>
      </c>
    </row>
    <row r="34" spans="1:8">
      <c r="A34" s="5" t="s">
        <v>46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5" t="s">
        <v>47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2022-05-13T06:18:28Z</dcterms:created>
  <dcterms:modified xsi:type="dcterms:W3CDTF">2022-05-13T10:28:56Z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DF4A1164F5C64A1DBADD3EBB60DC7AFC</vt:lpwstr>
  </property>
  <property fmtid="{D5CDD505-2E9C-101B-9397-08002B2CF9AE}" pid="3" name="KSOProductBuildVer">
    <vt:lpwstr>2052-11.8.2.10972</vt:lpwstr>
  </property>
</Properties>
</file>