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60" windowHeight="9000"/>
  </bookViews>
  <sheets>
    <sheet name="戴姆勒工况逆向" sheetId="1" r:id="rId1"/>
  </sheets>
  <definedNames>
    <definedName name="g">戴姆勒工况逆向!$B$12</definedName>
    <definedName name="Mass_f">戴姆勒工况逆向!$B$6</definedName>
    <definedName name="Mass">戴姆勒工况逆向!$B$7</definedName>
    <definedName name="L">戴姆勒工况逆向!$E$4</definedName>
    <definedName name="Mass_wheel">戴姆勒工况逆向!$B$8</definedName>
    <definedName name="CG_height">戴姆勒工况逆向!$E$2</definedName>
  </definedNames>
  <calcPr calcId="144525"/>
</workbook>
</file>

<file path=xl/comments1.xml><?xml version="1.0" encoding="utf-8"?>
<comments xmlns="http://schemas.openxmlformats.org/spreadsheetml/2006/main">
  <authors>
    <author>zheng.bingfeng</author>
  </authors>
  <commentList>
    <comment ref="E33" authorId="0">
      <text>
        <r>
          <rPr>
            <sz val="12"/>
            <rFont val="宋体"/>
            <charset val="134"/>
          </rPr>
          <t>1g轮胎重量</t>
        </r>
      </text>
    </comment>
  </commentList>
</comments>
</file>

<file path=xl/sharedStrings.xml><?xml version="1.0" encoding="utf-8"?>
<sst xmlns="http://schemas.openxmlformats.org/spreadsheetml/2006/main" count="102" uniqueCount="85">
  <si>
    <t>Vehicle Parameter</t>
  </si>
  <si>
    <t>input parameter required</t>
  </si>
  <si>
    <t xml:space="preserve">Front Axle Load Curb.[kg] = </t>
  </si>
  <si>
    <t>Height of center of</t>
  </si>
  <si>
    <t xml:space="preserve">Vehicle weight curb height[kg] = </t>
  </si>
  <si>
    <t>dyn.Wheel radius[m]</t>
  </si>
  <si>
    <t xml:space="preserve">Front Axle weight Design[kg] = </t>
  </si>
  <si>
    <t>Wheel base[m]</t>
  </si>
  <si>
    <t>Vehicle weight design height.[kg]=</t>
  </si>
  <si>
    <t>Front axle Gross weight [kg]</t>
  </si>
  <si>
    <t>μ[Street][-]=</t>
  </si>
  <si>
    <t>Gross Vehicle weight [kg]</t>
  </si>
  <si>
    <t>μ high[BRMU][-]=</t>
  </si>
  <si>
    <t>unsprung mass Front Axle/wheel [kg]</t>
  </si>
  <si>
    <t>μ low[BRMU][-]=</t>
  </si>
  <si>
    <t>Dinstance center of Graviti to</t>
  </si>
  <si>
    <t xml:space="preserve">max.jounce[m] = </t>
  </si>
  <si>
    <t xml:space="preserve">max.rebound[m] = </t>
  </si>
  <si>
    <t>Erdbeschleunigung[m/s^2]</t>
  </si>
  <si>
    <t xml:space="preserve">Twisting wheel travel[m] = </t>
  </si>
  <si>
    <t xml:space="preserve">drive shaft max torque(acc)[N_m] = </t>
  </si>
  <si>
    <t>main ration</t>
  </si>
  <si>
    <t>正常前轴-单轮荷载</t>
  </si>
  <si>
    <t>N</t>
  </si>
  <si>
    <t xml:space="preserve">drive shaft max torque(brk)[N_m] = </t>
  </si>
  <si>
    <t>Front axle loads</t>
  </si>
  <si>
    <t>3G重力</t>
  </si>
  <si>
    <t>4G重力</t>
  </si>
  <si>
    <t>双轮过坎</t>
  </si>
  <si>
    <t>右转</t>
  </si>
  <si>
    <t>坏路转向</t>
  </si>
  <si>
    <t>前进制动</t>
  </si>
  <si>
    <t>倒车制动</t>
  </si>
  <si>
    <t>搓板路制动</t>
  </si>
  <si>
    <t>加速工况</t>
  </si>
  <si>
    <t>Description</t>
  </si>
  <si>
    <t xml:space="preserve">									ZWEIG/GAWR3</t>
  </si>
  <si>
    <t xml:space="preserve"> 	DREIG/GAWR4</t>
  </si>
  <si>
    <t xml:space="preserve"> 	STRASSE/RROAD</t>
  </si>
  <si>
    <t xml:space="preserve"> 	KURVR/CORNR</t>
  </si>
  <si>
    <t xml:space="preserve"> 	DHKRR/CORDBMPR</t>
  </si>
  <si>
    <t xml:space="preserve"> 	BRV/BRF</t>
  </si>
  <si>
    <t xml:space="preserve"> 	BRR/BRB</t>
  </si>
  <si>
    <t xml:space="preserve"> 	SELAENGSL1/WBLPLUS</t>
  </si>
  <si>
    <t xml:space="preserve"> 	SELAENGSL2/WBLPLUSPLUS</t>
  </si>
  <si>
    <t xml:space="preserve"> 	ANV/ACCF</t>
  </si>
  <si>
    <t xml:space="preserve"> 	ANR/ACCB</t>
  </si>
  <si>
    <t>drive force at wheel center le</t>
  </si>
  <si>
    <t>drive force at wheel center ri</t>
  </si>
  <si>
    <t>brake force at center of contact patch le</t>
  </si>
  <si>
    <t>brake force at center of contact patch ri</t>
  </si>
  <si>
    <t>vertical force at center of contact patch le</t>
  </si>
  <si>
    <t>vertical force at center of contact patch ri</t>
  </si>
  <si>
    <t>side force at center of contact patch le</t>
  </si>
  <si>
    <t>side force at center of contact patch ri</t>
  </si>
  <si>
    <t>drive shaft moment</t>
  </si>
  <si>
    <t>P9_RMP_L_MY Momentum_Y</t>
  </si>
  <si>
    <t>P9_RMP_R_MY Momentum_Y</t>
  </si>
  <si>
    <t>longitudinal force at wheel centerh le</t>
  </si>
  <si>
    <t>side force at wheel center le</t>
  </si>
  <si>
    <t>vertical force at wheel center le</t>
  </si>
  <si>
    <t>longitudinal force at wheel center ri</t>
  </si>
  <si>
    <t>side force at wheel center ri</t>
  </si>
  <si>
    <t>vertical force at wheel center ri</t>
  </si>
  <si>
    <t>3g垂向</t>
  </si>
  <si>
    <t>4g垂向</t>
  </si>
  <si>
    <t>1g垂向</t>
  </si>
  <si>
    <t>2.25g垂向</t>
  </si>
  <si>
    <t>1.1g纵向</t>
  </si>
  <si>
    <t>0.8g纵向</t>
  </si>
  <si>
    <t>2g纵向-轮心</t>
  </si>
  <si>
    <t>1g侧向</t>
  </si>
  <si>
    <t>1.3g侧向</t>
  </si>
  <si>
    <t>1.1 路面附着系数</t>
  </si>
  <si>
    <t>0.8 路面附着系数</t>
  </si>
  <si>
    <t>1.1 纵向/垂向比值</t>
  </si>
  <si>
    <t>2g纵向-轮心-单侧加载</t>
  </si>
  <si>
    <t>2.7g轮心-单侧加载</t>
  </si>
  <si>
    <t>计算</t>
  </si>
  <si>
    <t>根据前后载荷转移量计算纵向加速度</t>
  </si>
  <si>
    <t>最大输出力矩</t>
  </si>
  <si>
    <t>车轮输出力矩</t>
  </si>
  <si>
    <t>轮胎接地输出纵向力</t>
  </si>
  <si>
    <t>单轮Fx</t>
  </si>
  <si>
    <t>垂向力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</si>
</sst>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8" borderId="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abSelected="1" zoomScale="70" zoomScaleNormal="70" topLeftCell="A25" workbookViewId="0">
      <selection activeCell="C53" sqref="A48:C53"/>
    </sheetView>
  </sheetViews>
  <sheetFormatPr defaultColWidth="9" defaultRowHeight="13.5"/>
  <cols>
    <col min="1" max="1" width="42.3583333333333" customWidth="1"/>
    <col min="2" max="2" width="24.625" customWidth="1"/>
    <col min="4" max="4" width="29.375" customWidth="1"/>
    <col min="5" max="6" width="16.6" customWidth="1"/>
    <col min="7" max="10" width="19.8166666666667" customWidth="1"/>
    <col min="11" max="12" width="16.6" customWidth="1"/>
  </cols>
  <sheetData>
    <row r="1" spans="1:2">
      <c r="A1" t="s">
        <v>0</v>
      </c>
      <c r="B1" t="s">
        <v>1</v>
      </c>
    </row>
    <row r="2" spans="1:5">
      <c r="A2" t="s">
        <v>2</v>
      </c>
      <c r="D2" t="s">
        <v>3</v>
      </c>
      <c r="E2">
        <v>0.541</v>
      </c>
    </row>
    <row r="3" spans="1:5">
      <c r="A3" t="s">
        <v>4</v>
      </c>
      <c r="D3" t="s">
        <v>5</v>
      </c>
      <c r="E3">
        <v>0.317</v>
      </c>
    </row>
    <row r="4" spans="1:5">
      <c r="A4" t="s">
        <v>6</v>
      </c>
      <c r="D4" t="s">
        <v>7</v>
      </c>
      <c r="E4">
        <v>2880</v>
      </c>
    </row>
    <row r="5" spans="1:1">
      <c r="A5" t="s">
        <v>8</v>
      </c>
    </row>
    <row r="6" spans="1:5">
      <c r="A6" t="s">
        <v>9</v>
      </c>
      <c r="B6">
        <v>1600</v>
      </c>
      <c r="D6" t="s">
        <v>10</v>
      </c>
      <c r="E6">
        <v>1.1</v>
      </c>
    </row>
    <row r="7" spans="1:5">
      <c r="A7" t="s">
        <v>11</v>
      </c>
      <c r="B7" s="1">
        <v>2651</v>
      </c>
      <c r="D7" t="s">
        <v>12</v>
      </c>
      <c r="E7">
        <v>1</v>
      </c>
    </row>
    <row r="8" spans="1:5">
      <c r="A8" t="s">
        <v>13</v>
      </c>
      <c r="B8">
        <v>60</v>
      </c>
      <c r="D8" t="s">
        <v>14</v>
      </c>
      <c r="E8">
        <v>0.1</v>
      </c>
    </row>
    <row r="10" spans="1:5">
      <c r="A10" t="s">
        <v>15</v>
      </c>
      <c r="B10">
        <v>1250</v>
      </c>
      <c r="D10" t="s">
        <v>16</v>
      </c>
      <c r="E10">
        <v>0.1</v>
      </c>
    </row>
    <row r="11" spans="1:5">
      <c r="A11" t="s">
        <v>15</v>
      </c>
      <c r="B11">
        <v>1630</v>
      </c>
      <c r="D11" t="s">
        <v>17</v>
      </c>
      <c r="E11">
        <v>0.1</v>
      </c>
    </row>
    <row r="12" spans="1:5">
      <c r="A12" t="s">
        <v>18</v>
      </c>
      <c r="B12">
        <v>9.80665</v>
      </c>
      <c r="D12" t="s">
        <v>19</v>
      </c>
      <c r="E12">
        <v>0.04</v>
      </c>
    </row>
    <row r="14" spans="1:10">
      <c r="A14" t="s">
        <v>20</v>
      </c>
      <c r="B14">
        <v>1300</v>
      </c>
      <c r="D14" t="s">
        <v>21</v>
      </c>
      <c r="E14">
        <v>3.27</v>
      </c>
      <c r="H14" t="s">
        <v>22</v>
      </c>
      <c r="I14">
        <f>1600*g/2</f>
        <v>7845.32</v>
      </c>
      <c r="J14" t="s">
        <v>23</v>
      </c>
    </row>
    <row r="15" spans="1:2">
      <c r="A15" t="s">
        <v>24</v>
      </c>
      <c r="B15">
        <v>-1977</v>
      </c>
    </row>
    <row r="17" spans="1:1">
      <c r="A17" t="s">
        <v>25</v>
      </c>
    </row>
    <row r="19" spans="1:12">
      <c r="A19" s="4"/>
      <c r="B19" s="4" t="s">
        <v>26</v>
      </c>
      <c r="C19" s="4" t="s">
        <v>27</v>
      </c>
      <c r="D19" s="4" t="s">
        <v>28</v>
      </c>
      <c r="E19" s="4" t="s">
        <v>29</v>
      </c>
      <c r="F19" s="4" t="s">
        <v>30</v>
      </c>
      <c r="G19" s="4" t="s">
        <v>31</v>
      </c>
      <c r="H19" s="4" t="s">
        <v>32</v>
      </c>
      <c r="I19" s="4" t="s">
        <v>33</v>
      </c>
      <c r="J19" s="4"/>
      <c r="K19" s="4" t="s">
        <v>34</v>
      </c>
      <c r="L19" s="4"/>
    </row>
    <row r="20" ht="25" customHeight="1" spans="1:12">
      <c r="A20" s="5" t="s">
        <v>35</v>
      </c>
      <c r="B20" s="5" t="s">
        <v>36</v>
      </c>
      <c r="C20" s="5" t="s">
        <v>37</v>
      </c>
      <c r="D20" s="5" t="s">
        <v>38</v>
      </c>
      <c r="E20" s="5" t="s">
        <v>39</v>
      </c>
      <c r="F20" s="5" t="s">
        <v>40</v>
      </c>
      <c r="G20" s="5" t="s">
        <v>41</v>
      </c>
      <c r="H20" s="5" t="s">
        <v>42</v>
      </c>
      <c r="I20" s="5" t="s">
        <v>43</v>
      </c>
      <c r="J20" s="5" t="s">
        <v>44</v>
      </c>
      <c r="K20" s="5" t="s">
        <v>45</v>
      </c>
      <c r="L20" s="5" t="s">
        <v>46</v>
      </c>
    </row>
    <row r="21" spans="1:12">
      <c r="A21" s="6" t="s">
        <v>47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-6705</v>
      </c>
      <c r="L21" s="6">
        <v>10197</v>
      </c>
    </row>
    <row r="22" spans="1:12">
      <c r="A22" s="6" t="s">
        <v>48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-6705</v>
      </c>
      <c r="L22" s="6">
        <v>10197</v>
      </c>
    </row>
    <row r="23" spans="1:12">
      <c r="A23" s="6" t="s">
        <v>49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11584</v>
      </c>
      <c r="H23" s="6">
        <v>-5675</v>
      </c>
      <c r="I23" s="6">
        <v>7839</v>
      </c>
      <c r="J23" s="6">
        <v>7839</v>
      </c>
      <c r="K23" s="6">
        <v>0</v>
      </c>
      <c r="L23" s="6">
        <v>0</v>
      </c>
    </row>
    <row r="24" spans="1:12">
      <c r="A24" s="6" t="s">
        <v>50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11584</v>
      </c>
      <c r="H24" s="6">
        <v>-5675</v>
      </c>
      <c r="I24" s="6">
        <v>7839</v>
      </c>
      <c r="J24" s="6">
        <v>7839</v>
      </c>
      <c r="K24" s="6">
        <v>0</v>
      </c>
      <c r="L24" s="6">
        <v>0</v>
      </c>
    </row>
    <row r="25" s="1" customFormat="1" spans="1:12">
      <c r="A25" s="7" t="s">
        <v>51</v>
      </c>
      <c r="B25" s="7">
        <v>23536</v>
      </c>
      <c r="C25" s="7">
        <v>31381</v>
      </c>
      <c r="D25" s="7">
        <v>23536</v>
      </c>
      <c r="E25" s="7">
        <v>15691</v>
      </c>
      <c r="F25" s="7">
        <v>35304</v>
      </c>
      <c r="G25" s="7">
        <v>10531</v>
      </c>
      <c r="H25" s="7">
        <v>5159</v>
      </c>
      <c r="I25" s="7">
        <v>9799</v>
      </c>
      <c r="J25" s="7">
        <v>9799</v>
      </c>
      <c r="K25" s="7">
        <v>6095</v>
      </c>
      <c r="L25" s="7">
        <v>9270</v>
      </c>
    </row>
    <row r="26" s="1" customFormat="1" spans="1:12">
      <c r="A26" s="7" t="s">
        <v>52</v>
      </c>
      <c r="B26" s="7">
        <v>23536</v>
      </c>
      <c r="C26" s="7">
        <v>31381</v>
      </c>
      <c r="D26" s="7">
        <v>23536</v>
      </c>
      <c r="E26" s="7">
        <v>0</v>
      </c>
      <c r="F26" s="7">
        <v>0</v>
      </c>
      <c r="G26" s="7">
        <v>10531</v>
      </c>
      <c r="H26" s="7">
        <v>5159</v>
      </c>
      <c r="I26" s="7">
        <v>9799</v>
      </c>
      <c r="J26" s="7">
        <v>9799</v>
      </c>
      <c r="K26" s="7">
        <v>6095</v>
      </c>
      <c r="L26" s="7">
        <v>9270</v>
      </c>
    </row>
    <row r="27" spans="1:12">
      <c r="A27" s="6" t="s">
        <v>53</v>
      </c>
      <c r="B27" s="6">
        <v>0</v>
      </c>
      <c r="C27" s="6">
        <v>0</v>
      </c>
      <c r="D27" s="6">
        <v>0</v>
      </c>
      <c r="E27" s="6">
        <v>15691</v>
      </c>
      <c r="F27" s="6">
        <v>20398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</row>
    <row r="28" spans="1:12">
      <c r="A28" s="6" t="s">
        <v>54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</row>
    <row r="29" spans="1:12">
      <c r="A29" s="6" t="s">
        <v>55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1300</v>
      </c>
      <c r="L29" s="6">
        <v>-1977</v>
      </c>
    </row>
    <row r="30" s="1" customFormat="1" spans="1:12">
      <c r="A30" s="7" t="s">
        <v>56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2126</v>
      </c>
      <c r="L30" s="7">
        <v>-3232</v>
      </c>
    </row>
    <row r="31" s="1" customFormat="1" spans="1:12">
      <c r="A31" s="7" t="s">
        <v>57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2126</v>
      </c>
      <c r="L31" s="7">
        <v>-3232</v>
      </c>
    </row>
    <row r="32" s="2" customFormat="1" spans="1:12">
      <c r="A32" s="8" t="s">
        <v>58</v>
      </c>
      <c r="B32" s="8">
        <v>0</v>
      </c>
      <c r="C32" s="8">
        <v>0</v>
      </c>
      <c r="D32" s="8">
        <v>14514</v>
      </c>
      <c r="E32" s="8">
        <v>0</v>
      </c>
      <c r="F32" s="8">
        <v>0</v>
      </c>
      <c r="G32" s="8">
        <v>-647</v>
      </c>
      <c r="H32" s="8">
        <v>647</v>
      </c>
      <c r="I32" s="8">
        <v>30911</v>
      </c>
      <c r="J32" s="8">
        <v>38756</v>
      </c>
      <c r="K32" s="8">
        <v>422</v>
      </c>
      <c r="L32" s="8">
        <v>-343</v>
      </c>
    </row>
    <row r="33" s="2" customFormat="1" spans="1:12">
      <c r="A33" s="8" t="s">
        <v>59</v>
      </c>
      <c r="B33" s="8">
        <v>0</v>
      </c>
      <c r="C33" s="8">
        <v>0</v>
      </c>
      <c r="D33" s="8">
        <v>0</v>
      </c>
      <c r="E33" s="8">
        <v>-588</v>
      </c>
      <c r="F33" s="8">
        <v>-765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</row>
    <row r="34" s="2" customFormat="1" spans="1:12">
      <c r="A34" s="8" t="s">
        <v>60</v>
      </c>
      <c r="B34" s="8">
        <v>-1177</v>
      </c>
      <c r="C34" s="8">
        <v>-1765</v>
      </c>
      <c r="D34" s="8">
        <v>-1765</v>
      </c>
      <c r="E34" s="8">
        <v>0</v>
      </c>
      <c r="F34" s="8">
        <v>-1471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</row>
    <row r="35" s="1" customFormat="1" spans="1:12">
      <c r="A35" s="7" t="s">
        <v>61</v>
      </c>
      <c r="B35" s="7">
        <v>0</v>
      </c>
      <c r="C35" s="7">
        <v>0</v>
      </c>
      <c r="D35" s="7">
        <v>14514</v>
      </c>
      <c r="E35" s="7">
        <v>0</v>
      </c>
      <c r="F35" s="7">
        <v>0</v>
      </c>
      <c r="G35" s="7">
        <v>-647</v>
      </c>
      <c r="H35" s="7">
        <v>647</v>
      </c>
      <c r="I35" s="7">
        <v>-471</v>
      </c>
      <c r="J35" s="7">
        <v>-471</v>
      </c>
      <c r="K35" s="7">
        <v>422</v>
      </c>
      <c r="L35" s="7">
        <v>-343</v>
      </c>
    </row>
    <row r="36" s="1" customFormat="1" spans="1:12">
      <c r="A36" s="7" t="s">
        <v>62</v>
      </c>
      <c r="B36" s="7">
        <v>0</v>
      </c>
      <c r="C36" s="7">
        <v>0</v>
      </c>
      <c r="D36" s="7">
        <v>0</v>
      </c>
      <c r="E36" s="7">
        <v>-588</v>
      </c>
      <c r="F36" s="7">
        <v>-765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</row>
    <row r="37" s="1" customFormat="1" spans="1:12">
      <c r="A37" s="7" t="s">
        <v>63</v>
      </c>
      <c r="B37" s="7">
        <v>-1177</v>
      </c>
      <c r="C37" s="7">
        <v>-1765</v>
      </c>
      <c r="D37" s="7">
        <v>-1765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</row>
    <row r="38" spans="2:7">
      <c r="B38" s="9"/>
      <c r="C38" s="9"/>
      <c r="D38" s="9"/>
      <c r="E38" s="9"/>
      <c r="F38" s="9"/>
      <c r="G38" s="9"/>
    </row>
    <row r="39" spans="2:10">
      <c r="B39" s="9" t="s">
        <v>64</v>
      </c>
      <c r="C39" s="9" t="s">
        <v>65</v>
      </c>
      <c r="D39" s="9" t="s">
        <v>64</v>
      </c>
      <c r="E39" s="9" t="s">
        <v>66</v>
      </c>
      <c r="F39" s="9" t="s">
        <v>67</v>
      </c>
      <c r="G39" s="4" t="s">
        <v>68</v>
      </c>
      <c r="H39" s="4" t="s">
        <v>68</v>
      </c>
      <c r="I39" s="9" t="s">
        <v>69</v>
      </c>
      <c r="J39" s="9" t="s">
        <v>69</v>
      </c>
    </row>
    <row r="40" spans="4:12">
      <c r="D40" s="4" t="s">
        <v>70</v>
      </c>
      <c r="E40" s="9" t="s">
        <v>71</v>
      </c>
      <c r="F40" s="9" t="s">
        <v>72</v>
      </c>
      <c r="G40" s="4" t="s">
        <v>66</v>
      </c>
      <c r="H40" s="4" t="s">
        <v>66</v>
      </c>
      <c r="I40" s="4" t="s">
        <v>66</v>
      </c>
      <c r="J40" s="4" t="s">
        <v>66</v>
      </c>
      <c r="K40" s="3"/>
      <c r="L40" s="3"/>
    </row>
    <row r="41" spans="4:12">
      <c r="D41" s="4"/>
      <c r="G41" s="4" t="s">
        <v>73</v>
      </c>
      <c r="H41" s="4" t="s">
        <v>73</v>
      </c>
      <c r="I41" s="4" t="s">
        <v>74</v>
      </c>
      <c r="J41" s="4" t="s">
        <v>74</v>
      </c>
      <c r="K41" s="4" t="s">
        <v>75</v>
      </c>
      <c r="L41" s="4" t="s">
        <v>75</v>
      </c>
    </row>
    <row r="42" spans="7:10">
      <c r="G42" s="4"/>
      <c r="H42" s="4"/>
      <c r="I42" s="4" t="s">
        <v>76</v>
      </c>
      <c r="J42" s="4" t="s">
        <v>77</v>
      </c>
    </row>
    <row r="44" s="3" customFormat="1" spans="1:12">
      <c r="A44" s="10" t="s">
        <v>78</v>
      </c>
      <c r="B44" s="10">
        <f>B25*2/g/Mass_f</f>
        <v>3.00000509858106</v>
      </c>
      <c r="C44" s="10">
        <f>C25*2/g/Mass_f</f>
        <v>3.99996430993255</v>
      </c>
      <c r="D44" s="10">
        <f>D25*2/g/Mass_f</f>
        <v>3.00000509858106</v>
      </c>
      <c r="E44" s="10">
        <f>E25/g/Mass_f</f>
        <v>1.00002294361479</v>
      </c>
      <c r="F44" s="10">
        <f>F25/g/Mass_f</f>
        <v>2.2500038239358</v>
      </c>
      <c r="G44" s="10">
        <f>(G25*2/g-Mass_f)*L/(CG_height*Mass*1000)</f>
        <v>1.09988956058813</v>
      </c>
      <c r="H44" s="10">
        <f>(H25*2/g-Mass_f)*L/(CG_height*Mass*1000)</f>
        <v>-1.10015166527624</v>
      </c>
      <c r="I44" s="10">
        <f>(I25*2/g-Mass_f)*L/(CG_height*Mass*1000)</f>
        <v>0.800107323556719</v>
      </c>
      <c r="J44" s="10">
        <f>(J25*2/g-Mass_f)*L/(CG_height*Mass*1000)</f>
        <v>0.800107323556719</v>
      </c>
      <c r="K44" s="10">
        <f>(K25*2/g-Mass_f)*L/(CG_height*Mass*1000)</f>
        <v>-0.716823558908212</v>
      </c>
      <c r="L44" s="10">
        <f>(L25*2/g-Mass_f)*L/(CG_height*Mass*1000)</f>
        <v>0.583461417286755</v>
      </c>
    </row>
    <row r="45" s="3" customFormat="1" spans="1:12">
      <c r="A45" s="10"/>
      <c r="B45" s="10"/>
      <c r="C45" s="10"/>
      <c r="D45" s="10">
        <f>D32*2/g/(Mass_f-Mass_wheel*2)</f>
        <v>2.00002177231914</v>
      </c>
      <c r="E45" s="10">
        <f>E27/g/Mass_f</f>
        <v>1.00002294361479</v>
      </c>
      <c r="F45" s="10">
        <f>F27/g/Mass_f</f>
        <v>1.30001070702024</v>
      </c>
      <c r="G45" s="10">
        <f t="shared" ref="G45:J45" si="0">G23/G25</f>
        <v>1.09999050422562</v>
      </c>
      <c r="H45" s="10">
        <f t="shared" si="0"/>
        <v>-1.10001938360147</v>
      </c>
      <c r="I45" s="10">
        <f t="shared" si="0"/>
        <v>0.799979589754057</v>
      </c>
      <c r="J45" s="10">
        <f t="shared" si="0"/>
        <v>0.799979589754057</v>
      </c>
      <c r="K45" s="11">
        <f>K21/K25</f>
        <v>-1.10008203445447</v>
      </c>
      <c r="L45" s="11">
        <f>L21/L25</f>
        <v>1.1</v>
      </c>
    </row>
    <row r="46" s="3" customFormat="1" spans="1:10">
      <c r="A46" s="10"/>
      <c r="B46" s="10"/>
      <c r="C46" s="10"/>
      <c r="D46" s="10"/>
      <c r="E46" s="10"/>
      <c r="F46" s="10"/>
      <c r="G46" s="10"/>
      <c r="H46" s="10"/>
      <c r="I46" s="10">
        <f>I32/g/(Mass_f-Mass_wheel*2)</f>
        <v>2.12975999049735</v>
      </c>
      <c r="J46" s="10">
        <f>J32/g/(Mass_f-Mass_wheel*2)</f>
        <v>2.67027848311977</v>
      </c>
    </row>
    <row r="47" s="3" customFormat="1" spans="1:10">
      <c r="A47" s="10"/>
      <c r="B47" s="10"/>
      <c r="C47" s="10"/>
      <c r="D47" s="10"/>
      <c r="E47" s="10"/>
      <c r="F47" s="10"/>
      <c r="G47" s="10"/>
      <c r="H47" s="10"/>
      <c r="I47" s="10">
        <f>I32/g/(Mass_f)</f>
        <v>1.97002799121005</v>
      </c>
      <c r="J47" s="10">
        <f>J32/g/(Mass_f)</f>
        <v>2.47000759688579</v>
      </c>
    </row>
    <row r="48" spans="7:8">
      <c r="G48" t="s">
        <v>79</v>
      </c>
      <c r="H48" t="s">
        <v>79</v>
      </c>
    </row>
    <row r="50" spans="11:12">
      <c r="K50" s="9" t="s">
        <v>80</v>
      </c>
      <c r="L50" s="9" t="s">
        <v>80</v>
      </c>
    </row>
    <row r="51" spans="11:12">
      <c r="K51" s="9">
        <v>1300</v>
      </c>
      <c r="L51" s="9">
        <v>1977</v>
      </c>
    </row>
    <row r="52" spans="11:12">
      <c r="K52" s="9" t="s">
        <v>81</v>
      </c>
      <c r="L52" s="9" t="s">
        <v>81</v>
      </c>
    </row>
    <row r="53" spans="11:12">
      <c r="K53" s="9">
        <f>K51*3.27</f>
        <v>4251</v>
      </c>
      <c r="L53" s="9">
        <f>L51*3.27</f>
        <v>6464.79</v>
      </c>
    </row>
    <row r="54" spans="11:12">
      <c r="K54" s="9" t="s">
        <v>82</v>
      </c>
      <c r="L54" s="9" t="s">
        <v>82</v>
      </c>
    </row>
    <row r="55" spans="11:12">
      <c r="K55" s="9">
        <f>K53/0.317</f>
        <v>13410.094637224</v>
      </c>
      <c r="L55" s="9">
        <f>L53/0.317</f>
        <v>20393.6593059937</v>
      </c>
    </row>
    <row r="56" spans="11:12">
      <c r="K56" s="9" t="s">
        <v>83</v>
      </c>
      <c r="L56" s="9" t="s">
        <v>83</v>
      </c>
    </row>
    <row r="57" spans="11:12">
      <c r="K57" s="9">
        <f>K55/2</f>
        <v>6705.04731861199</v>
      </c>
      <c r="L57" s="9">
        <f>L55/2</f>
        <v>10196.8296529968</v>
      </c>
    </row>
    <row r="58" spans="11:12">
      <c r="K58" s="9" t="s">
        <v>84</v>
      </c>
      <c r="L58" s="9" t="s">
        <v>84</v>
      </c>
    </row>
    <row r="59" spans="11:12">
      <c r="K59" s="9">
        <f>K57/1.1</f>
        <v>6095.49756237453</v>
      </c>
      <c r="L59" s="9">
        <f>L57/1.1</f>
        <v>9269.84513908804</v>
      </c>
    </row>
    <row r="60" spans="11:12">
      <c r="K60" s="9"/>
      <c r="L60" s="9"/>
    </row>
  </sheetData>
  <mergeCells count="2">
    <mergeCell ref="I19:J19"/>
    <mergeCell ref="K19:L19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戴姆勒工况逆向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zheng.bingfeng</cp:lastModifiedBy>
  <dcterms:created xsi:type="dcterms:W3CDTF">2022-05-12T11:06:23Z</dcterms:created>
  <dcterms:modified xsi:type="dcterms:W3CDTF">2022-05-13T12:35:04Z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BDE0CD234CA64C75A4A3B2EDDD0F78A4</vt:lpwstr>
  </property>
  <property fmtid="{D5CDD505-2E9C-101B-9397-08002B2CF9AE}" pid="3" name="KSOProductBuildVer">
    <vt:lpwstr>2052-11.8.2.10972</vt:lpwstr>
  </property>
</Properties>
</file>