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zbmed\BioHackOutcomes\"/>
    </mc:Choice>
  </mc:AlternateContent>
  <xr:revisionPtr revIDLastSave="0" documentId="13_ncr:1_{49FFF56E-A560-4228-8AB8-0D6F5A416571}" xr6:coauthVersionLast="46" xr6:coauthVersionMax="46" xr10:uidLastSave="{00000000-0000-0000-0000-000000000000}"/>
  <bookViews>
    <workbookView xWindow="-110" yWindow="-110" windowWidth="19420" windowHeight="10420" activeTab="3" xr2:uid="{7B837CE3-BF18-4084-A895-CCE946E992FC}"/>
  </bookViews>
  <sheets>
    <sheet name="BioHackaton_stats_without_contr" sheetId="7" r:id="rId1"/>
    <sheet name="2019" sheetId="1" r:id="rId2"/>
    <sheet name="2020" sheetId="2" r:id="rId3"/>
    <sheet name="2020-after" sheetId="8" r:id="rId4"/>
    <sheet name="covid" sheetId="3" r:id="rId5"/>
    <sheet name="2019 Contributors" sheetId="6" r:id="rId6"/>
  </sheets>
  <definedNames>
    <definedName name="_xlnm._FilterDatabase" localSheetId="2" hidden="1">'2020'!$C$2:$V$19</definedName>
    <definedName name="_xlnm._FilterDatabase" localSheetId="3" hidden="1">'2020-after'!$B$2:$V$26</definedName>
    <definedName name="ExternalData_1" localSheetId="5" hidden="1">'2019 Contributors'!$A$1:$J$2</definedName>
    <definedName name="ExternalData_1" localSheetId="0" hidden="1">BioHackaton_stats_without_contr!$A$1:$F$2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8" l="1"/>
  <c r="V10" i="8" s="1"/>
  <c r="S10" i="8"/>
  <c r="T10" i="8" s="1"/>
  <c r="Q10" i="8"/>
  <c r="R10" i="8" s="1"/>
  <c r="O10" i="8"/>
  <c r="P10" i="8" s="1"/>
  <c r="U21" i="8"/>
  <c r="V21" i="8" s="1"/>
  <c r="S21" i="8"/>
  <c r="T21" i="8" s="1"/>
  <c r="Q21" i="8"/>
  <c r="R21" i="8" s="1"/>
  <c r="O21" i="8"/>
  <c r="P21" i="8" s="1"/>
  <c r="U12" i="8"/>
  <c r="V12" i="8" s="1"/>
  <c r="S12" i="8"/>
  <c r="T12" i="8" s="1"/>
  <c r="Q12" i="8"/>
  <c r="R12" i="8" s="1"/>
  <c r="O12" i="8"/>
  <c r="P12" i="8" s="1"/>
  <c r="U25" i="8"/>
  <c r="V25" i="8" s="1"/>
  <c r="S25" i="8"/>
  <c r="T25" i="8" s="1"/>
  <c r="Q25" i="8"/>
  <c r="R25" i="8" s="1"/>
  <c r="O25" i="8"/>
  <c r="P25" i="8" s="1"/>
  <c r="U14" i="8"/>
  <c r="V14" i="8" s="1"/>
  <c r="S14" i="8"/>
  <c r="T14" i="8" s="1"/>
  <c r="Q14" i="8"/>
  <c r="R14" i="8" s="1"/>
  <c r="O14" i="8"/>
  <c r="P14" i="8" s="1"/>
  <c r="U23" i="8"/>
  <c r="V23" i="8" s="1"/>
  <c r="S23" i="8"/>
  <c r="T23" i="8" s="1"/>
  <c r="Q23" i="8"/>
  <c r="R23" i="8" s="1"/>
  <c r="O23" i="8"/>
  <c r="P23" i="8" s="1"/>
  <c r="U16" i="8"/>
  <c r="V16" i="8" s="1"/>
  <c r="S16" i="8"/>
  <c r="T16" i="8" s="1"/>
  <c r="Q16" i="8"/>
  <c r="R16" i="8" s="1"/>
  <c r="O16" i="8"/>
  <c r="P16" i="8" s="1"/>
  <c r="U9" i="8"/>
  <c r="V9" i="8" s="1"/>
  <c r="S9" i="8"/>
  <c r="T9" i="8" s="1"/>
  <c r="Q9" i="8"/>
  <c r="R9" i="8" s="1"/>
  <c r="O9" i="8"/>
  <c r="P9" i="8" s="1"/>
  <c r="U8" i="8"/>
  <c r="V8" i="8" s="1"/>
  <c r="S8" i="8"/>
  <c r="T8" i="8" s="1"/>
  <c r="Q8" i="8"/>
  <c r="R8" i="8" s="1"/>
  <c r="O8" i="8"/>
  <c r="P8" i="8" s="1"/>
  <c r="U22" i="8"/>
  <c r="V22" i="8" s="1"/>
  <c r="S22" i="8"/>
  <c r="T22" i="8" s="1"/>
  <c r="Q22" i="8"/>
  <c r="R22" i="8" s="1"/>
  <c r="O22" i="8"/>
  <c r="P22" i="8" s="1"/>
  <c r="U3" i="8"/>
  <c r="V3" i="8" s="1"/>
  <c r="S3" i="8"/>
  <c r="T3" i="8" s="1"/>
  <c r="Q3" i="8"/>
  <c r="R3" i="8" s="1"/>
  <c r="O3" i="8"/>
  <c r="P3" i="8" s="1"/>
  <c r="U18" i="8"/>
  <c r="V18" i="8" s="1"/>
  <c r="S18" i="8"/>
  <c r="T18" i="8" s="1"/>
  <c r="Q18" i="8"/>
  <c r="R18" i="8" s="1"/>
  <c r="O18" i="8"/>
  <c r="P18" i="8" s="1"/>
  <c r="U11" i="8"/>
  <c r="V11" i="8" s="1"/>
  <c r="T11" i="8"/>
  <c r="S11" i="8"/>
  <c r="Q11" i="8"/>
  <c r="R11" i="8" s="1"/>
  <c r="O11" i="8"/>
  <c r="P11" i="8" s="1"/>
  <c r="U20" i="8"/>
  <c r="V20" i="8" s="1"/>
  <c r="S20" i="8"/>
  <c r="T20" i="8" s="1"/>
  <c r="Q20" i="8"/>
  <c r="R20" i="8" s="1"/>
  <c r="O20" i="8"/>
  <c r="P20" i="8" s="1"/>
  <c r="U7" i="8"/>
  <c r="V7" i="8" s="1"/>
  <c r="S7" i="8"/>
  <c r="T7" i="8" s="1"/>
  <c r="Q7" i="8"/>
  <c r="R7" i="8" s="1"/>
  <c r="O7" i="8"/>
  <c r="P7" i="8" s="1"/>
  <c r="U13" i="8"/>
  <c r="V13" i="8" s="1"/>
  <c r="S13" i="8"/>
  <c r="T13" i="8" s="1"/>
  <c r="Q13" i="8"/>
  <c r="R13" i="8" s="1"/>
  <c r="O13" i="8"/>
  <c r="P13" i="8" s="1"/>
  <c r="U5" i="8"/>
  <c r="V5" i="8" s="1"/>
  <c r="S5" i="8"/>
  <c r="T5" i="8" s="1"/>
  <c r="Q5" i="8"/>
  <c r="R5" i="8" s="1"/>
  <c r="O5" i="8"/>
  <c r="P5" i="8" s="1"/>
  <c r="U4" i="8"/>
  <c r="V4" i="8" s="1"/>
  <c r="S4" i="8"/>
  <c r="T4" i="8" s="1"/>
  <c r="Q4" i="8"/>
  <c r="R4" i="8" s="1"/>
  <c r="O4" i="8"/>
  <c r="P4" i="8" s="1"/>
  <c r="U17" i="8"/>
  <c r="V17" i="8" s="1"/>
  <c r="S17" i="8"/>
  <c r="T17" i="8" s="1"/>
  <c r="Q17" i="8"/>
  <c r="R17" i="8" s="1"/>
  <c r="O17" i="8"/>
  <c r="P17" i="8" s="1"/>
  <c r="U26" i="8"/>
  <c r="V26" i="8" s="1"/>
  <c r="S26" i="8"/>
  <c r="T26" i="8" s="1"/>
  <c r="Q26" i="8"/>
  <c r="R26" i="8" s="1"/>
  <c r="O26" i="8"/>
  <c r="P26" i="8" s="1"/>
  <c r="U24" i="8"/>
  <c r="V24" i="8" s="1"/>
  <c r="S24" i="8"/>
  <c r="T24" i="8" s="1"/>
  <c r="Q24" i="8"/>
  <c r="R24" i="8" s="1"/>
  <c r="O24" i="8"/>
  <c r="P24" i="8" s="1"/>
  <c r="U6" i="8"/>
  <c r="V6" i="8" s="1"/>
  <c r="S6" i="8"/>
  <c r="T6" i="8" s="1"/>
  <c r="Q6" i="8"/>
  <c r="R6" i="8" s="1"/>
  <c r="O6" i="8"/>
  <c r="P6" i="8" s="1"/>
  <c r="U19" i="8"/>
  <c r="V19" i="8" s="1"/>
  <c r="S19" i="8"/>
  <c r="T19" i="8" s="1"/>
  <c r="Q19" i="8"/>
  <c r="R19" i="8" s="1"/>
  <c r="O19" i="8"/>
  <c r="P19" i="8" s="1"/>
  <c r="U15" i="8"/>
  <c r="V15" i="8" s="1"/>
  <c r="S15" i="8"/>
  <c r="T15" i="8" s="1"/>
  <c r="Q15" i="8"/>
  <c r="R15" i="8" s="1"/>
  <c r="O15" i="8"/>
  <c r="P15" i="8" s="1"/>
  <c r="S5" i="3"/>
  <c r="T5" i="3" s="1"/>
  <c r="Q5" i="3"/>
  <c r="R5" i="3" s="1"/>
  <c r="O5" i="3"/>
  <c r="P5" i="3" s="1"/>
  <c r="M5" i="3"/>
  <c r="N5" i="3" s="1"/>
  <c r="S4" i="3"/>
  <c r="T4" i="3" s="1"/>
  <c r="Q4" i="3"/>
  <c r="R4" i="3" s="1"/>
  <c r="O4" i="3"/>
  <c r="P4" i="3" s="1"/>
  <c r="M4" i="3"/>
  <c r="N4" i="3" s="1"/>
  <c r="S3" i="3"/>
  <c r="T3" i="3" s="1"/>
  <c r="Q3" i="3"/>
  <c r="R3" i="3" s="1"/>
  <c r="O3" i="3"/>
  <c r="P3" i="3" s="1"/>
  <c r="M3" i="3"/>
  <c r="N3" i="3" s="1"/>
  <c r="S2" i="3"/>
  <c r="T2" i="3" s="1"/>
  <c r="Q2" i="3"/>
  <c r="R2" i="3" s="1"/>
  <c r="O2" i="3"/>
  <c r="P2" i="3" s="1"/>
  <c r="M2" i="3"/>
  <c r="N2" i="3" s="1"/>
  <c r="O7" i="2"/>
  <c r="Q7" i="2"/>
  <c r="R7" i="2" s="1"/>
  <c r="S7" i="2"/>
  <c r="T7" i="2" s="1"/>
  <c r="U7" i="2"/>
  <c r="V7" i="2" s="1"/>
  <c r="O14" i="2"/>
  <c r="P14" i="2" s="1"/>
  <c r="Q14" i="2"/>
  <c r="R14" i="2" s="1"/>
  <c r="S14" i="2"/>
  <c r="T14" i="2" s="1"/>
  <c r="U14" i="2"/>
  <c r="V14" i="2" s="1"/>
  <c r="O15" i="2"/>
  <c r="Q15" i="2"/>
  <c r="R15" i="2" s="1"/>
  <c r="S15" i="2"/>
  <c r="T15" i="2" s="1"/>
  <c r="U15" i="2"/>
  <c r="V15" i="2" s="1"/>
  <c r="O4" i="2"/>
  <c r="P4" i="2" s="1"/>
  <c r="Q4" i="2"/>
  <c r="R4" i="2" s="1"/>
  <c r="S4" i="2"/>
  <c r="T4" i="2" s="1"/>
  <c r="U4" i="2"/>
  <c r="V4" i="2" s="1"/>
  <c r="O11" i="2"/>
  <c r="Q11" i="2"/>
  <c r="R11" i="2" s="1"/>
  <c r="S11" i="2"/>
  <c r="T11" i="2" s="1"/>
  <c r="U11" i="2"/>
  <c r="V11" i="2" s="1"/>
  <c r="O6" i="2"/>
  <c r="P6" i="2" s="1"/>
  <c r="Q6" i="2"/>
  <c r="R6" i="2" s="1"/>
  <c r="R20" i="2" s="1"/>
  <c r="S6" i="2"/>
  <c r="T6" i="2" s="1"/>
  <c r="U6" i="2"/>
  <c r="V6" i="2" s="1"/>
  <c r="O5" i="2"/>
  <c r="P5" i="2" s="1"/>
  <c r="Q5" i="2"/>
  <c r="R5" i="2" s="1"/>
  <c r="S5" i="2"/>
  <c r="T5" i="2" s="1"/>
  <c r="U5" i="2"/>
  <c r="V5" i="2" s="1"/>
  <c r="O8" i="2"/>
  <c r="P8" i="2" s="1"/>
  <c r="Q8" i="2"/>
  <c r="R8" i="2" s="1"/>
  <c r="S8" i="2"/>
  <c r="T8" i="2" s="1"/>
  <c r="U8" i="2"/>
  <c r="V8" i="2" s="1"/>
  <c r="O12" i="2"/>
  <c r="P12" i="2" s="1"/>
  <c r="Q12" i="2"/>
  <c r="R12" i="2" s="1"/>
  <c r="S12" i="2"/>
  <c r="T12" i="2" s="1"/>
  <c r="U12" i="2"/>
  <c r="V12" i="2" s="1"/>
  <c r="O17" i="2"/>
  <c r="P17" i="2" s="1"/>
  <c r="Q17" i="2"/>
  <c r="R17" i="2" s="1"/>
  <c r="S17" i="2"/>
  <c r="T17" i="2" s="1"/>
  <c r="U17" i="2"/>
  <c r="V17" i="2" s="1"/>
  <c r="O10" i="2"/>
  <c r="P10" i="2" s="1"/>
  <c r="Q10" i="2"/>
  <c r="R10" i="2" s="1"/>
  <c r="S10" i="2"/>
  <c r="T10" i="2" s="1"/>
  <c r="U10" i="2"/>
  <c r="V10" i="2" s="1"/>
  <c r="O16" i="2"/>
  <c r="P16" i="2" s="1"/>
  <c r="Q16" i="2"/>
  <c r="R16" i="2" s="1"/>
  <c r="S16" i="2"/>
  <c r="T16" i="2" s="1"/>
  <c r="U16" i="2"/>
  <c r="V16" i="2" s="1"/>
  <c r="O13" i="2"/>
  <c r="Q13" i="2"/>
  <c r="R13" i="2" s="1"/>
  <c r="S13" i="2"/>
  <c r="T13" i="2" s="1"/>
  <c r="U13" i="2"/>
  <c r="V13" i="2" s="1"/>
  <c r="O19" i="2"/>
  <c r="P19" i="2" s="1"/>
  <c r="Q19" i="2"/>
  <c r="R19" i="2" s="1"/>
  <c r="S19" i="2"/>
  <c r="T19" i="2" s="1"/>
  <c r="U19" i="2"/>
  <c r="V19" i="2" s="1"/>
  <c r="O9" i="2"/>
  <c r="P9" i="2" s="1"/>
  <c r="Q9" i="2"/>
  <c r="R9" i="2" s="1"/>
  <c r="S9" i="2"/>
  <c r="T9" i="2" s="1"/>
  <c r="U9" i="2"/>
  <c r="V9" i="2" s="1"/>
  <c r="O3" i="2"/>
  <c r="P3" i="2" s="1"/>
  <c r="Q3" i="2"/>
  <c r="R3" i="2" s="1"/>
  <c r="S3" i="2"/>
  <c r="T3" i="2" s="1"/>
  <c r="U3" i="2"/>
  <c r="V3" i="2" s="1"/>
  <c r="U18" i="2"/>
  <c r="V18" i="2" s="1"/>
  <c r="S18" i="2"/>
  <c r="T18" i="2" s="1"/>
  <c r="Q18" i="2"/>
  <c r="R18" i="2" s="1"/>
  <c r="O18" i="2"/>
  <c r="P18" i="2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S2" i="1"/>
  <c r="T2" i="1" s="1"/>
  <c r="Q2" i="1"/>
  <c r="R2" i="1" s="1"/>
  <c r="O2" i="1"/>
  <c r="P2" i="1" s="1"/>
  <c r="M2" i="1"/>
  <c r="N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2E545-CE64-48A3-872A-335A7462C4C6}" keepAlive="1" name="Query - BioHackaton_stats_with_contributors" description="Connection to the 'BioHackaton_stats_with_contributors' query in the workbook." type="5" refreshedVersion="6" background="1" saveData="1">
    <dbPr connection="Provider=Microsoft.Mashup.OleDb.1;Data Source=$Workbook$;Location=BioHackaton_stats_with_contributors;Extended Properties=&quot;&quot;" command="SELECT * FROM [BioHackaton_stats_with_contributors]"/>
  </connection>
  <connection id="2" xr16:uid="{2F00CDB4-47E8-448A-945A-193DDDA3C8D6}" keepAlive="1" name="Query - BioHackaton_stats_without_contributors" description="Connection to the 'BioHackaton_stats_without_contributors' query in the workbook." type="5" refreshedVersion="6" background="1">
    <dbPr connection="Provider=Microsoft.Mashup.OleDb.1;Data Source=$Workbook$;Location=BioHackaton_stats_without_contributors;Extended Properties=&quot;&quot;" command="SELECT * FROM [BioHackaton_stats_without_contributors]"/>
  </connection>
  <connection id="3" xr16:uid="{61E78A20-3E7A-40AA-A300-84B4AB784613}" keepAlive="1" name="Query - BioHackaton_stats_without_contributors (2)" description="Connection to the 'BioHackaton_stats_without_contributors (2)' query in the workbook." type="5" refreshedVersion="7" background="1" saveData="1">
    <dbPr connection="Provider=Microsoft.Mashup.OleDb.1;Data Source=$Workbook$;Location=BioHackaton_stats_without_contributors (2);Extended Properties=&quot;&quot;" command="SELECT * FROM [BioHackaton_stats_without_contributors (2)]"/>
  </connection>
</connections>
</file>

<file path=xl/sharedStrings.xml><?xml version="1.0" encoding="utf-8"?>
<sst xmlns="http://schemas.openxmlformats.org/spreadsheetml/2006/main" count="204" uniqueCount="99">
  <si>
    <t>name</t>
  </si>
  <si>
    <t>created_at</t>
  </si>
  <si>
    <t>last_push</t>
  </si>
  <si>
    <t>stars</t>
  </si>
  <si>
    <t>license</t>
  </si>
  <si>
    <t>before</t>
  </si>
  <si>
    <t>during</t>
  </si>
  <si>
    <t>after</t>
  </si>
  <si>
    <t>total</t>
  </si>
  <si>
    <t>intermine/bluegenes</t>
  </si>
  <si>
    <t>bluegenes is an open source project distribute...</t>
  </si>
  <si>
    <t>intermine/intermine-registry</t>
  </si>
  <si>
    <t>GNU LESSER GENERAL PUBLIC LICENSE</t>
  </si>
  <si>
    <t>elixir-europe/BioHackathon-projects-2019</t>
  </si>
  <si>
    <t>MIT License</t>
  </si>
  <si>
    <t>suecharo/tonkaz</t>
  </si>
  <si>
    <t>SGBC/galaksio</t>
  </si>
  <si>
    <t>GNU GENERAL PUBLIC LICENSE</t>
  </si>
  <si>
    <t>inutano/cwl-metrics</t>
  </si>
  <si>
    <t>Copyright (c) 2018 Tazro Inutano Ohta</t>
  </si>
  <si>
    <t>common-workflow-language/cwltool</t>
  </si>
  <si>
    <t>anuprulez/galaxy_neo_tools_graph</t>
  </si>
  <si>
    <t>DataBiosphere/toil</t>
  </si>
  <si>
    <t>Apache License</t>
  </si>
  <si>
    <t>broadinstitute/cromwell</t>
  </si>
  <si>
    <t>Copyright (c) 2015, Broad Institute, Inc.</t>
  </si>
  <si>
    <t>elixir-europe/BioHackathon</t>
  </si>
  <si>
    <t>intermine/biotestmine</t>
  </si>
  <si>
    <t>BioContainers/multi-package-containers</t>
  </si>
  <si>
    <t>panoptes-organization/panoptes</t>
  </si>
  <si>
    <t>biolink/kgx</t>
  </si>
  <si>
    <t>Copyright (c) 2019, Biomedical Data Translator...</t>
  </si>
  <si>
    <t>common-workflow-library/bio-cwl-tools</t>
  </si>
  <si>
    <t>pitagora-network/DAT2-cwl</t>
  </si>
  <si>
    <t>common-workflow-language/galaxy</t>
  </si>
  <si>
    <t>Copyright (c) 2005-2016 Galaxy Contributors (s...</t>
  </si>
  <si>
    <t>panoptes-organization/snakemake_example_workflow</t>
  </si>
  <si>
    <t>yocra3/epimutacions</t>
  </si>
  <si>
    <t>YEAR: 2020</t>
  </si>
  <si>
    <t>collaborativebioinformatics/GrOMOP</t>
  </si>
  <si>
    <t>matdillen/33_molseq</t>
  </si>
  <si>
    <t>NuriaQueralt/covid19-epidemiology-ontology</t>
  </si>
  <si>
    <t>babelomics/MechACov</t>
  </si>
  <si>
    <t>elixir-luxembourg/BH2020-galaxy-dpmaps</t>
  </si>
  <si>
    <t>cbg-ethz/V-pipe</t>
  </si>
  <si>
    <t>biohackrxiv/bhxiv-metadata</t>
  </si>
  <si>
    <t>GNU AFFERO GENERAL PUBLIC LICENSE</t>
  </si>
  <si>
    <t>danielabutano/intermine-R2RML-mapping</t>
  </si>
  <si>
    <t>JervenBolleman/rs-handlegraph-ffi</t>
  </si>
  <si>
    <t>UniBioDicts/vsm-pubdictionaries</t>
  </si>
  <si>
    <t>elixir-europe/BioHackathon-projects-2020</t>
  </si>
  <si>
    <t>kg-subsetting/biohackathon2020</t>
  </si>
  <si>
    <t>zbmed/BioHackOutcomes</t>
  </si>
  <si>
    <t>ds-wizard/h2020-dmp-template</t>
  </si>
  <si>
    <t>alan-turing-institute/the-turing-way</t>
  </si>
  <si>
    <t># LICENSE</t>
  </si>
  <si>
    <t>days_before</t>
  </si>
  <si>
    <t>start_date</t>
  </si>
  <si>
    <t>end_date</t>
  </si>
  <si>
    <t>days_during</t>
  </si>
  <si>
    <t>days_after</t>
  </si>
  <si>
    <t>total_days</t>
  </si>
  <si>
    <t>avg_before</t>
  </si>
  <si>
    <t>avg_during</t>
  </si>
  <si>
    <t>avg_after</t>
  </si>
  <si>
    <t>avg_total</t>
  </si>
  <si>
    <t>covid19-bh-biostats/master</t>
  </si>
  <si>
    <t>covid19-bh-biostats/seir</t>
  </si>
  <si>
    <t>covid19-bh-biostats/data</t>
  </si>
  <si>
    <t>BioHackaton Repository</t>
  </si>
  <si>
    <t>License</t>
  </si>
  <si>
    <t>Total Commits</t>
  </si>
  <si>
    <t>Commits before BH</t>
  </si>
  <si>
    <t>Commits during BH</t>
  </si>
  <si>
    <t>Commits after BH</t>
  </si>
  <si>
    <t>Contributors before BH</t>
  </si>
  <si>
    <t>Contributors during BH</t>
  </si>
  <si>
    <t>Contributors after BH</t>
  </si>
  <si>
    <t>Total Contributors</t>
  </si>
  <si>
    <t># days before the BioHackathon</t>
  </si>
  <si>
    <t>Average of commits before the BioHackathon</t>
  </si>
  <si>
    <t>Average of commits during the BioHackathon</t>
  </si>
  <si>
    <t>Repository</t>
  </si>
  <si>
    <t>Commits before</t>
  </si>
  <si>
    <t>Commits during</t>
  </si>
  <si>
    <t>Commits after</t>
  </si>
  <si>
    <t>BioSchemas/specifications</t>
  </si>
  <si>
    <t>### GNU AFFERO GENERAL PUBLIC LICENSE</t>
  </si>
  <si>
    <t>zbmed-semtec/BioHackOutcomes</t>
  </si>
  <si>
    <t>intermine/intermine-R2RML-mapping</t>
  </si>
  <si>
    <t>BioSchemas/bioschemas.github.io</t>
  </si>
  <si>
    <t>edamontology/edamontology</t>
  </si>
  <si>
    <t>Attribution-ShareAlike 4.0 International</t>
  </si>
  <si>
    <t>bio-tools/biotoolsConnect</t>
  </si>
  <si>
    <t>bio-tools/content</t>
  </si>
  <si>
    <t>HW-SWeL/BMUSE</t>
  </si>
  <si>
    <t>ResearchObject/ro-crate-py</t>
  </si>
  <si>
    <t># days after the BioHackathon</t>
  </si>
  <si>
    <t>Average of commits after the BioHackathon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</si>
</sst>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vertical="center" wrapText="1"/>
    </xf>
    <xf numFmtId="1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0" xfId="0" applyNumberFormat="1"/>
    <xf numFmtId="1" fontId="1" fillId="0" borderId="3" xfId="0" applyNumberFormat="1" applyFont="1" applyBorder="1" applyAlignment="1">
      <alignment horizontal="center" vertical="center" wrapText="1"/>
    </xf>
    <xf numFmtId="1" fontId="0" fillId="0" borderId="3" xfId="0" applyNumberFormat="1" applyBorder="1" applyAlignment="1">
      <alignment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0" fillId="0" borderId="2" xfId="0" applyNumberFormat="1" applyBorder="1"/>
    <xf numFmtId="0" fontId="0" fillId="0" borderId="0" xfId="0" applyNumberFormat="1"/>
    <xf numFmtId="0" fontId="0" fillId="2" borderId="1" xfId="0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1" fontId="0" fillId="2" borderId="1" xfId="0" applyNumberFormat="1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 wrapText="1"/>
    </xf>
    <xf numFmtId="1" fontId="0" fillId="2" borderId="3" xfId="0" applyNumberFormat="1" applyFill="1" applyBorder="1" applyAlignment="1">
      <alignment vertical="center" wrapText="1"/>
    </xf>
    <xf numFmtId="0" fontId="0" fillId="2" borderId="0" xfId="0" applyFill="1"/>
    <xf numFmtId="2" fontId="0" fillId="3" borderId="1" xfId="0" applyNumberFormat="1" applyFill="1" applyBorder="1" applyAlignment="1">
      <alignment vertical="center" wrapText="1"/>
    </xf>
    <xf numFmtId="1" fontId="0" fillId="3" borderId="3" xfId="0" applyNumberFormat="1" applyFill="1" applyBorder="1" applyAlignment="1">
      <alignment vertical="center" wrapText="1"/>
    </xf>
    <xf numFmtId="0" fontId="0" fillId="3" borderId="0" xfId="0" applyFill="1"/>
    <xf numFmtId="0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  <xf numFmtId="2" fontId="0" fillId="0" borderId="1" xfId="0" applyNumberFormat="1" applyFill="1" applyBorder="1" applyAlignment="1">
      <alignment vertical="center" wrapText="1"/>
    </xf>
    <xf numFmtId="0" fontId="0" fillId="0" borderId="0" xfId="0" applyFill="1"/>
    <xf numFmtId="0" fontId="0" fillId="4" borderId="0" xfId="0" applyFill="1"/>
    <xf numFmtId="2" fontId="0" fillId="5" borderId="1" xfId="0" applyNumberFormat="1" applyFill="1" applyBorder="1" applyAlignment="1">
      <alignment vertical="center" wrapText="1"/>
    </xf>
    <xf numFmtId="1" fontId="0" fillId="5" borderId="3" xfId="0" applyNumberForma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4" fontId="0" fillId="6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 wrapText="1"/>
    </xf>
    <xf numFmtId="2" fontId="0" fillId="6" borderId="1" xfId="0" applyNumberForma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14" fontId="0" fillId="7" borderId="1" xfId="0" applyNumberFormat="1" applyFill="1" applyBorder="1" applyAlignment="1">
      <alignment vertical="center" wrapText="1"/>
    </xf>
    <xf numFmtId="1" fontId="0" fillId="7" borderId="1" xfId="0" applyNumberFormat="1" applyFill="1" applyBorder="1" applyAlignment="1">
      <alignment vertical="center" wrapText="1"/>
    </xf>
    <xf numFmtId="2" fontId="0" fillId="7" borderId="1" xfId="0" applyNumberForma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0" fillId="7" borderId="9" xfId="0" applyNumberFormat="1" applyFill="1" applyBorder="1" applyAlignment="1">
      <alignment vertical="center" wrapText="1"/>
    </xf>
    <xf numFmtId="2" fontId="0" fillId="2" borderId="9" xfId="0" applyNumberFormat="1" applyFill="1" applyBorder="1" applyAlignment="1">
      <alignment vertical="center" wrapText="1"/>
    </xf>
    <xf numFmtId="2" fontId="0" fillId="6" borderId="9" xfId="0" applyNumberFormat="1" applyFill="1" applyBorder="1" applyAlignment="1">
      <alignment vertical="center" wrapText="1"/>
    </xf>
    <xf numFmtId="0" fontId="0" fillId="8" borderId="0" xfId="0" applyFill="1"/>
    <xf numFmtId="0" fontId="1" fillId="7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0" fillId="8" borderId="0" xfId="0" applyFill="1" applyBorder="1"/>
    <xf numFmtId="0" fontId="1" fillId="8" borderId="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Border="1"/>
    <xf numFmtId="0" fontId="0" fillId="7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2" fontId="0" fillId="0" borderId="20" xfId="0" applyNumberFormat="1" applyBorder="1" applyAlignment="1">
      <alignment vertical="center" wrapText="1"/>
    </xf>
    <xf numFmtId="1" fontId="0" fillId="0" borderId="22" xfId="0" applyNumberFormat="1" applyBorder="1" applyAlignment="1">
      <alignment vertical="center" wrapText="1"/>
    </xf>
    <xf numFmtId="2" fontId="1" fillId="0" borderId="23" xfId="0" applyNumberFormat="1" applyFont="1" applyFill="1" applyBorder="1" applyAlignment="1">
      <alignment horizontal="center" vertical="center" wrapText="1"/>
    </xf>
    <xf numFmtId="2" fontId="0" fillId="5" borderId="24" xfId="0" applyNumberFormat="1" applyFill="1" applyBorder="1"/>
    <xf numFmtId="2" fontId="0" fillId="2" borderId="24" xfId="0" applyNumberFormat="1" applyFill="1" applyBorder="1"/>
    <xf numFmtId="2" fontId="0" fillId="0" borderId="24" xfId="0" applyNumberFormat="1" applyBorder="1"/>
    <xf numFmtId="2" fontId="0" fillId="3" borderId="24" xfId="0" applyNumberFormat="1" applyFill="1" applyBorder="1"/>
    <xf numFmtId="2" fontId="0" fillId="0" borderId="25" xfId="0" applyNumberFormat="1" applyBorder="1"/>
    <xf numFmtId="14" fontId="0" fillId="8" borderId="0" xfId="0" applyNumberFormat="1" applyFill="1" applyBorder="1"/>
    <xf numFmtId="2" fontId="0" fillId="8" borderId="0" xfId="0" applyNumberFormat="1" applyFill="1" applyBorder="1"/>
    <xf numFmtId="0" fontId="0" fillId="2" borderId="10" xfId="0" applyFill="1" applyBorder="1" applyAlignment="1">
      <alignment vertical="center" wrapText="1"/>
    </xf>
    <xf numFmtId="14" fontId="0" fillId="2" borderId="11" xfId="0" applyNumberFormat="1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1" fontId="0" fillId="2" borderId="11" xfId="0" applyNumberFormat="1" applyFill="1" applyBorder="1" applyAlignment="1">
      <alignment vertical="center" wrapText="1"/>
    </xf>
    <xf numFmtId="2" fontId="0" fillId="2" borderId="11" xfId="0" applyNumberFormat="1" applyFill="1" applyBorder="1" applyAlignment="1">
      <alignment vertical="center" wrapText="1"/>
    </xf>
    <xf numFmtId="2" fontId="0" fillId="2" borderId="12" xfId="0" applyNumberForma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2" fontId="0" fillId="0" borderId="1" xfId="0" applyNumberFormat="1" applyFill="1" applyBorder="1" applyAlignment="1">
      <alignment vertical="center" wrapText="1"/>
    </xf>
    <xf numFmtId="2" fontId="0" fillId="0" borderId="9" xfId="0" applyNumberForma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2" fontId="0" fillId="0" borderId="24" xfId="0" applyNumberFormat="1" applyFill="1" applyBorder="1"/>
    <xf numFmtId="0" fontId="0" fillId="9" borderId="1" xfId="0" applyFill="1" applyBorder="1" applyAlignment="1">
      <alignment vertical="center" wrapText="1"/>
    </xf>
    <xf numFmtId="22" fontId="0" fillId="9" borderId="1" xfId="0" applyNumberFormat="1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2" fontId="0" fillId="9" borderId="1" xfId="0" applyNumberFormat="1" applyFill="1" applyBorder="1" applyAlignment="1">
      <alignment vertical="center" wrapText="1"/>
    </xf>
    <xf numFmtId="2" fontId="0" fillId="9" borderId="9" xfId="0" applyNumberFormat="1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2" fontId="0" fillId="9" borderId="24" xfId="0" applyNumberFormat="1" applyFill="1" applyBorder="1"/>
    <xf numFmtId="0" fontId="0" fillId="8" borderId="0" xfId="0" applyFill="1" applyAlignment="1">
      <alignment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ill="1" applyBorder="1"/>
    <xf numFmtId="1" fontId="1" fillId="0" borderId="26" xfId="0" applyNumberFormat="1" applyFont="1" applyFill="1" applyBorder="1" applyAlignment="1">
      <alignment horizontal="center" vertical="center" wrapText="1"/>
    </xf>
    <xf numFmtId="1" fontId="0" fillId="9" borderId="27" xfId="0" applyNumberFormat="1" applyFill="1" applyBorder="1" applyAlignment="1">
      <alignment vertical="center" wrapText="1"/>
    </xf>
    <xf numFmtId="1" fontId="0" fillId="0" borderId="27" xfId="0" applyNumberFormat="1" applyFill="1" applyBorder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9" borderId="10" xfId="0" applyFill="1" applyBorder="1" applyAlignment="1">
      <alignment vertical="center" wrapText="1"/>
    </xf>
    <xf numFmtId="22" fontId="0" fillId="9" borderId="11" xfId="0" applyNumberFormat="1" applyFill="1" applyBorder="1" applyAlignment="1">
      <alignment vertical="center" wrapText="1"/>
    </xf>
    <xf numFmtId="0" fontId="0" fillId="9" borderId="11" xfId="0" applyFill="1" applyBorder="1" applyAlignment="1">
      <alignment vertical="center" wrapText="1"/>
    </xf>
    <xf numFmtId="14" fontId="0" fillId="9" borderId="11" xfId="0" applyNumberFormat="1" applyFill="1" applyBorder="1" applyAlignment="1">
      <alignment vertical="center" wrapText="1"/>
    </xf>
    <xf numFmtId="1" fontId="0" fillId="9" borderId="11" xfId="0" applyNumberFormat="1" applyFill="1" applyBorder="1" applyAlignment="1">
      <alignment vertical="center" wrapText="1"/>
    </xf>
    <xf numFmtId="2" fontId="0" fillId="9" borderId="11" xfId="0" applyNumberFormat="1" applyFill="1" applyBorder="1" applyAlignment="1">
      <alignment vertical="center" wrapText="1"/>
    </xf>
    <xf numFmtId="2" fontId="0" fillId="9" borderId="12" xfId="0" applyNumberFormat="1" applyFill="1" applyBorder="1" applyAlignment="1">
      <alignment vertical="center" wrapText="1"/>
    </xf>
    <xf numFmtId="0" fontId="0" fillId="9" borderId="13" xfId="0" applyFill="1" applyBorder="1" applyAlignment="1">
      <alignment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A4978F8-7D9A-4F48-BE53-3E7A53087F5B}" autoFormatId="16" applyNumberFormats="0" applyBorderFormats="0" applyFontFormats="0" applyPatternFormats="0" applyAlignmentFormats="0" applyWidthHeightFormats="0">
  <queryTableRefresh nextId="7">
    <queryTableFields count="6">
      <queryTableField id="1" name="BioHackaton Repository" tableColumnId="1"/>
      <queryTableField id="2" name="License" tableColumnId="2"/>
      <queryTableField id="3" name="Commits before" tableColumnId="3"/>
      <queryTableField id="4" name="Commits during" tableColumnId="4"/>
      <queryTableField id="5" name="Commits after" tableColumnId="5"/>
      <queryTableField id="6" name="Total Commit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60BD1-3BFA-4F39-93E6-E5C60AB23212}" autoFormatId="16" applyNumberFormats="0" applyBorderFormats="0" applyFontFormats="0" applyPatternFormats="0" applyAlignmentFormats="0" applyWidthHeightFormats="0">
  <queryTableRefresh nextId="11">
    <queryTableFields count="10">
      <queryTableField id="1" name="BioHackaton Repository" tableColumnId="1"/>
      <queryTableField id="2" name="License" tableColumnId="2"/>
      <queryTableField id="3" name="Commits before BH" tableColumnId="3"/>
      <queryTableField id="4" name="Commits during BH" tableColumnId="4"/>
      <queryTableField id="5" name="Commits after BH" tableColumnId="5"/>
      <queryTableField id="6" name="Total Commits" tableColumnId="6"/>
      <queryTableField id="7" name="Contributors before BH" tableColumnId="7"/>
      <queryTableField id="8" name="Contributors during BH" tableColumnId="8"/>
      <queryTableField id="9" name="Contributors after BH" tableColumnId="9"/>
      <queryTableField id="10" name="Total Contributo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9011F-3E78-4895-BB20-837C762B3223}" name="BioHackaton_stats_without_contributors__2" displayName="BioHackaton_stats_without_contributors__2" ref="A1:F2" tableType="queryTable" totalsRowShown="0">
  <autoFilter ref="A1:F2" xr:uid="{DC51DB3F-9199-4AB3-8513-A330FDB93259}"/>
  <tableColumns count="6">
    <tableColumn id="1" xr3:uid="{F340146B-13A7-40CF-8ADE-19E3AA2FBCA3}" uniqueName="1" name="BioHackaton Repository" queryTableFieldId="1" dataDxfId="1"/>
    <tableColumn id="2" xr3:uid="{1B23042E-09C3-4DE2-B42A-608E64B0807A}" uniqueName="2" name="License" queryTableFieldId="2" dataDxfId="0"/>
    <tableColumn id="3" xr3:uid="{AFACFFF0-55D0-49FD-A460-808C0BFE8CF8}" uniqueName="3" name="Commits before" queryTableFieldId="3"/>
    <tableColumn id="4" xr3:uid="{AEF7A3D3-3F90-4A9A-A678-6B58D0ED6441}" uniqueName="4" name="Commits during" queryTableFieldId="4"/>
    <tableColumn id="5" xr3:uid="{262553EB-20DA-41EB-AE11-D29ADA96B94F}" uniqueName="5" name="Commits after" queryTableFieldId="5"/>
    <tableColumn id="6" xr3:uid="{41F5F3DE-D091-4FB9-8747-F896BD02E261}" uniqueName="6" name="Total Commit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AE6D95-4779-4C86-9D3F-32E7777E7A3C}" name="BioHackaton_stats_with_contributors" displayName="BioHackaton_stats_with_contributors" ref="A1:J2" tableType="queryTable" totalsRowShown="0">
  <autoFilter ref="A1:J2" xr:uid="{BF94264E-3AF8-4764-BA72-BF5D559258F0}"/>
  <tableColumns count="10">
    <tableColumn id="1" xr3:uid="{E76B5832-BB53-45AE-AD8E-CC30FBD3B39C}" uniqueName="1" name="BioHackaton Repository" queryTableFieldId="1" dataDxfId="3"/>
    <tableColumn id="2" xr3:uid="{AB5E1F82-60B2-411A-93AB-797508290FDF}" uniqueName="2" name="License" queryTableFieldId="2" dataDxfId="2"/>
    <tableColumn id="3" xr3:uid="{EA5BCAFE-7DBB-4783-B974-6AB6DD55EB19}" uniqueName="3" name="Commits before BH" queryTableFieldId="3"/>
    <tableColumn id="4" xr3:uid="{9C079716-4398-4ED0-9459-B7AA206E90E6}" uniqueName="4" name="Commits during BH" queryTableFieldId="4"/>
    <tableColumn id="5" xr3:uid="{DE4CD018-BCEE-499F-87FB-D8E3F690F53B}" uniqueName="5" name="Commits after BH" queryTableFieldId="5"/>
    <tableColumn id="6" xr3:uid="{BDA7815E-EDA2-4F09-B9D3-0E3CE4D8E354}" uniqueName="6" name="Total Commits" queryTableFieldId="6"/>
    <tableColumn id="7" xr3:uid="{7FFC6279-044A-47D0-A8C4-F0E77BC9773A}" uniqueName="7" name="Contributors before BH" queryTableFieldId="7"/>
    <tableColumn id="8" xr3:uid="{94385F72-5025-478B-A465-5CE259AEDCD5}" uniqueName="8" name="Contributors during BH" queryTableFieldId="8"/>
    <tableColumn id="9" xr3:uid="{6E57D7AC-8A55-4ECD-BA54-6E0A17BDF11D}" uniqueName="9" name="Contributors after BH" queryTableFieldId="9"/>
    <tableColumn id="10" xr3:uid="{D73344C2-0736-4D50-AD12-B14E6F360B34}" uniqueName="10" name="Total Contributors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AA65-0CE2-44CF-96D0-9DC0D6CE1D6E}">
  <dimension ref="A1:F2"/>
  <sheetViews>
    <sheetView workbookViewId="0"/>
  </sheetViews>
  <sheetFormatPr defaultRowHeight="14.5"/>
  <cols>
    <col min="1" max="1" width="36.26953125" bestFit="1" customWidth="1"/>
    <col min="2" max="2" width="10.54296875" bestFit="1" customWidth="1"/>
    <col min="3" max="3" width="16.6328125" bestFit="1" customWidth="1"/>
    <col min="4" max="4" width="16.453125" bestFit="1" customWidth="1"/>
    <col min="5" max="5" width="15.1796875" bestFit="1" customWidth="1"/>
    <col min="6" max="6" width="15.36328125" bestFit="1" customWidth="1"/>
  </cols>
  <sheetData>
    <row r="1" spans="1:6">
      <c r="A1" t="s">
        <v>69</v>
      </c>
      <c r="B1" t="s">
        <v>70</v>
      </c>
      <c r="C1" t="s">
        <v>83</v>
      </c>
      <c r="D1" t="s">
        <v>84</v>
      </c>
      <c r="E1" t="s">
        <v>85</v>
      </c>
      <c r="F1" t="s">
        <v>71</v>
      </c>
    </row>
    <row r="2" spans="1:6">
      <c r="A2" s="17" t="s">
        <v>13</v>
      </c>
      <c r="B2" s="17" t="s">
        <v>14</v>
      </c>
      <c r="C2">
        <v>114</v>
      </c>
      <c r="D2">
        <v>435</v>
      </c>
      <c r="E2">
        <v>82</v>
      </c>
      <c r="F2">
        <v>631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A671-62A3-4FF9-BC48-1DBF506450E2}">
  <dimension ref="A1:T30"/>
  <sheetViews>
    <sheetView workbookViewId="0">
      <selection activeCell="F17" sqref="F17"/>
    </sheetView>
  </sheetViews>
  <sheetFormatPr defaultColWidth="37.453125" defaultRowHeight="14.5"/>
  <cols>
    <col min="1" max="1" width="2.81640625" bestFit="1" customWidth="1"/>
    <col min="2" max="2" width="47.54296875" bestFit="1" customWidth="1"/>
    <col min="3" max="4" width="10.453125" style="6" bestFit="1" customWidth="1"/>
    <col min="5" max="5" width="4.90625" bestFit="1" customWidth="1"/>
    <col min="6" max="6" width="41.7265625" bestFit="1" customWidth="1"/>
    <col min="7" max="7" width="6.36328125" bestFit="1" customWidth="1"/>
    <col min="8" max="8" width="6.1796875" bestFit="1" customWidth="1"/>
    <col min="9" max="9" width="4.90625" bestFit="1" customWidth="1"/>
    <col min="10" max="10" width="5.81640625" bestFit="1" customWidth="1"/>
    <col min="11" max="11" width="10.453125" style="6" bestFit="1" customWidth="1"/>
    <col min="12" max="12" width="10.453125" style="6" customWidth="1"/>
    <col min="13" max="13" width="11.1796875" style="9" bestFit="1" customWidth="1"/>
    <col min="14" max="14" width="10.1796875" style="12" bestFit="1" customWidth="1"/>
    <col min="15" max="15" width="11" style="9" bestFit="1" customWidth="1"/>
    <col min="16" max="16" width="10" style="12" bestFit="1" customWidth="1"/>
    <col min="17" max="17" width="9.7265625" bestFit="1" customWidth="1"/>
    <col min="18" max="18" width="8.7265625" style="12" bestFit="1" customWidth="1"/>
    <col min="19" max="19" width="9.6328125" style="9" bestFit="1" customWidth="1"/>
    <col min="20" max="20" width="8.6328125" style="12" bestFit="1" customWidth="1"/>
  </cols>
  <sheetData>
    <row r="1" spans="1:20">
      <c r="A1" s="2"/>
      <c r="B1" s="2" t="s">
        <v>0</v>
      </c>
      <c r="C1" s="5" t="s">
        <v>1</v>
      </c>
      <c r="D1" s="5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57</v>
      </c>
      <c r="L1" s="5" t="s">
        <v>58</v>
      </c>
      <c r="M1" s="7" t="s">
        <v>56</v>
      </c>
      <c r="N1" s="10" t="s">
        <v>62</v>
      </c>
      <c r="O1" s="7" t="s">
        <v>59</v>
      </c>
      <c r="P1" s="10" t="s">
        <v>63</v>
      </c>
      <c r="Q1" s="2" t="s">
        <v>60</v>
      </c>
      <c r="R1" s="10" t="s">
        <v>64</v>
      </c>
      <c r="S1" s="13" t="s">
        <v>61</v>
      </c>
      <c r="T1" s="15" t="s">
        <v>65</v>
      </c>
    </row>
    <row r="2" spans="1:20">
      <c r="A2" s="2">
        <v>0</v>
      </c>
      <c r="B2" s="3" t="s">
        <v>9</v>
      </c>
      <c r="C2" s="4">
        <v>42578.915949074071</v>
      </c>
      <c r="D2" s="4">
        <v>44112.599814814814</v>
      </c>
      <c r="E2" s="3">
        <v>61</v>
      </c>
      <c r="F2" s="3" t="s">
        <v>10</v>
      </c>
      <c r="G2" s="3">
        <v>1986</v>
      </c>
      <c r="H2" s="3">
        <v>0</v>
      </c>
      <c r="I2" s="3">
        <v>371</v>
      </c>
      <c r="J2" s="3">
        <v>2357</v>
      </c>
      <c r="K2" s="4">
        <v>43787</v>
      </c>
      <c r="L2" s="4">
        <v>43791</v>
      </c>
      <c r="M2" s="8">
        <f t="shared" ref="M2:M20" si="0">_xlfn.DAYS(K2,C2)</f>
        <v>1209</v>
      </c>
      <c r="N2" s="11">
        <f t="shared" ref="N2:N20" si="1">G2/M2</f>
        <v>1.6426799007444168</v>
      </c>
      <c r="O2" s="8">
        <f t="shared" ref="O2:O20" si="2">_xlfn.DAYS(L2,K2)+1</f>
        <v>5</v>
      </c>
      <c r="P2" s="11">
        <f t="shared" ref="P2:P20" si="3">H2/O2</f>
        <v>0</v>
      </c>
      <c r="Q2" s="3">
        <f t="shared" ref="Q2:Q20" si="4">_xlfn.DAYS(D2,L2)</f>
        <v>321</v>
      </c>
      <c r="R2" s="11">
        <f t="shared" ref="R2:R20" si="5">I2/Q2</f>
        <v>1.1557632398753894</v>
      </c>
      <c r="S2" s="14">
        <f t="shared" ref="S2:S20" si="6">_xlfn.DAYS(D2,C2)+1</f>
        <v>1535</v>
      </c>
      <c r="T2" s="16">
        <f t="shared" ref="T2:T20" si="7">J2/S2</f>
        <v>1.5355048859934854</v>
      </c>
    </row>
    <row r="3" spans="1:20">
      <c r="A3" s="2">
        <v>1</v>
      </c>
      <c r="B3" s="3" t="s">
        <v>11</v>
      </c>
      <c r="C3" s="4">
        <v>42863.642800925925</v>
      </c>
      <c r="D3" s="4">
        <v>44063.648761574077</v>
      </c>
      <c r="E3" s="3">
        <v>5</v>
      </c>
      <c r="F3" s="3" t="s">
        <v>12</v>
      </c>
      <c r="G3" s="3">
        <v>335</v>
      </c>
      <c r="H3" s="3">
        <v>1</v>
      </c>
      <c r="I3" s="3">
        <v>9</v>
      </c>
      <c r="J3" s="3">
        <v>345</v>
      </c>
      <c r="K3" s="4">
        <v>43787</v>
      </c>
      <c r="L3" s="4">
        <v>43791</v>
      </c>
      <c r="M3" s="8">
        <f t="shared" si="0"/>
        <v>924</v>
      </c>
      <c r="N3" s="11">
        <f t="shared" si="1"/>
        <v>0.36255411255411257</v>
      </c>
      <c r="O3" s="8">
        <f t="shared" si="2"/>
        <v>5</v>
      </c>
      <c r="P3" s="11">
        <f t="shared" si="3"/>
        <v>0.2</v>
      </c>
      <c r="Q3" s="3">
        <f t="shared" si="4"/>
        <v>272</v>
      </c>
      <c r="R3" s="11">
        <f t="shared" si="5"/>
        <v>3.3088235294117647E-2</v>
      </c>
      <c r="S3" s="14">
        <f t="shared" si="6"/>
        <v>1201</v>
      </c>
      <c r="T3" s="16">
        <f t="shared" si="7"/>
        <v>0.28726061615320564</v>
      </c>
    </row>
    <row r="4" spans="1:20">
      <c r="A4" s="2">
        <v>2</v>
      </c>
      <c r="B4" s="3" t="s">
        <v>13</v>
      </c>
      <c r="C4" s="4">
        <v>43651.806539351855</v>
      </c>
      <c r="D4" s="4">
        <v>44120.817129629628</v>
      </c>
      <c r="E4" s="3">
        <v>18</v>
      </c>
      <c r="F4" s="3" t="s">
        <v>14</v>
      </c>
      <c r="G4" s="3">
        <v>114</v>
      </c>
      <c r="H4" s="3">
        <v>435</v>
      </c>
      <c r="I4" s="3">
        <v>82</v>
      </c>
      <c r="J4" s="3">
        <v>631</v>
      </c>
      <c r="K4" s="4">
        <v>43787</v>
      </c>
      <c r="L4" s="4">
        <v>43791</v>
      </c>
      <c r="M4" s="8">
        <f t="shared" si="0"/>
        <v>136</v>
      </c>
      <c r="N4" s="11">
        <f t="shared" si="1"/>
        <v>0.83823529411764708</v>
      </c>
      <c r="O4" s="8">
        <f t="shared" si="2"/>
        <v>5</v>
      </c>
      <c r="P4" s="11">
        <f t="shared" si="3"/>
        <v>87</v>
      </c>
      <c r="Q4" s="3">
        <f t="shared" si="4"/>
        <v>329</v>
      </c>
      <c r="R4" s="11">
        <f t="shared" si="5"/>
        <v>0.24924012158054712</v>
      </c>
      <c r="S4" s="14">
        <f t="shared" si="6"/>
        <v>470</v>
      </c>
      <c r="T4" s="16">
        <f t="shared" si="7"/>
        <v>1.3425531914893618</v>
      </c>
    </row>
    <row r="5" spans="1:20">
      <c r="A5" s="2">
        <v>3</v>
      </c>
      <c r="B5" s="3" t="s">
        <v>15</v>
      </c>
      <c r="C5" s="4">
        <v>43654.198935185188</v>
      </c>
      <c r="D5" s="4">
        <v>43658.071018518516</v>
      </c>
      <c r="E5" s="3">
        <v>8</v>
      </c>
      <c r="F5" s="3" t="s">
        <v>14</v>
      </c>
      <c r="G5" s="3">
        <v>38</v>
      </c>
      <c r="H5" s="3">
        <v>0</v>
      </c>
      <c r="I5" s="3">
        <v>0</v>
      </c>
      <c r="J5" s="3">
        <v>38</v>
      </c>
      <c r="K5" s="4">
        <v>43787</v>
      </c>
      <c r="L5" s="4">
        <v>43791</v>
      </c>
      <c r="M5" s="8">
        <f t="shared" si="0"/>
        <v>133</v>
      </c>
      <c r="N5" s="11">
        <f t="shared" si="1"/>
        <v>0.2857142857142857</v>
      </c>
      <c r="O5" s="8">
        <f t="shared" si="2"/>
        <v>5</v>
      </c>
      <c r="P5" s="11">
        <f t="shared" si="3"/>
        <v>0</v>
      </c>
      <c r="Q5" s="3">
        <f t="shared" si="4"/>
        <v>-133</v>
      </c>
      <c r="R5" s="11">
        <f t="shared" si="5"/>
        <v>0</v>
      </c>
      <c r="S5" s="14">
        <f t="shared" si="6"/>
        <v>5</v>
      </c>
      <c r="T5" s="16">
        <f t="shared" si="7"/>
        <v>7.6</v>
      </c>
    </row>
    <row r="6" spans="1:20">
      <c r="A6" s="2">
        <v>4</v>
      </c>
      <c r="B6" s="3" t="s">
        <v>16</v>
      </c>
      <c r="C6" s="4">
        <v>42506.645844907405</v>
      </c>
      <c r="D6" s="4">
        <v>43788.419548611113</v>
      </c>
      <c r="E6" s="3">
        <v>19</v>
      </c>
      <c r="F6" s="3" t="s">
        <v>17</v>
      </c>
      <c r="G6" s="3">
        <v>183</v>
      </c>
      <c r="H6" s="3">
        <v>7</v>
      </c>
      <c r="I6" s="3">
        <v>0</v>
      </c>
      <c r="J6" s="3">
        <v>190</v>
      </c>
      <c r="K6" s="4">
        <v>43787</v>
      </c>
      <c r="L6" s="4">
        <v>43791</v>
      </c>
      <c r="M6" s="8">
        <f t="shared" si="0"/>
        <v>1281</v>
      </c>
      <c r="N6" s="11">
        <f t="shared" si="1"/>
        <v>0.14285714285714285</v>
      </c>
      <c r="O6" s="8">
        <f t="shared" si="2"/>
        <v>5</v>
      </c>
      <c r="P6" s="11">
        <f t="shared" si="3"/>
        <v>1.4</v>
      </c>
      <c r="Q6" s="3">
        <f t="shared" si="4"/>
        <v>-3</v>
      </c>
      <c r="R6" s="11">
        <f t="shared" si="5"/>
        <v>0</v>
      </c>
      <c r="S6" s="14">
        <f t="shared" si="6"/>
        <v>1283</v>
      </c>
      <c r="T6" s="16">
        <f t="shared" si="7"/>
        <v>0.1480904130943102</v>
      </c>
    </row>
    <row r="7" spans="1:20">
      <c r="A7" s="2">
        <v>5</v>
      </c>
      <c r="B7" s="3" t="s">
        <v>18</v>
      </c>
      <c r="C7" s="4">
        <v>43210.211238425924</v>
      </c>
      <c r="D7" s="4">
        <v>43980.132534722223</v>
      </c>
      <c r="E7" s="3">
        <v>15</v>
      </c>
      <c r="F7" s="3" t="s">
        <v>19</v>
      </c>
      <c r="G7" s="3">
        <v>103</v>
      </c>
      <c r="H7" s="3">
        <v>0</v>
      </c>
      <c r="I7" s="3">
        <v>0</v>
      </c>
      <c r="J7" s="3">
        <v>103</v>
      </c>
      <c r="K7" s="4">
        <v>43787</v>
      </c>
      <c r="L7" s="4">
        <v>43791</v>
      </c>
      <c r="M7" s="8">
        <f t="shared" si="0"/>
        <v>577</v>
      </c>
      <c r="N7" s="11">
        <f t="shared" si="1"/>
        <v>0.17850953206239167</v>
      </c>
      <c r="O7" s="8">
        <f t="shared" si="2"/>
        <v>5</v>
      </c>
      <c r="P7" s="11">
        <f t="shared" si="3"/>
        <v>0</v>
      </c>
      <c r="Q7" s="3">
        <f t="shared" si="4"/>
        <v>189</v>
      </c>
      <c r="R7" s="11">
        <f t="shared" si="5"/>
        <v>0</v>
      </c>
      <c r="S7" s="14">
        <f t="shared" si="6"/>
        <v>771</v>
      </c>
      <c r="T7" s="16">
        <f t="shared" si="7"/>
        <v>0.13359273670557717</v>
      </c>
    </row>
    <row r="8" spans="1:20">
      <c r="A8" s="2">
        <v>6</v>
      </c>
      <c r="B8" s="3" t="s">
        <v>20</v>
      </c>
      <c r="C8" s="4">
        <v>42284.543807870374</v>
      </c>
      <c r="D8" s="4">
        <v>44146.324733796297</v>
      </c>
      <c r="E8" s="3">
        <v>223</v>
      </c>
      <c r="F8" s="3"/>
      <c r="G8" s="3">
        <v>3850</v>
      </c>
      <c r="H8" s="3">
        <v>1</v>
      </c>
      <c r="I8" s="3">
        <v>162</v>
      </c>
      <c r="J8" s="3">
        <v>4013</v>
      </c>
      <c r="K8" s="4">
        <v>43787</v>
      </c>
      <c r="L8" s="4">
        <v>43791</v>
      </c>
      <c r="M8" s="8">
        <f t="shared" si="0"/>
        <v>1503</v>
      </c>
      <c r="N8" s="11">
        <f t="shared" si="1"/>
        <v>2.5615435795076515</v>
      </c>
      <c r="O8" s="8">
        <f t="shared" si="2"/>
        <v>5</v>
      </c>
      <c r="P8" s="11">
        <f t="shared" si="3"/>
        <v>0.2</v>
      </c>
      <c r="Q8" s="3">
        <f t="shared" si="4"/>
        <v>355</v>
      </c>
      <c r="R8" s="11">
        <f t="shared" si="5"/>
        <v>0.45633802816901409</v>
      </c>
      <c r="S8" s="14">
        <f t="shared" si="6"/>
        <v>1863</v>
      </c>
      <c r="T8" s="16">
        <f t="shared" si="7"/>
        <v>2.1540526033279654</v>
      </c>
    </row>
    <row r="9" spans="1:20">
      <c r="A9" s="2">
        <v>7</v>
      </c>
      <c r="B9" s="3" t="s">
        <v>21</v>
      </c>
      <c r="C9" s="4">
        <v>43769.671099537038</v>
      </c>
      <c r="D9" s="4">
        <v>43798.471990740742</v>
      </c>
      <c r="E9" s="3">
        <v>0</v>
      </c>
      <c r="F9" s="3"/>
      <c r="G9" s="3">
        <v>33</v>
      </c>
      <c r="H9" s="3">
        <v>41</v>
      </c>
      <c r="I9" s="3">
        <v>1</v>
      </c>
      <c r="J9" s="3">
        <v>75</v>
      </c>
      <c r="K9" s="4">
        <v>43787</v>
      </c>
      <c r="L9" s="4">
        <v>43791</v>
      </c>
      <c r="M9" s="8">
        <f t="shared" si="0"/>
        <v>18</v>
      </c>
      <c r="N9" s="11">
        <f t="shared" si="1"/>
        <v>1.8333333333333333</v>
      </c>
      <c r="O9" s="8">
        <f t="shared" si="2"/>
        <v>5</v>
      </c>
      <c r="P9" s="11">
        <f t="shared" si="3"/>
        <v>8.1999999999999993</v>
      </c>
      <c r="Q9" s="3">
        <f t="shared" si="4"/>
        <v>7</v>
      </c>
      <c r="R9" s="11">
        <f t="shared" si="5"/>
        <v>0.14285714285714285</v>
      </c>
      <c r="S9" s="14">
        <f t="shared" si="6"/>
        <v>30</v>
      </c>
      <c r="T9" s="16">
        <f t="shared" si="7"/>
        <v>2.5</v>
      </c>
    </row>
    <row r="10" spans="1:20">
      <c r="A10" s="2">
        <v>8</v>
      </c>
      <c r="B10" s="3" t="s">
        <v>22</v>
      </c>
      <c r="C10" s="4">
        <v>42093.881226851852</v>
      </c>
      <c r="D10" s="4">
        <v>44147.151898148149</v>
      </c>
      <c r="E10" s="3">
        <v>709</v>
      </c>
      <c r="F10" s="3" t="s">
        <v>23</v>
      </c>
      <c r="G10" s="3">
        <v>5202</v>
      </c>
      <c r="H10" s="3">
        <v>4</v>
      </c>
      <c r="I10" s="3">
        <v>181</v>
      </c>
      <c r="J10" s="3">
        <v>5387</v>
      </c>
      <c r="K10" s="4">
        <v>43787</v>
      </c>
      <c r="L10" s="4">
        <v>43791</v>
      </c>
      <c r="M10" s="8">
        <f t="shared" si="0"/>
        <v>1694</v>
      </c>
      <c r="N10" s="11">
        <f t="shared" si="1"/>
        <v>3.0708382526564346</v>
      </c>
      <c r="O10" s="8">
        <f t="shared" si="2"/>
        <v>5</v>
      </c>
      <c r="P10" s="11">
        <f t="shared" si="3"/>
        <v>0.8</v>
      </c>
      <c r="Q10" s="3">
        <f t="shared" si="4"/>
        <v>356</v>
      </c>
      <c r="R10" s="11">
        <f t="shared" si="5"/>
        <v>0.5084269662921348</v>
      </c>
      <c r="S10" s="14">
        <f t="shared" si="6"/>
        <v>2055</v>
      </c>
      <c r="T10" s="16">
        <f t="shared" si="7"/>
        <v>2.6214111922141119</v>
      </c>
    </row>
    <row r="11" spans="1:20">
      <c r="A11" s="2">
        <v>9</v>
      </c>
      <c r="B11" s="3" t="s">
        <v>24</v>
      </c>
      <c r="C11" s="4">
        <v>42111.819166666668</v>
      </c>
      <c r="D11" s="4">
        <v>44147.673622685186</v>
      </c>
      <c r="E11" s="3">
        <v>606</v>
      </c>
      <c r="F11" s="3" t="s">
        <v>25</v>
      </c>
      <c r="G11" s="3">
        <v>4421</v>
      </c>
      <c r="H11" s="3">
        <v>15</v>
      </c>
      <c r="I11" s="3">
        <v>399</v>
      </c>
      <c r="J11" s="3">
        <v>4835</v>
      </c>
      <c r="K11" s="4">
        <v>43787</v>
      </c>
      <c r="L11" s="4">
        <v>43791</v>
      </c>
      <c r="M11" s="8">
        <f t="shared" si="0"/>
        <v>1676</v>
      </c>
      <c r="N11" s="11">
        <f t="shared" si="1"/>
        <v>2.6378281622911692</v>
      </c>
      <c r="O11" s="8">
        <f t="shared" si="2"/>
        <v>5</v>
      </c>
      <c r="P11" s="11">
        <f t="shared" si="3"/>
        <v>3</v>
      </c>
      <c r="Q11" s="3">
        <f t="shared" si="4"/>
        <v>356</v>
      </c>
      <c r="R11" s="11">
        <f t="shared" si="5"/>
        <v>1.1207865168539326</v>
      </c>
      <c r="S11" s="14">
        <f t="shared" si="6"/>
        <v>2037</v>
      </c>
      <c r="T11" s="16">
        <f t="shared" si="7"/>
        <v>2.3735886107020128</v>
      </c>
    </row>
    <row r="12" spans="1:20">
      <c r="A12" s="2">
        <v>10</v>
      </c>
      <c r="B12" s="3" t="s">
        <v>26</v>
      </c>
      <c r="C12" s="4">
        <v>43207.623923611114</v>
      </c>
      <c r="D12" s="4">
        <v>44078.139814814815</v>
      </c>
      <c r="E12" s="3">
        <v>26</v>
      </c>
      <c r="F12" s="3"/>
      <c r="G12" s="3">
        <v>670</v>
      </c>
      <c r="H12" s="3">
        <v>0</v>
      </c>
      <c r="I12" s="3">
        <v>0</v>
      </c>
      <c r="J12" s="3">
        <v>670</v>
      </c>
      <c r="K12" s="4">
        <v>43787</v>
      </c>
      <c r="L12" s="4">
        <v>43791</v>
      </c>
      <c r="M12" s="8">
        <f t="shared" si="0"/>
        <v>580</v>
      </c>
      <c r="N12" s="11">
        <f t="shared" si="1"/>
        <v>1.1551724137931034</v>
      </c>
      <c r="O12" s="8">
        <f t="shared" si="2"/>
        <v>5</v>
      </c>
      <c r="P12" s="11">
        <f t="shared" si="3"/>
        <v>0</v>
      </c>
      <c r="Q12" s="3">
        <f t="shared" si="4"/>
        <v>287</v>
      </c>
      <c r="R12" s="11">
        <f t="shared" si="5"/>
        <v>0</v>
      </c>
      <c r="S12" s="14">
        <f t="shared" si="6"/>
        <v>872</v>
      </c>
      <c r="T12" s="16">
        <f t="shared" si="7"/>
        <v>0.76834862385321101</v>
      </c>
    </row>
    <row r="13" spans="1:20">
      <c r="A13" s="2">
        <v>11</v>
      </c>
      <c r="B13" s="3" t="s">
        <v>27</v>
      </c>
      <c r="C13" s="4">
        <v>43129.675034722219</v>
      </c>
      <c r="D13" s="4">
        <v>44032.683923611112</v>
      </c>
      <c r="E13" s="3">
        <v>4</v>
      </c>
      <c r="F13" s="3"/>
      <c r="G13" s="3">
        <v>227</v>
      </c>
      <c r="H13" s="3">
        <v>0</v>
      </c>
      <c r="I13" s="3">
        <v>17</v>
      </c>
      <c r="J13" s="3">
        <v>244</v>
      </c>
      <c r="K13" s="4">
        <v>43787</v>
      </c>
      <c r="L13" s="4">
        <v>43791</v>
      </c>
      <c r="M13" s="8">
        <f t="shared" si="0"/>
        <v>658</v>
      </c>
      <c r="N13" s="11">
        <f t="shared" si="1"/>
        <v>0.34498480243161095</v>
      </c>
      <c r="O13" s="8">
        <f t="shared" si="2"/>
        <v>5</v>
      </c>
      <c r="P13" s="11">
        <f t="shared" si="3"/>
        <v>0</v>
      </c>
      <c r="Q13" s="3">
        <f t="shared" si="4"/>
        <v>241</v>
      </c>
      <c r="R13" s="11">
        <f t="shared" si="5"/>
        <v>7.0539419087136929E-2</v>
      </c>
      <c r="S13" s="14">
        <f t="shared" si="6"/>
        <v>904</v>
      </c>
      <c r="T13" s="16">
        <f t="shared" si="7"/>
        <v>0.26991150442477874</v>
      </c>
    </row>
    <row r="14" spans="1:20">
      <c r="A14" s="2">
        <v>12</v>
      </c>
      <c r="B14" s="3" t="s">
        <v>28</v>
      </c>
      <c r="C14" s="4">
        <v>42873.597766203704</v>
      </c>
      <c r="D14" s="4">
        <v>44147.59847222222</v>
      </c>
      <c r="E14" s="3">
        <v>19</v>
      </c>
      <c r="F14" s="3"/>
      <c r="G14" s="3">
        <v>1313</v>
      </c>
      <c r="H14" s="3">
        <v>2</v>
      </c>
      <c r="I14" s="3">
        <v>862</v>
      </c>
      <c r="J14" s="3">
        <v>2177</v>
      </c>
      <c r="K14" s="4">
        <v>43787</v>
      </c>
      <c r="L14" s="4">
        <v>43791</v>
      </c>
      <c r="M14" s="8">
        <f t="shared" si="0"/>
        <v>914</v>
      </c>
      <c r="N14" s="11">
        <f t="shared" si="1"/>
        <v>1.4365426695842451</v>
      </c>
      <c r="O14" s="8">
        <f t="shared" si="2"/>
        <v>5</v>
      </c>
      <c r="P14" s="11">
        <f t="shared" si="3"/>
        <v>0.4</v>
      </c>
      <c r="Q14" s="3">
        <f t="shared" si="4"/>
        <v>356</v>
      </c>
      <c r="R14" s="11">
        <f t="shared" si="5"/>
        <v>2.4213483146067416</v>
      </c>
      <c r="S14" s="14">
        <f t="shared" si="6"/>
        <v>1275</v>
      </c>
      <c r="T14" s="16">
        <f t="shared" si="7"/>
        <v>1.7074509803921569</v>
      </c>
    </row>
    <row r="15" spans="1:20">
      <c r="A15" s="2">
        <v>13</v>
      </c>
      <c r="B15" s="3" t="s">
        <v>29</v>
      </c>
      <c r="C15" s="4">
        <v>43780.91505787037</v>
      </c>
      <c r="D15" s="4">
        <v>44147.610509259262</v>
      </c>
      <c r="E15" s="3">
        <v>10</v>
      </c>
      <c r="F15" s="3" t="s">
        <v>14</v>
      </c>
      <c r="G15" s="3">
        <v>45</v>
      </c>
      <c r="H15" s="3">
        <v>0</v>
      </c>
      <c r="I15" s="3">
        <v>3</v>
      </c>
      <c r="J15" s="3">
        <v>48</v>
      </c>
      <c r="K15" s="4">
        <v>43787</v>
      </c>
      <c r="L15" s="4">
        <v>43791</v>
      </c>
      <c r="M15" s="8">
        <f t="shared" si="0"/>
        <v>7</v>
      </c>
      <c r="N15" s="11">
        <f t="shared" si="1"/>
        <v>6.4285714285714288</v>
      </c>
      <c r="O15" s="8">
        <f t="shared" si="2"/>
        <v>5</v>
      </c>
      <c r="P15" s="11">
        <f t="shared" si="3"/>
        <v>0</v>
      </c>
      <c r="Q15" s="3">
        <f t="shared" si="4"/>
        <v>356</v>
      </c>
      <c r="R15" s="11">
        <f t="shared" si="5"/>
        <v>8.4269662921348312E-3</v>
      </c>
      <c r="S15" s="14">
        <f t="shared" si="6"/>
        <v>368</v>
      </c>
      <c r="T15" s="16">
        <f t="shared" si="7"/>
        <v>0.13043478260869565</v>
      </c>
    </row>
    <row r="16" spans="1:20">
      <c r="A16" s="2">
        <v>14</v>
      </c>
      <c r="B16" s="3" t="s">
        <v>30</v>
      </c>
      <c r="C16" s="4">
        <v>43214.08966435185</v>
      </c>
      <c r="D16" s="4">
        <v>44146.026759259257</v>
      </c>
      <c r="E16" s="3">
        <v>34</v>
      </c>
      <c r="F16" s="3" t="s">
        <v>31</v>
      </c>
      <c r="G16" s="3">
        <v>480</v>
      </c>
      <c r="H16" s="3">
        <v>9</v>
      </c>
      <c r="I16" s="3">
        <v>306</v>
      </c>
      <c r="J16" s="3">
        <v>795</v>
      </c>
      <c r="K16" s="4">
        <v>43787</v>
      </c>
      <c r="L16" s="4">
        <v>43791</v>
      </c>
      <c r="M16" s="8">
        <f t="shared" si="0"/>
        <v>573</v>
      </c>
      <c r="N16" s="11">
        <f t="shared" si="1"/>
        <v>0.83769633507853403</v>
      </c>
      <c r="O16" s="8">
        <f t="shared" si="2"/>
        <v>5</v>
      </c>
      <c r="P16" s="11">
        <f t="shared" si="3"/>
        <v>1.8</v>
      </c>
      <c r="Q16" s="3">
        <f t="shared" si="4"/>
        <v>355</v>
      </c>
      <c r="R16" s="11">
        <f t="shared" si="5"/>
        <v>0.86197183098591545</v>
      </c>
      <c r="S16" s="14">
        <f t="shared" si="6"/>
        <v>933</v>
      </c>
      <c r="T16" s="16">
        <f t="shared" si="7"/>
        <v>0.85209003215434087</v>
      </c>
    </row>
    <row r="17" spans="1:20">
      <c r="A17" s="2">
        <v>15</v>
      </c>
      <c r="B17" s="3" t="s">
        <v>32</v>
      </c>
      <c r="C17" s="4">
        <v>43683.62736111111</v>
      </c>
      <c r="D17" s="4">
        <v>44140.375798611109</v>
      </c>
      <c r="E17" s="3">
        <v>39</v>
      </c>
      <c r="F17" s="3" t="s">
        <v>23</v>
      </c>
      <c r="G17" s="3">
        <v>105</v>
      </c>
      <c r="H17" s="3">
        <v>3</v>
      </c>
      <c r="I17" s="3">
        <v>120</v>
      </c>
      <c r="J17" s="3">
        <v>228</v>
      </c>
      <c r="K17" s="4">
        <v>43787</v>
      </c>
      <c r="L17" s="4">
        <v>43791</v>
      </c>
      <c r="M17" s="8">
        <f t="shared" si="0"/>
        <v>104</v>
      </c>
      <c r="N17" s="11">
        <f t="shared" si="1"/>
        <v>1.0096153846153846</v>
      </c>
      <c r="O17" s="8">
        <f t="shared" si="2"/>
        <v>5</v>
      </c>
      <c r="P17" s="11">
        <f t="shared" si="3"/>
        <v>0.6</v>
      </c>
      <c r="Q17" s="3">
        <f t="shared" si="4"/>
        <v>349</v>
      </c>
      <c r="R17" s="11">
        <f t="shared" si="5"/>
        <v>0.34383954154727792</v>
      </c>
      <c r="S17" s="14">
        <f t="shared" si="6"/>
        <v>458</v>
      </c>
      <c r="T17" s="16">
        <f t="shared" si="7"/>
        <v>0.49781659388646288</v>
      </c>
    </row>
    <row r="18" spans="1:20">
      <c r="A18" s="2">
        <v>16</v>
      </c>
      <c r="B18" s="3" t="s">
        <v>33</v>
      </c>
      <c r="C18" s="4">
        <v>43579.396770833337</v>
      </c>
      <c r="D18" s="4">
        <v>44039.243101851855</v>
      </c>
      <c r="E18" s="3">
        <v>9</v>
      </c>
      <c r="F18" s="3" t="s">
        <v>23</v>
      </c>
      <c r="G18" s="3">
        <v>32</v>
      </c>
      <c r="H18" s="3">
        <v>0</v>
      </c>
      <c r="I18" s="3">
        <v>7</v>
      </c>
      <c r="J18" s="3">
        <v>39</v>
      </c>
      <c r="K18" s="4">
        <v>43787</v>
      </c>
      <c r="L18" s="4">
        <v>43791</v>
      </c>
      <c r="M18" s="8">
        <f t="shared" si="0"/>
        <v>208</v>
      </c>
      <c r="N18" s="11">
        <f t="shared" si="1"/>
        <v>0.15384615384615385</v>
      </c>
      <c r="O18" s="8">
        <f t="shared" si="2"/>
        <v>5</v>
      </c>
      <c r="P18" s="11">
        <f t="shared" si="3"/>
        <v>0</v>
      </c>
      <c r="Q18" s="3">
        <f t="shared" si="4"/>
        <v>248</v>
      </c>
      <c r="R18" s="11">
        <f t="shared" si="5"/>
        <v>2.8225806451612902E-2</v>
      </c>
      <c r="S18" s="14">
        <f t="shared" si="6"/>
        <v>461</v>
      </c>
      <c r="T18" s="16">
        <f t="shared" si="7"/>
        <v>8.4598698481561818E-2</v>
      </c>
    </row>
    <row r="19" spans="1:20">
      <c r="A19" s="2">
        <v>17</v>
      </c>
      <c r="B19" s="3" t="s">
        <v>34</v>
      </c>
      <c r="C19" s="4">
        <v>42296.843055555553</v>
      </c>
      <c r="D19" s="4">
        <v>44147.606898148151</v>
      </c>
      <c r="E19" s="3">
        <v>10</v>
      </c>
      <c r="F19" s="3" t="s">
        <v>35</v>
      </c>
      <c r="G19" s="3">
        <v>43739</v>
      </c>
      <c r="H19" s="3">
        <v>85</v>
      </c>
      <c r="I19" s="3">
        <v>5656</v>
      </c>
      <c r="J19" s="3">
        <v>49480</v>
      </c>
      <c r="K19" s="4">
        <v>43787</v>
      </c>
      <c r="L19" s="4">
        <v>43791</v>
      </c>
      <c r="M19" s="8">
        <f t="shared" si="0"/>
        <v>1491</v>
      </c>
      <c r="N19" s="11">
        <f t="shared" si="1"/>
        <v>29.335345405767942</v>
      </c>
      <c r="O19" s="8">
        <f t="shared" si="2"/>
        <v>5</v>
      </c>
      <c r="P19" s="11">
        <f t="shared" si="3"/>
        <v>17</v>
      </c>
      <c r="Q19" s="3">
        <f t="shared" si="4"/>
        <v>356</v>
      </c>
      <c r="R19" s="11">
        <f t="shared" si="5"/>
        <v>15.887640449438202</v>
      </c>
      <c r="S19" s="14">
        <f t="shared" si="6"/>
        <v>1852</v>
      </c>
      <c r="T19" s="16">
        <f t="shared" si="7"/>
        <v>26.717062634989201</v>
      </c>
    </row>
    <row r="20" spans="1:20">
      <c r="A20" s="2">
        <v>18</v>
      </c>
      <c r="B20" s="3" t="s">
        <v>36</v>
      </c>
      <c r="C20" s="4">
        <v>43621.758738425924</v>
      </c>
      <c r="D20" s="4">
        <v>44132.870497685188</v>
      </c>
      <c r="E20" s="3">
        <v>1</v>
      </c>
      <c r="F20" s="3"/>
      <c r="G20" s="3">
        <v>11</v>
      </c>
      <c r="H20" s="3">
        <v>0</v>
      </c>
      <c r="I20" s="3">
        <v>2</v>
      </c>
      <c r="J20" s="3">
        <v>13</v>
      </c>
      <c r="K20" s="4">
        <v>43787</v>
      </c>
      <c r="L20" s="4">
        <v>43791</v>
      </c>
      <c r="M20" s="8">
        <f t="shared" si="0"/>
        <v>166</v>
      </c>
      <c r="N20" s="11">
        <f t="shared" si="1"/>
        <v>6.6265060240963861E-2</v>
      </c>
      <c r="O20" s="8">
        <f t="shared" si="2"/>
        <v>5</v>
      </c>
      <c r="P20" s="11">
        <f t="shared" si="3"/>
        <v>0</v>
      </c>
      <c r="Q20" s="3">
        <f t="shared" si="4"/>
        <v>341</v>
      </c>
      <c r="R20" s="11">
        <f t="shared" si="5"/>
        <v>5.8651026392961877E-3</v>
      </c>
      <c r="S20" s="14">
        <f t="shared" si="6"/>
        <v>512</v>
      </c>
      <c r="T20" s="16">
        <f t="shared" si="7"/>
        <v>2.5390625E-2</v>
      </c>
    </row>
    <row r="21" spans="1:20">
      <c r="A21" s="1"/>
    </row>
    <row r="22" spans="1:20">
      <c r="A22" s="1"/>
    </row>
    <row r="23" spans="1:20">
      <c r="A23" s="1"/>
    </row>
    <row r="24" spans="1:20">
      <c r="A24" s="1"/>
    </row>
    <row r="25" spans="1:20">
      <c r="A25" s="1"/>
    </row>
    <row r="26" spans="1:20">
      <c r="A26" s="1"/>
    </row>
    <row r="27" spans="1:20">
      <c r="A27" s="1"/>
    </row>
    <row r="28" spans="1:20">
      <c r="A28" s="1"/>
    </row>
    <row r="29" spans="1:20">
      <c r="A29" s="1"/>
    </row>
    <row r="30" spans="1:20">
      <c r="A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1932-B5F2-4624-8171-6FA5BA9108D5}">
  <dimension ref="A1:W20"/>
  <sheetViews>
    <sheetView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P6" sqref="P6"/>
    </sheetView>
  </sheetViews>
  <sheetFormatPr defaultColWidth="3.08984375" defaultRowHeight="14.5"/>
  <cols>
    <col min="1" max="1" width="2.81640625" bestFit="1" customWidth="1"/>
    <col min="2" max="2" width="3.08984375" style="60"/>
    <col min="3" max="3" width="39.1796875" bestFit="1" customWidth="1"/>
    <col min="4" max="5" width="10.453125" style="6" hidden="1" customWidth="1"/>
    <col min="6" max="6" width="4.90625" hidden="1" customWidth="1"/>
    <col min="7" max="7" width="33.54296875" bestFit="1" customWidth="1"/>
    <col min="8" max="8" width="5.6328125" hidden="1" customWidth="1"/>
    <col min="9" max="9" width="4.81640625" hidden="1" customWidth="1"/>
    <col min="10" max="10" width="3.81640625" hidden="1" customWidth="1"/>
    <col min="11" max="11" width="2.54296875" hidden="1" customWidth="1"/>
    <col min="12" max="12" width="4.81640625" hidden="1" customWidth="1"/>
    <col min="13" max="14" width="10.453125" hidden="1" customWidth="1"/>
    <col min="15" max="15" width="12.54296875" bestFit="1" customWidth="1"/>
    <col min="16" max="16" width="15.90625" bestFit="1" customWidth="1"/>
    <col min="17" max="17" width="4.6328125" hidden="1" customWidth="1"/>
    <col min="18" max="18" width="15.90625" bestFit="1" customWidth="1"/>
    <col min="19" max="19" width="4.453125" hidden="1" customWidth="1"/>
    <col min="20" max="20" width="4.26953125" hidden="1" customWidth="1"/>
    <col min="21" max="21" width="4.81640625" hidden="1" customWidth="1"/>
    <col min="22" max="22" width="5.26953125" hidden="1" customWidth="1"/>
    <col min="23" max="23" width="3.08984375" style="60"/>
  </cols>
  <sheetData>
    <row r="1" spans="1:23" s="66" customFormat="1" ht="15" thickBot="1">
      <c r="B1" s="60"/>
      <c r="D1" s="67"/>
      <c r="E1" s="67"/>
      <c r="W1" s="60"/>
    </row>
    <row r="2" spans="1:23" ht="43.5">
      <c r="A2" s="62"/>
      <c r="B2" s="61"/>
      <c r="C2" s="47" t="s">
        <v>82</v>
      </c>
      <c r="D2" s="49" t="s">
        <v>1</v>
      </c>
      <c r="E2" s="49" t="s">
        <v>2</v>
      </c>
      <c r="F2" s="48" t="s">
        <v>3</v>
      </c>
      <c r="G2" s="48" t="s">
        <v>70</v>
      </c>
      <c r="H2" s="48"/>
      <c r="I2" s="48" t="s">
        <v>5</v>
      </c>
      <c r="J2" s="48" t="s">
        <v>6</v>
      </c>
      <c r="K2" s="48" t="s">
        <v>7</v>
      </c>
      <c r="L2" s="48" t="s">
        <v>8</v>
      </c>
      <c r="M2" s="49" t="s">
        <v>57</v>
      </c>
      <c r="N2" s="49" t="s">
        <v>58</v>
      </c>
      <c r="O2" s="50" t="s">
        <v>79</v>
      </c>
      <c r="P2" s="51" t="s">
        <v>80</v>
      </c>
      <c r="Q2" s="50" t="s">
        <v>59</v>
      </c>
      <c r="R2" s="52" t="s">
        <v>81</v>
      </c>
      <c r="S2" s="63" t="s">
        <v>60</v>
      </c>
      <c r="T2" s="64" t="s">
        <v>64</v>
      </c>
      <c r="U2" s="65" t="s">
        <v>61</v>
      </c>
      <c r="V2" s="75" t="s">
        <v>65</v>
      </c>
    </row>
    <row r="3" spans="1:23">
      <c r="A3" s="57">
        <v>0</v>
      </c>
      <c r="B3" s="61"/>
      <c r="C3" s="68" t="s">
        <v>54</v>
      </c>
      <c r="D3" s="40">
        <v>43405.522800925923</v>
      </c>
      <c r="E3" s="40">
        <v>44147.758136574077</v>
      </c>
      <c r="F3" s="39">
        <v>685</v>
      </c>
      <c r="G3" s="39" t="s">
        <v>55</v>
      </c>
      <c r="H3" s="39" t="b">
        <v>1</v>
      </c>
      <c r="I3" s="39">
        <v>5563</v>
      </c>
      <c r="J3" s="39">
        <v>75</v>
      </c>
      <c r="K3" s="39">
        <v>0</v>
      </c>
      <c r="L3" s="39">
        <v>5638</v>
      </c>
      <c r="M3" s="40">
        <v>44144</v>
      </c>
      <c r="N3" s="40">
        <v>44148</v>
      </c>
      <c r="O3" s="41">
        <f>_xlfn.DAYS(M3,D3)</f>
        <v>739</v>
      </c>
      <c r="P3" s="42">
        <f>I3/O3</f>
        <v>7.5277401894451961</v>
      </c>
      <c r="Q3" s="41">
        <f>_xlfn.DAYS(N3,M3)+1</f>
        <v>5</v>
      </c>
      <c r="R3" s="53">
        <f>J3/Q3</f>
        <v>15</v>
      </c>
      <c r="S3" s="45">
        <f>_xlfn.DAYS(E3,N3)</f>
        <v>-1</v>
      </c>
      <c r="T3" s="11">
        <f>K3/S3</f>
        <v>0</v>
      </c>
      <c r="U3" s="14">
        <f>_xlfn.DAYS(E3,D3)+1</f>
        <v>743</v>
      </c>
      <c r="V3" s="78">
        <f>L3/U3</f>
        <v>7.5881561238223423</v>
      </c>
    </row>
    <row r="4" spans="1:23" s="23" customFormat="1">
      <c r="A4" s="58">
        <v>1</v>
      </c>
      <c r="B4" s="61"/>
      <c r="C4" s="69" t="s">
        <v>42</v>
      </c>
      <c r="D4" s="19">
        <v>44118.517592592594</v>
      </c>
      <c r="E4" s="19">
        <v>44147.765960648147</v>
      </c>
      <c r="F4" s="18">
        <v>0</v>
      </c>
      <c r="G4" s="18" t="s">
        <v>17</v>
      </c>
      <c r="H4" s="18" t="b">
        <v>1</v>
      </c>
      <c r="I4" s="18">
        <v>3</v>
      </c>
      <c r="J4" s="18">
        <v>6</v>
      </c>
      <c r="K4" s="18">
        <v>0</v>
      </c>
      <c r="L4" s="18">
        <v>9</v>
      </c>
      <c r="M4" s="19">
        <v>44144</v>
      </c>
      <c r="N4" s="19">
        <v>44148</v>
      </c>
      <c r="O4" s="20">
        <f>_xlfn.DAYS(M4,D4)</f>
        <v>26</v>
      </c>
      <c r="P4" s="21">
        <f>I4/O4</f>
        <v>0.11538461538461539</v>
      </c>
      <c r="Q4" s="20">
        <f>_xlfn.DAYS(N4,M4)+1</f>
        <v>5</v>
      </c>
      <c r="R4" s="54">
        <f>J4/Q4</f>
        <v>1.2</v>
      </c>
      <c r="S4" s="45">
        <f>_xlfn.DAYS(E4,N4)</f>
        <v>-1</v>
      </c>
      <c r="T4" s="11">
        <f>K4/S4</f>
        <v>0</v>
      </c>
      <c r="U4" s="14">
        <f>_xlfn.DAYS(E4,D4)+1</f>
        <v>30</v>
      </c>
      <c r="V4" s="78">
        <f>L4/U4</f>
        <v>0.3</v>
      </c>
      <c r="W4" s="60"/>
    </row>
    <row r="5" spans="1:23" s="23" customFormat="1">
      <c r="A5" s="59">
        <v>2</v>
      </c>
      <c r="B5" s="61"/>
      <c r="C5" s="69" t="s">
        <v>45</v>
      </c>
      <c r="D5" s="19">
        <v>44146.402743055558</v>
      </c>
      <c r="E5" s="19">
        <v>44147.458298611113</v>
      </c>
      <c r="F5" s="18">
        <v>1</v>
      </c>
      <c r="G5" s="18" t="s">
        <v>46</v>
      </c>
      <c r="H5" s="18" t="b">
        <v>1</v>
      </c>
      <c r="I5" s="18">
        <v>0</v>
      </c>
      <c r="J5" s="18">
        <v>10</v>
      </c>
      <c r="K5" s="18">
        <v>0</v>
      </c>
      <c r="L5" s="18">
        <v>10</v>
      </c>
      <c r="M5" s="19">
        <v>44144</v>
      </c>
      <c r="N5" s="19">
        <v>44148</v>
      </c>
      <c r="O5" s="20">
        <f>_xlfn.DAYS(M5,D5)</f>
        <v>-2</v>
      </c>
      <c r="P5" s="21">
        <f>I5/O5</f>
        <v>0</v>
      </c>
      <c r="Q5" s="20">
        <f>_xlfn.DAYS(N5,M5)+1</f>
        <v>5</v>
      </c>
      <c r="R5" s="54">
        <f>J5/Q5</f>
        <v>2</v>
      </c>
      <c r="S5" s="45">
        <f>_xlfn.DAYS(E5,N5)</f>
        <v>-1</v>
      </c>
      <c r="T5" s="11">
        <f>K5/S5</f>
        <v>0</v>
      </c>
      <c r="U5" s="14">
        <f>_xlfn.DAYS(E5,D5)+1</f>
        <v>2</v>
      </c>
      <c r="V5" s="78">
        <f>L5/U5</f>
        <v>5</v>
      </c>
      <c r="W5" s="60"/>
    </row>
    <row r="6" spans="1:23" s="23" customFormat="1">
      <c r="A6" s="59">
        <v>3</v>
      </c>
      <c r="B6" s="61"/>
      <c r="C6" s="69" t="s">
        <v>44</v>
      </c>
      <c r="D6" s="19">
        <v>42835.375925925924</v>
      </c>
      <c r="E6" s="19">
        <v>44147.360081018516</v>
      </c>
      <c r="F6" s="18">
        <v>32</v>
      </c>
      <c r="G6" s="18" t="s">
        <v>23</v>
      </c>
      <c r="H6" s="18" t="b">
        <v>1</v>
      </c>
      <c r="I6" s="18">
        <v>166</v>
      </c>
      <c r="J6" s="18">
        <v>0</v>
      </c>
      <c r="K6" s="18">
        <v>0</v>
      </c>
      <c r="L6" s="18">
        <v>166</v>
      </c>
      <c r="M6" s="19">
        <v>44144</v>
      </c>
      <c r="N6" s="19">
        <v>44148</v>
      </c>
      <c r="O6" s="20">
        <f>_xlfn.DAYS(M6,D6)</f>
        <v>1309</v>
      </c>
      <c r="P6" s="21">
        <f>I6/O6</f>
        <v>0.12681436210847977</v>
      </c>
      <c r="Q6" s="20">
        <f>_xlfn.DAYS(N6,M6)+1</f>
        <v>5</v>
      </c>
      <c r="R6" s="54">
        <f>J6/Q6</f>
        <v>0</v>
      </c>
      <c r="S6" s="46">
        <f>_xlfn.DAYS(E6,N6)</f>
        <v>-1</v>
      </c>
      <c r="T6" s="24">
        <f>K6/S6</f>
        <v>0</v>
      </c>
      <c r="U6" s="25">
        <f>_xlfn.DAYS(E6,D6)+1</f>
        <v>1313</v>
      </c>
      <c r="V6" s="79">
        <f>L6/U6</f>
        <v>0.12642802741812642</v>
      </c>
      <c r="W6" s="60"/>
    </row>
    <row r="7" spans="1:23">
      <c r="A7" s="58">
        <v>4</v>
      </c>
      <c r="B7" s="61"/>
      <c r="C7" s="69" t="s">
        <v>39</v>
      </c>
      <c r="D7" s="19">
        <v>44144.642361111109</v>
      </c>
      <c r="E7" s="19">
        <v>44147.594502314816</v>
      </c>
      <c r="F7" s="18">
        <v>1</v>
      </c>
      <c r="G7" s="18" t="s">
        <v>14</v>
      </c>
      <c r="H7" s="18" t="b">
        <v>1</v>
      </c>
      <c r="I7" s="18">
        <v>0</v>
      </c>
      <c r="J7" s="18">
        <v>56</v>
      </c>
      <c r="K7" s="18">
        <v>0</v>
      </c>
      <c r="L7" s="18">
        <v>56</v>
      </c>
      <c r="M7" s="19">
        <v>44144</v>
      </c>
      <c r="N7" s="19">
        <v>44148</v>
      </c>
      <c r="O7" s="20">
        <f>_xlfn.DAYS(M7,D7)</f>
        <v>0</v>
      </c>
      <c r="P7" s="21">
        <v>0</v>
      </c>
      <c r="Q7" s="20">
        <f>_xlfn.DAYS(N7,M7)+1</f>
        <v>5</v>
      </c>
      <c r="R7" s="54">
        <f>J7/Q7</f>
        <v>11.2</v>
      </c>
      <c r="S7" s="44">
        <f>_xlfn.DAYS(E7,N7)</f>
        <v>-1</v>
      </c>
      <c r="T7" s="21">
        <f>K7/S7</f>
        <v>0</v>
      </c>
      <c r="U7" s="22">
        <f>_xlfn.DAYS(E7,D7)+1</f>
        <v>4</v>
      </c>
      <c r="V7" s="77">
        <f>L7/U7</f>
        <v>14</v>
      </c>
    </row>
    <row r="8" spans="1:23" s="23" customFormat="1">
      <c r="A8" s="58">
        <v>5</v>
      </c>
      <c r="B8" s="61"/>
      <c r="C8" s="69" t="s">
        <v>47</v>
      </c>
      <c r="D8" s="19">
        <v>44137.662766203706</v>
      </c>
      <c r="E8" s="19">
        <v>44147.703425925924</v>
      </c>
      <c r="F8" s="18">
        <v>1</v>
      </c>
      <c r="G8" s="18" t="s">
        <v>12</v>
      </c>
      <c r="H8" s="18" t="b">
        <v>1</v>
      </c>
      <c r="I8" s="18">
        <v>5</v>
      </c>
      <c r="J8" s="18">
        <v>43</v>
      </c>
      <c r="K8" s="18">
        <v>0</v>
      </c>
      <c r="L8" s="18">
        <v>48</v>
      </c>
      <c r="M8" s="19">
        <v>44144</v>
      </c>
      <c r="N8" s="19">
        <v>44148</v>
      </c>
      <c r="O8" s="20">
        <f>_xlfn.DAYS(M8,D8)</f>
        <v>7</v>
      </c>
      <c r="P8" s="21">
        <f>I8/O8</f>
        <v>0.7142857142857143</v>
      </c>
      <c r="Q8" s="20">
        <f>_xlfn.DAYS(N8,M8)+1</f>
        <v>5</v>
      </c>
      <c r="R8" s="54">
        <f>J8/Q8</f>
        <v>8.6</v>
      </c>
      <c r="S8" s="45">
        <f>_xlfn.DAYS(E8,N8)</f>
        <v>-1</v>
      </c>
      <c r="T8" s="11">
        <f>K8/S8</f>
        <v>0</v>
      </c>
      <c r="U8" s="14">
        <f>_xlfn.DAYS(E8,D8)+1</f>
        <v>11</v>
      </c>
      <c r="V8" s="78">
        <f>L8/U8</f>
        <v>4.3636363636363633</v>
      </c>
      <c r="W8" s="60"/>
    </row>
    <row r="9" spans="1:23" s="26" customFormat="1">
      <c r="A9" s="58">
        <v>6</v>
      </c>
      <c r="B9" s="61"/>
      <c r="C9" s="69" t="s">
        <v>53</v>
      </c>
      <c r="D9" s="19">
        <v>44145.658726851849</v>
      </c>
      <c r="E9" s="19">
        <v>44147.665567129632</v>
      </c>
      <c r="F9" s="18">
        <v>0</v>
      </c>
      <c r="G9" s="18" t="s">
        <v>23</v>
      </c>
      <c r="H9" s="18" t="b">
        <v>1</v>
      </c>
      <c r="I9" s="18">
        <v>0</v>
      </c>
      <c r="J9" s="18">
        <v>2</v>
      </c>
      <c r="K9" s="18">
        <v>0</v>
      </c>
      <c r="L9" s="18">
        <v>2</v>
      </c>
      <c r="M9" s="19">
        <v>44144</v>
      </c>
      <c r="N9" s="19">
        <v>44148</v>
      </c>
      <c r="O9" s="20">
        <f>_xlfn.DAYS(M9,D9)</f>
        <v>-1</v>
      </c>
      <c r="P9" s="21">
        <f>I9/O9</f>
        <v>0</v>
      </c>
      <c r="Q9" s="20">
        <f>_xlfn.DAYS(N9,M9)+1</f>
        <v>5</v>
      </c>
      <c r="R9" s="54">
        <f>J9/Q9</f>
        <v>0.4</v>
      </c>
      <c r="S9" s="44">
        <f>_xlfn.DAYS(E9,N9)</f>
        <v>-1</v>
      </c>
      <c r="T9" s="21">
        <f>K9/S9</f>
        <v>0</v>
      </c>
      <c r="U9" s="22">
        <f>_xlfn.DAYS(E9,D9)+1</f>
        <v>3</v>
      </c>
      <c r="V9" s="77">
        <f>L9/U9</f>
        <v>0.66666666666666663</v>
      </c>
      <c r="W9" s="60"/>
    </row>
    <row r="10" spans="1:23">
      <c r="A10" s="58">
        <v>7</v>
      </c>
      <c r="B10" s="61"/>
      <c r="C10" s="70" t="s">
        <v>50</v>
      </c>
      <c r="D10" s="36">
        <v>44004.640659722223</v>
      </c>
      <c r="E10" s="36">
        <v>44147.745659722219</v>
      </c>
      <c r="F10" s="35">
        <v>20</v>
      </c>
      <c r="G10" s="35"/>
      <c r="H10" s="35" t="b">
        <v>0</v>
      </c>
      <c r="I10" s="35">
        <v>90</v>
      </c>
      <c r="J10" s="35">
        <v>147</v>
      </c>
      <c r="K10" s="35">
        <v>0</v>
      </c>
      <c r="L10" s="35">
        <v>237</v>
      </c>
      <c r="M10" s="36">
        <v>44144</v>
      </c>
      <c r="N10" s="36">
        <v>44148</v>
      </c>
      <c r="O10" s="37">
        <f>_xlfn.DAYS(M10,D10)</f>
        <v>140</v>
      </c>
      <c r="P10" s="38">
        <f>I10/O10</f>
        <v>0.6428571428571429</v>
      </c>
      <c r="Q10" s="37">
        <f>_xlfn.DAYS(N10,M10)+1</f>
        <v>5</v>
      </c>
      <c r="R10" s="55">
        <f>J10/Q10</f>
        <v>29.4</v>
      </c>
      <c r="S10" s="43">
        <f>_xlfn.DAYS(E10,N10)</f>
        <v>-1</v>
      </c>
      <c r="T10" s="33">
        <f>K10/S10</f>
        <v>0</v>
      </c>
      <c r="U10" s="34">
        <f>_xlfn.DAYS(E10,D10)+1</f>
        <v>144</v>
      </c>
      <c r="V10" s="76">
        <f>L10/U10</f>
        <v>1.6458333333333333</v>
      </c>
    </row>
    <row r="11" spans="1:23">
      <c r="A11" s="58">
        <v>8</v>
      </c>
      <c r="B11" s="61"/>
      <c r="C11" s="69" t="s">
        <v>43</v>
      </c>
      <c r="D11" s="19">
        <v>44144.301099537035</v>
      </c>
      <c r="E11" s="19">
        <v>44147.683171296296</v>
      </c>
      <c r="F11" s="18">
        <v>0</v>
      </c>
      <c r="G11" s="18" t="s">
        <v>17</v>
      </c>
      <c r="H11" s="18" t="b">
        <v>1</v>
      </c>
      <c r="I11" s="18">
        <v>0</v>
      </c>
      <c r="J11" s="18">
        <v>22</v>
      </c>
      <c r="K11" s="18">
        <v>0</v>
      </c>
      <c r="L11" s="18">
        <v>22</v>
      </c>
      <c r="M11" s="19">
        <v>44144</v>
      </c>
      <c r="N11" s="19">
        <v>44148</v>
      </c>
      <c r="O11" s="20">
        <f>_xlfn.DAYS(M11,D11)</f>
        <v>0</v>
      </c>
      <c r="P11" s="21">
        <v>0</v>
      </c>
      <c r="Q11" s="20">
        <f>_xlfn.DAYS(N11,M11)+1</f>
        <v>5</v>
      </c>
      <c r="R11" s="54">
        <f>J11/Q11</f>
        <v>4.4000000000000004</v>
      </c>
      <c r="S11" s="44">
        <f>_xlfn.DAYS(E11,N11)</f>
        <v>-1</v>
      </c>
      <c r="T11" s="21">
        <f>K11/S11</f>
        <v>0</v>
      </c>
      <c r="U11" s="22">
        <f>_xlfn.DAYS(E11,D11)+1</f>
        <v>4</v>
      </c>
      <c r="V11" s="77">
        <f>L11/U11</f>
        <v>5.5</v>
      </c>
    </row>
    <row r="12" spans="1:23">
      <c r="A12" s="58">
        <v>9</v>
      </c>
      <c r="B12" s="61"/>
      <c r="C12" s="69" t="s">
        <v>48</v>
      </c>
      <c r="D12" s="19">
        <v>44146.4846412037</v>
      </c>
      <c r="E12" s="19">
        <v>44147.434513888889</v>
      </c>
      <c r="F12" s="18">
        <v>2</v>
      </c>
      <c r="G12" s="18" t="s">
        <v>14</v>
      </c>
      <c r="H12" s="18" t="b">
        <v>1</v>
      </c>
      <c r="I12" s="18">
        <v>0</v>
      </c>
      <c r="J12" s="18">
        <v>12</v>
      </c>
      <c r="K12" s="18">
        <v>0</v>
      </c>
      <c r="L12" s="18">
        <v>12</v>
      </c>
      <c r="M12" s="19">
        <v>44144</v>
      </c>
      <c r="N12" s="19">
        <v>44148</v>
      </c>
      <c r="O12" s="20">
        <f>_xlfn.DAYS(M12,D12)</f>
        <v>-2</v>
      </c>
      <c r="P12" s="21">
        <f>I12/O12</f>
        <v>0</v>
      </c>
      <c r="Q12" s="20">
        <f>_xlfn.DAYS(N12,M12)+1</f>
        <v>5</v>
      </c>
      <c r="R12" s="54">
        <f>J12/Q12</f>
        <v>2.4</v>
      </c>
      <c r="S12" s="45">
        <f>_xlfn.DAYS(E12,N12)</f>
        <v>-1</v>
      </c>
      <c r="T12" s="11">
        <f>K12/S12</f>
        <v>0</v>
      </c>
      <c r="U12" s="14">
        <f>_xlfn.DAYS(E12,D12)+1</f>
        <v>2</v>
      </c>
      <c r="V12" s="78">
        <f>L12/U12</f>
        <v>6</v>
      </c>
    </row>
    <row r="13" spans="1:23" s="31" customFormat="1">
      <c r="A13" s="59">
        <v>10</v>
      </c>
      <c r="B13" s="61"/>
      <c r="C13" s="69" t="s">
        <v>51</v>
      </c>
      <c r="D13" s="19">
        <v>44144.434930555559</v>
      </c>
      <c r="E13" s="19">
        <v>44147.65457175926</v>
      </c>
      <c r="F13" s="18">
        <v>1</v>
      </c>
      <c r="G13" s="18" t="s">
        <v>14</v>
      </c>
      <c r="H13" s="18" t="b">
        <v>1</v>
      </c>
      <c r="I13" s="18">
        <v>0</v>
      </c>
      <c r="J13" s="18">
        <v>67</v>
      </c>
      <c r="K13" s="18">
        <v>0</v>
      </c>
      <c r="L13" s="18">
        <v>67</v>
      </c>
      <c r="M13" s="19">
        <v>44144</v>
      </c>
      <c r="N13" s="19">
        <v>44148</v>
      </c>
      <c r="O13" s="20">
        <f>_xlfn.DAYS(M13,D13)</f>
        <v>0</v>
      </c>
      <c r="P13" s="21">
        <v>0</v>
      </c>
      <c r="Q13" s="20">
        <f>_xlfn.DAYS(N13,M13)+1</f>
        <v>5</v>
      </c>
      <c r="R13" s="54">
        <f>J13/Q13</f>
        <v>13.4</v>
      </c>
      <c r="S13" s="44">
        <f>_xlfn.DAYS(E13,N13)</f>
        <v>-1</v>
      </c>
      <c r="T13" s="21">
        <f>K13/S13</f>
        <v>0</v>
      </c>
      <c r="U13" s="22">
        <f>_xlfn.DAYS(E13,D13)+1</f>
        <v>4</v>
      </c>
      <c r="V13" s="77">
        <f>L13/U13</f>
        <v>16.75</v>
      </c>
      <c r="W13" s="60"/>
    </row>
    <row r="14" spans="1:23" s="32" customFormat="1">
      <c r="A14" s="59">
        <v>11</v>
      </c>
      <c r="B14" s="61"/>
      <c r="C14" s="70" t="s">
        <v>40</v>
      </c>
      <c r="D14" s="36">
        <v>44145.367997685185</v>
      </c>
      <c r="E14" s="36">
        <v>44147.691400462965</v>
      </c>
      <c r="F14" s="35">
        <v>0</v>
      </c>
      <c r="G14" s="35"/>
      <c r="H14" s="35" t="b">
        <v>0</v>
      </c>
      <c r="I14" s="35">
        <v>0</v>
      </c>
      <c r="J14" s="35">
        <v>38</v>
      </c>
      <c r="K14" s="35">
        <v>0</v>
      </c>
      <c r="L14" s="35">
        <v>38</v>
      </c>
      <c r="M14" s="36">
        <v>44144</v>
      </c>
      <c r="N14" s="36">
        <v>44148</v>
      </c>
      <c r="O14" s="37">
        <f>_xlfn.DAYS(M14,D14)</f>
        <v>-1</v>
      </c>
      <c r="P14" s="38">
        <f>I14/O14</f>
        <v>0</v>
      </c>
      <c r="Q14" s="37">
        <f>_xlfn.DAYS(N14,M14)+1</f>
        <v>5</v>
      </c>
      <c r="R14" s="55">
        <f>J14/Q14</f>
        <v>7.6</v>
      </c>
      <c r="S14" s="43">
        <f>_xlfn.DAYS(E14,N14)</f>
        <v>-1</v>
      </c>
      <c r="T14" s="33">
        <f>K14/S14</f>
        <v>0</v>
      </c>
      <c r="U14" s="34">
        <f>_xlfn.DAYS(E14,D14)+1</f>
        <v>3</v>
      </c>
      <c r="V14" s="76">
        <f>L14/U14</f>
        <v>12.666666666666666</v>
      </c>
      <c r="W14" s="60"/>
    </row>
    <row r="15" spans="1:23">
      <c r="A15" s="58">
        <v>12</v>
      </c>
      <c r="B15" s="61"/>
      <c r="C15" s="70" t="s">
        <v>41</v>
      </c>
      <c r="D15" s="36">
        <v>44144.439965277779</v>
      </c>
      <c r="E15" s="36">
        <v>44146.956296296295</v>
      </c>
      <c r="F15" s="35">
        <v>0</v>
      </c>
      <c r="G15" s="35"/>
      <c r="H15" s="35" t="b">
        <v>0</v>
      </c>
      <c r="I15" s="35">
        <v>0</v>
      </c>
      <c r="J15" s="35">
        <v>2</v>
      </c>
      <c r="K15" s="35">
        <v>0</v>
      </c>
      <c r="L15" s="35">
        <v>2</v>
      </c>
      <c r="M15" s="36">
        <v>44144</v>
      </c>
      <c r="N15" s="36">
        <v>44148</v>
      </c>
      <c r="O15" s="37">
        <f>_xlfn.DAYS(M15,D15)</f>
        <v>0</v>
      </c>
      <c r="P15" s="38">
        <v>0</v>
      </c>
      <c r="Q15" s="37">
        <f>_xlfn.DAYS(N15,M15)+1</f>
        <v>5</v>
      </c>
      <c r="R15" s="55">
        <f>J15/Q15</f>
        <v>0.4</v>
      </c>
      <c r="S15" s="43">
        <f>_xlfn.DAYS(E15,N15)</f>
        <v>-2</v>
      </c>
      <c r="T15" s="33">
        <f>K15/S15</f>
        <v>0</v>
      </c>
      <c r="U15" s="34">
        <f>_xlfn.DAYS(E15,D15)+1</f>
        <v>3</v>
      </c>
      <c r="V15" s="76">
        <f>L15/U15</f>
        <v>0.66666666666666663</v>
      </c>
    </row>
    <row r="16" spans="1:23" s="23" customFormat="1">
      <c r="A16" s="58">
        <v>13</v>
      </c>
      <c r="B16" s="61"/>
      <c r="C16" s="69" t="s">
        <v>29</v>
      </c>
      <c r="D16" s="19">
        <v>43780.91505787037</v>
      </c>
      <c r="E16" s="19">
        <v>44147.610509259262</v>
      </c>
      <c r="F16" s="18">
        <v>10</v>
      </c>
      <c r="G16" s="18" t="s">
        <v>14</v>
      </c>
      <c r="H16" s="18" t="b">
        <v>1</v>
      </c>
      <c r="I16" s="18">
        <v>48</v>
      </c>
      <c r="J16" s="18">
        <v>12</v>
      </c>
      <c r="K16" s="18">
        <v>0</v>
      </c>
      <c r="L16" s="18">
        <v>48</v>
      </c>
      <c r="M16" s="19">
        <v>44144</v>
      </c>
      <c r="N16" s="19">
        <v>44148</v>
      </c>
      <c r="O16" s="20">
        <f>_xlfn.DAYS(M16,D16)</f>
        <v>364</v>
      </c>
      <c r="P16" s="21">
        <f>I16/O16</f>
        <v>0.13186813186813187</v>
      </c>
      <c r="Q16" s="20">
        <f>_xlfn.DAYS(N16,M16)+1</f>
        <v>5</v>
      </c>
      <c r="R16" s="54">
        <f>J16/Q16</f>
        <v>2.4</v>
      </c>
      <c r="S16" s="45">
        <f>_xlfn.DAYS(E16,N16)</f>
        <v>-1</v>
      </c>
      <c r="T16" s="11">
        <f>K16/S16</f>
        <v>0</v>
      </c>
      <c r="U16" s="14">
        <f>_xlfn.DAYS(E16,D16)+1</f>
        <v>368</v>
      </c>
      <c r="V16" s="78">
        <f>L16/U16</f>
        <v>0.13043478260869565</v>
      </c>
      <c r="W16" s="60"/>
    </row>
    <row r="17" spans="1:23">
      <c r="A17" s="58">
        <v>14</v>
      </c>
      <c r="B17" s="61"/>
      <c r="C17" s="70" t="s">
        <v>49</v>
      </c>
      <c r="D17" s="36">
        <v>44009.763599537036</v>
      </c>
      <c r="E17" s="36">
        <v>44009.774467592593</v>
      </c>
      <c r="F17" s="35">
        <v>0</v>
      </c>
      <c r="G17" s="35"/>
      <c r="H17" s="35" t="b">
        <v>0</v>
      </c>
      <c r="I17" s="35">
        <v>4</v>
      </c>
      <c r="J17" s="35">
        <v>12</v>
      </c>
      <c r="K17" s="35">
        <v>0</v>
      </c>
      <c r="L17" s="35">
        <v>4</v>
      </c>
      <c r="M17" s="36">
        <v>44144</v>
      </c>
      <c r="N17" s="36">
        <v>44148</v>
      </c>
      <c r="O17" s="37">
        <f>_xlfn.DAYS(M17,D17)</f>
        <v>135</v>
      </c>
      <c r="P17" s="38">
        <f>I17/O17</f>
        <v>2.9629629629629631E-2</v>
      </c>
      <c r="Q17" s="37">
        <f>_xlfn.DAYS(N17,M17)+1</f>
        <v>5</v>
      </c>
      <c r="R17" s="55">
        <f>J17/Q17</f>
        <v>2.4</v>
      </c>
      <c r="S17" s="43">
        <f>_xlfn.DAYS(E17,N17)</f>
        <v>-139</v>
      </c>
      <c r="T17" s="33">
        <f>K17/S17</f>
        <v>0</v>
      </c>
      <c r="U17" s="34">
        <f>_xlfn.DAYS(E17,D17)+1</f>
        <v>1</v>
      </c>
      <c r="V17" s="76">
        <f>L17/U17</f>
        <v>4</v>
      </c>
    </row>
    <row r="18" spans="1:23" s="23" customFormat="1">
      <c r="A18" s="58">
        <v>15</v>
      </c>
      <c r="B18" s="61"/>
      <c r="C18" s="68" t="s">
        <v>37</v>
      </c>
      <c r="D18" s="40">
        <v>44131.46298611111</v>
      </c>
      <c r="E18" s="40">
        <v>44147.730150462965</v>
      </c>
      <c r="F18" s="39">
        <v>0</v>
      </c>
      <c r="G18" s="39" t="s">
        <v>38</v>
      </c>
      <c r="H18" s="39" t="b">
        <v>1</v>
      </c>
      <c r="I18" s="39">
        <v>7</v>
      </c>
      <c r="J18" s="39">
        <v>105</v>
      </c>
      <c r="K18" s="39">
        <v>0</v>
      </c>
      <c r="L18" s="39">
        <v>112</v>
      </c>
      <c r="M18" s="40">
        <v>44144</v>
      </c>
      <c r="N18" s="40">
        <v>44148</v>
      </c>
      <c r="O18" s="41">
        <f>_xlfn.DAYS(M18,D18)</f>
        <v>13</v>
      </c>
      <c r="P18" s="42">
        <f>I18/O18</f>
        <v>0.53846153846153844</v>
      </c>
      <c r="Q18" s="41">
        <f>_xlfn.DAYS(N18,M18)+1</f>
        <v>5</v>
      </c>
      <c r="R18" s="53">
        <f>J18/Q18</f>
        <v>21</v>
      </c>
      <c r="S18" s="43">
        <f>_xlfn.DAYS(E18,N18)</f>
        <v>-1</v>
      </c>
      <c r="T18" s="33">
        <f>K18/S18</f>
        <v>0</v>
      </c>
      <c r="U18" s="34">
        <f>_xlfn.DAYS(E18,D18)+1</f>
        <v>17</v>
      </c>
      <c r="V18" s="76">
        <f>L18/U18</f>
        <v>6.5882352941176467</v>
      </c>
      <c r="W18" s="60"/>
    </row>
    <row r="19" spans="1:23" ht="15" thickBot="1">
      <c r="A19" s="71">
        <v>16</v>
      </c>
      <c r="B19" s="61"/>
      <c r="C19" s="83" t="s">
        <v>52</v>
      </c>
      <c r="D19" s="84">
        <v>44139.65215277778</v>
      </c>
      <c r="E19" s="84">
        <v>44147.67931712963</v>
      </c>
      <c r="F19" s="85">
        <v>0</v>
      </c>
      <c r="G19" s="85" t="s">
        <v>23</v>
      </c>
      <c r="H19" s="85" t="b">
        <v>1</v>
      </c>
      <c r="I19" s="85">
        <v>1</v>
      </c>
      <c r="J19" s="85">
        <v>13</v>
      </c>
      <c r="K19" s="85">
        <v>0</v>
      </c>
      <c r="L19" s="85">
        <v>14</v>
      </c>
      <c r="M19" s="84">
        <v>44144</v>
      </c>
      <c r="N19" s="84">
        <v>44148</v>
      </c>
      <c r="O19" s="86">
        <f>_xlfn.DAYS(M19,D19)</f>
        <v>5</v>
      </c>
      <c r="P19" s="87">
        <f>I19/O19</f>
        <v>0.2</v>
      </c>
      <c r="Q19" s="86">
        <f>_xlfn.DAYS(N19,M19)+1</f>
        <v>5</v>
      </c>
      <c r="R19" s="88">
        <f>J19/Q19</f>
        <v>2.6</v>
      </c>
      <c r="S19" s="72">
        <f>_xlfn.DAYS(E19,N19)</f>
        <v>-1</v>
      </c>
      <c r="T19" s="73">
        <f>K19/S19</f>
        <v>0</v>
      </c>
      <c r="U19" s="74">
        <f>_xlfn.DAYS(E19,D19)+1</f>
        <v>9</v>
      </c>
      <c r="V19" s="80">
        <f>L19/U19</f>
        <v>1.5555555555555556</v>
      </c>
    </row>
    <row r="20" spans="1:23" s="60" customFormat="1">
      <c r="D20" s="81"/>
      <c r="E20" s="81"/>
      <c r="R20" s="82">
        <f>AVERAGE(R6:R19)</f>
        <v>7.5857142857142863</v>
      </c>
    </row>
  </sheetData>
  <autoFilter ref="C2:V19" xr:uid="{08D957D8-65E5-479C-9552-1623725D604B}">
    <sortState xmlns:xlrd2="http://schemas.microsoft.com/office/spreadsheetml/2017/richdata2" ref="C3:V19">
      <sortCondition ref="C2:C19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013E-1212-4C56-8693-4F86418D284E}">
  <dimension ref="A1:W27"/>
  <sheetViews>
    <sheetView tabSelected="1" topLeftCell="A10" workbookViewId="0">
      <selection activeCell="X17" sqref="X17"/>
    </sheetView>
  </sheetViews>
  <sheetFormatPr defaultColWidth="5.36328125" defaultRowHeight="14.5"/>
  <cols>
    <col min="1" max="1" width="5.36328125" style="56"/>
    <col min="2" max="2" width="2.81640625" style="31" hidden="1" customWidth="1"/>
    <col min="3" max="3" width="39.1796875" style="31" bestFit="1" customWidth="1"/>
    <col min="4" max="5" width="15.54296875" style="31" hidden="1" customWidth="1"/>
    <col min="6" max="6" width="4.90625" style="31" hidden="1" customWidth="1"/>
    <col min="7" max="7" width="37" style="31" bestFit="1" customWidth="1"/>
    <col min="8" max="8" width="6.81640625" style="31" hidden="1" customWidth="1"/>
    <col min="9" max="9" width="6.36328125" style="31" hidden="1" customWidth="1"/>
    <col min="10" max="10" width="6.1796875" style="31" hidden="1" customWidth="1"/>
    <col min="11" max="11" width="4.90625" style="31" hidden="1" customWidth="1"/>
    <col min="12" max="12" width="4.81640625" style="31" hidden="1" customWidth="1"/>
    <col min="13" max="14" width="10.453125" style="31" hidden="1" customWidth="1"/>
    <col min="15" max="15" width="15.453125" style="31" bestFit="1" customWidth="1"/>
    <col min="16" max="16" width="14.08984375" style="31" bestFit="1" customWidth="1"/>
    <col min="17" max="17" width="11" style="31" hidden="1" customWidth="1"/>
    <col min="18" max="18" width="18.453125" style="31" bestFit="1" customWidth="1"/>
    <col min="19" max="19" width="15.08984375" style="31" customWidth="1"/>
    <col min="20" max="20" width="17.08984375" style="31" bestFit="1" customWidth="1"/>
    <col min="21" max="21" width="9.6328125" style="31" hidden="1" customWidth="1"/>
    <col min="22" max="22" width="8.6328125" style="31" hidden="1" customWidth="1"/>
    <col min="23" max="23" width="5.36328125" style="56"/>
    <col min="24" max="16384" width="5.36328125" style="31"/>
  </cols>
  <sheetData>
    <row r="1" spans="1:23" s="56" customFormat="1" ht="15" thickBot="1"/>
    <row r="2" spans="1:23" s="89" customFormat="1" ht="58">
      <c r="A2" s="109"/>
      <c r="C2" s="90" t="s">
        <v>82</v>
      </c>
      <c r="D2" s="91" t="s">
        <v>1</v>
      </c>
      <c r="E2" s="91" t="s">
        <v>2</v>
      </c>
      <c r="F2" s="92" t="s">
        <v>3</v>
      </c>
      <c r="G2" s="92" t="s">
        <v>70</v>
      </c>
      <c r="H2" s="92"/>
      <c r="I2" s="92" t="s">
        <v>5</v>
      </c>
      <c r="J2" s="92" t="s">
        <v>6</v>
      </c>
      <c r="K2" s="92" t="s">
        <v>7</v>
      </c>
      <c r="L2" s="92" t="s">
        <v>8</v>
      </c>
      <c r="M2" s="91" t="s">
        <v>57</v>
      </c>
      <c r="N2" s="91" t="s">
        <v>58</v>
      </c>
      <c r="O2" s="93" t="s">
        <v>79</v>
      </c>
      <c r="P2" s="94" t="s">
        <v>80</v>
      </c>
      <c r="Q2" s="93" t="s">
        <v>59</v>
      </c>
      <c r="R2" s="95" t="s">
        <v>81</v>
      </c>
      <c r="S2" s="93" t="s">
        <v>97</v>
      </c>
      <c r="T2" s="95" t="s">
        <v>98</v>
      </c>
      <c r="U2" s="112" t="s">
        <v>61</v>
      </c>
      <c r="V2" s="75" t="s">
        <v>65</v>
      </c>
      <c r="W2" s="109"/>
    </row>
    <row r="3" spans="1:23">
      <c r="B3" s="96">
        <v>13</v>
      </c>
      <c r="C3" s="115" t="s">
        <v>42</v>
      </c>
      <c r="D3" s="102">
        <v>44118.517592592594</v>
      </c>
      <c r="E3" s="102">
        <v>44242.382835648146</v>
      </c>
      <c r="F3" s="101">
        <v>1</v>
      </c>
      <c r="G3" s="101" t="s">
        <v>17</v>
      </c>
      <c r="H3" s="101" t="b">
        <v>1</v>
      </c>
      <c r="I3" s="101">
        <v>3</v>
      </c>
      <c r="J3" s="101">
        <v>103</v>
      </c>
      <c r="K3" s="101">
        <v>19</v>
      </c>
      <c r="L3" s="101">
        <v>125</v>
      </c>
      <c r="M3" s="103">
        <v>44144</v>
      </c>
      <c r="N3" s="103">
        <v>44148</v>
      </c>
      <c r="O3" s="104">
        <f>_xlfn.DAYS(M3,D3)</f>
        <v>26</v>
      </c>
      <c r="P3" s="105">
        <f>IFERROR(ABS(I3/O3),"")</f>
        <v>0.11538461538461539</v>
      </c>
      <c r="Q3" s="104">
        <f>_xlfn.DAYS(N3,M3)+1</f>
        <v>5</v>
      </c>
      <c r="R3" s="106">
        <f>IFERROR(ABS(J3/Q3),"")</f>
        <v>20.6</v>
      </c>
      <c r="S3" s="107">
        <f>_xlfn.DAYS(E3,N3)</f>
        <v>94</v>
      </c>
      <c r="T3" s="106">
        <f>IFERROR(ABS(K3/S3),"")</f>
        <v>0.20212765957446807</v>
      </c>
      <c r="U3" s="113">
        <f>_xlfn.DAYS(E3,D3)+1</f>
        <v>125</v>
      </c>
      <c r="V3" s="108">
        <f>IFERROR(ABS(L3/U3),"")</f>
        <v>1</v>
      </c>
    </row>
    <row r="4" spans="1:23">
      <c r="B4" s="110">
        <v>6</v>
      </c>
      <c r="C4" s="115" t="s">
        <v>45</v>
      </c>
      <c r="D4" s="102">
        <v>44146.402743055558</v>
      </c>
      <c r="E4" s="102">
        <v>44151.444513888891</v>
      </c>
      <c r="F4" s="101">
        <v>1</v>
      </c>
      <c r="G4" s="101" t="s">
        <v>46</v>
      </c>
      <c r="H4" s="101" t="b">
        <v>1</v>
      </c>
      <c r="I4" s="101">
        <v>0</v>
      </c>
      <c r="J4" s="101">
        <v>19</v>
      </c>
      <c r="K4" s="101">
        <v>8</v>
      </c>
      <c r="L4" s="101">
        <v>27</v>
      </c>
      <c r="M4" s="103">
        <v>44144</v>
      </c>
      <c r="N4" s="103">
        <v>44148</v>
      </c>
      <c r="O4" s="104">
        <f>_xlfn.DAYS(M4,D4)</f>
        <v>-2</v>
      </c>
      <c r="P4" s="105">
        <f>IFERROR(ABS(I4/O4),"")</f>
        <v>0</v>
      </c>
      <c r="Q4" s="104">
        <f>_xlfn.DAYS(N4,M4)+1</f>
        <v>5</v>
      </c>
      <c r="R4" s="106">
        <f>IFERROR(ABS(J4/Q4),"")</f>
        <v>3.8</v>
      </c>
      <c r="S4" s="107">
        <f>_xlfn.DAYS(E4,N4)</f>
        <v>3</v>
      </c>
      <c r="T4" s="106">
        <f>IFERROR(ABS(K4/S4),"")</f>
        <v>2.6666666666666665</v>
      </c>
      <c r="U4" s="113">
        <f>_xlfn.DAYS(E4,D4)+1</f>
        <v>6</v>
      </c>
      <c r="V4" s="108">
        <f>IFERROR(ABS(L4/U4),"")</f>
        <v>4.5</v>
      </c>
    </row>
    <row r="5" spans="1:23">
      <c r="B5" s="110">
        <v>7</v>
      </c>
      <c r="C5" s="116" t="s">
        <v>90</v>
      </c>
      <c r="D5" s="97">
        <v>42423.643368055556</v>
      </c>
      <c r="E5" s="97">
        <v>44306.624155092592</v>
      </c>
      <c r="F5" s="27">
        <v>10</v>
      </c>
      <c r="G5" s="27"/>
      <c r="H5" s="27" t="b">
        <v>0</v>
      </c>
      <c r="I5" s="27">
        <v>2369</v>
      </c>
      <c r="J5" s="27">
        <v>1</v>
      </c>
      <c r="K5" s="27">
        <v>233</v>
      </c>
      <c r="L5" s="27">
        <v>2603</v>
      </c>
      <c r="M5" s="28">
        <v>44144</v>
      </c>
      <c r="N5" s="28">
        <v>44148</v>
      </c>
      <c r="O5" s="29">
        <f>_xlfn.DAYS(M5,D5)</f>
        <v>1721</v>
      </c>
      <c r="P5" s="30">
        <f>IFERROR(ABS(I5/O5),"")</f>
        <v>1.3765252760023243</v>
      </c>
      <c r="Q5" s="29">
        <f>_xlfn.DAYS(N5,M5)+1</f>
        <v>5</v>
      </c>
      <c r="R5" s="98">
        <f>IFERROR(ABS(J5/Q5),"")</f>
        <v>0.2</v>
      </c>
      <c r="S5" s="99">
        <f>_xlfn.DAYS(E5,N5)</f>
        <v>158</v>
      </c>
      <c r="T5" s="98">
        <f>IFERROR(ABS(K5/S5),"")</f>
        <v>1.4746835443037976</v>
      </c>
      <c r="U5" s="114">
        <f>_xlfn.DAYS(E5,D5)+1</f>
        <v>1884</v>
      </c>
      <c r="V5" s="100">
        <f>IFERROR(ABS(L5/U5),"")</f>
        <v>1.3816348195329087</v>
      </c>
    </row>
    <row r="6" spans="1:23">
      <c r="B6" s="110">
        <v>2</v>
      </c>
      <c r="C6" s="116" t="s">
        <v>86</v>
      </c>
      <c r="D6" s="97">
        <v>42303.729942129627</v>
      </c>
      <c r="E6" s="97">
        <v>44294.438854166663</v>
      </c>
      <c r="F6" s="27">
        <v>36</v>
      </c>
      <c r="G6" s="27"/>
      <c r="H6" s="27" t="b">
        <v>0</v>
      </c>
      <c r="I6" s="27">
        <v>456</v>
      </c>
      <c r="J6" s="27">
        <v>2</v>
      </c>
      <c r="K6" s="27">
        <v>35</v>
      </c>
      <c r="L6" s="27">
        <v>493</v>
      </c>
      <c r="M6" s="28">
        <v>44144</v>
      </c>
      <c r="N6" s="28">
        <v>44148</v>
      </c>
      <c r="O6" s="29">
        <f>_xlfn.DAYS(M6,D6)</f>
        <v>1841</v>
      </c>
      <c r="P6" s="30">
        <f>IFERROR(ABS(I6/O6),"")</f>
        <v>0.24769147202607278</v>
      </c>
      <c r="Q6" s="29">
        <f>_xlfn.DAYS(N6,M6)+1</f>
        <v>5</v>
      </c>
      <c r="R6" s="98">
        <f>IFERROR(ABS(J6/Q6),"")</f>
        <v>0.4</v>
      </c>
      <c r="S6" s="99">
        <f>_xlfn.DAYS(E6,N6)</f>
        <v>146</v>
      </c>
      <c r="T6" s="98">
        <f>IFERROR(ABS(K6/S6),"")</f>
        <v>0.23972602739726026</v>
      </c>
      <c r="U6" s="114">
        <f>_xlfn.DAYS(E6,D6)+1</f>
        <v>1992</v>
      </c>
      <c r="V6" s="100">
        <f>IFERROR(ABS(L6/U6),"")</f>
        <v>0.24748995983935743</v>
      </c>
    </row>
    <row r="7" spans="1:23">
      <c r="B7" s="110">
        <v>9</v>
      </c>
      <c r="C7" s="116" t="s">
        <v>93</v>
      </c>
      <c r="D7" s="97">
        <v>42404.568865740737</v>
      </c>
      <c r="E7" s="97">
        <v>44285.089861111112</v>
      </c>
      <c r="F7" s="27">
        <v>2</v>
      </c>
      <c r="G7" s="27"/>
      <c r="H7" s="27" t="b">
        <v>0</v>
      </c>
      <c r="I7" s="27">
        <v>86</v>
      </c>
      <c r="J7" s="27">
        <v>7</v>
      </c>
      <c r="K7" s="27">
        <v>2</v>
      </c>
      <c r="L7" s="27">
        <v>95</v>
      </c>
      <c r="M7" s="28">
        <v>44144</v>
      </c>
      <c r="N7" s="28">
        <v>44148</v>
      </c>
      <c r="O7" s="29">
        <f>_xlfn.DAYS(M7,D7)</f>
        <v>1740</v>
      </c>
      <c r="P7" s="30">
        <f>IFERROR(ABS(I7/O7),"")</f>
        <v>4.9425287356321838E-2</v>
      </c>
      <c r="Q7" s="29">
        <f>_xlfn.DAYS(N7,M7)+1</f>
        <v>5</v>
      </c>
      <c r="R7" s="98">
        <f>IFERROR(ABS(J7/Q7),"")</f>
        <v>1.4</v>
      </c>
      <c r="S7" s="99">
        <f>_xlfn.DAYS(E7,N7)</f>
        <v>137</v>
      </c>
      <c r="T7" s="98">
        <f>IFERROR(ABS(K7/S7),"")</f>
        <v>1.4598540145985401E-2</v>
      </c>
      <c r="U7" s="114">
        <f>_xlfn.DAYS(E7,D7)+1</f>
        <v>1882</v>
      </c>
      <c r="V7" s="100">
        <f>IFERROR(ABS(L7/U7),"")</f>
        <v>5.0478214665249738E-2</v>
      </c>
    </row>
    <row r="8" spans="1:23">
      <c r="B8" s="110">
        <v>15</v>
      </c>
      <c r="C8" s="116" t="s">
        <v>94</v>
      </c>
      <c r="D8" s="97">
        <v>43490.580694444441</v>
      </c>
      <c r="E8" s="97">
        <v>44304.032199074078</v>
      </c>
      <c r="F8" s="27">
        <v>14</v>
      </c>
      <c r="G8" s="27"/>
      <c r="H8" s="27" t="b">
        <v>0</v>
      </c>
      <c r="I8" s="27">
        <v>365</v>
      </c>
      <c r="J8" s="27">
        <v>41</v>
      </c>
      <c r="K8" s="27">
        <v>103</v>
      </c>
      <c r="L8" s="27">
        <v>509</v>
      </c>
      <c r="M8" s="28">
        <v>44144</v>
      </c>
      <c r="N8" s="28">
        <v>44148</v>
      </c>
      <c r="O8" s="29">
        <f>_xlfn.DAYS(M8,D8)</f>
        <v>654</v>
      </c>
      <c r="P8" s="30">
        <f>IFERROR(ABS(I8/O8),"")</f>
        <v>0.55810397553516822</v>
      </c>
      <c r="Q8" s="29">
        <f>_xlfn.DAYS(N8,M8)+1</f>
        <v>5</v>
      </c>
      <c r="R8" s="98">
        <f>IFERROR(ABS(J8/Q8),"")</f>
        <v>8.1999999999999993</v>
      </c>
      <c r="S8" s="99">
        <f>_xlfn.DAYS(E8,N8)</f>
        <v>156</v>
      </c>
      <c r="T8" s="98">
        <f>IFERROR(ABS(K8/S8),"")</f>
        <v>0.66025641025641024</v>
      </c>
      <c r="U8" s="114">
        <f>_xlfn.DAYS(E8,D8)+1</f>
        <v>815</v>
      </c>
      <c r="V8" s="100">
        <f>IFERROR(ABS(L8/U8),"")</f>
        <v>0.62453987730061344</v>
      </c>
    </row>
    <row r="9" spans="1:23">
      <c r="B9" s="110">
        <v>16</v>
      </c>
      <c r="C9" s="115" t="s">
        <v>44</v>
      </c>
      <c r="D9" s="102">
        <v>42835.375925925924</v>
      </c>
      <c r="E9" s="102">
        <v>44299.606944444444</v>
      </c>
      <c r="F9" s="101">
        <v>50</v>
      </c>
      <c r="G9" s="101" t="s">
        <v>23</v>
      </c>
      <c r="H9" s="101" t="b">
        <v>1</v>
      </c>
      <c r="I9" s="101">
        <v>166</v>
      </c>
      <c r="J9" s="101">
        <v>8</v>
      </c>
      <c r="K9" s="101">
        <v>9</v>
      </c>
      <c r="L9" s="101">
        <v>183</v>
      </c>
      <c r="M9" s="103">
        <v>44144</v>
      </c>
      <c r="N9" s="103">
        <v>44148</v>
      </c>
      <c r="O9" s="104">
        <f>_xlfn.DAYS(M9,D9)</f>
        <v>1309</v>
      </c>
      <c r="P9" s="105">
        <f>IFERROR(ABS(I9/O9),"")</f>
        <v>0.12681436210847977</v>
      </c>
      <c r="Q9" s="104">
        <f>_xlfn.DAYS(N9,M9)+1</f>
        <v>5</v>
      </c>
      <c r="R9" s="106">
        <f>IFERROR(ABS(J9/Q9),"")</f>
        <v>1.6</v>
      </c>
      <c r="S9" s="107">
        <f>_xlfn.DAYS(E9,N9)</f>
        <v>151</v>
      </c>
      <c r="T9" s="106">
        <f>IFERROR(ABS(K9/S9),"")</f>
        <v>5.9602649006622516E-2</v>
      </c>
      <c r="U9" s="113">
        <f>_xlfn.DAYS(E9,D9)+1</f>
        <v>1465</v>
      </c>
      <c r="V9" s="108">
        <f>IFERROR(ABS(L9/U9),"")</f>
        <v>0.12491467576791809</v>
      </c>
    </row>
    <row r="10" spans="1:23">
      <c r="B10" s="110">
        <v>23</v>
      </c>
      <c r="C10" s="115" t="s">
        <v>39</v>
      </c>
      <c r="D10" s="102">
        <v>44144.642361111109</v>
      </c>
      <c r="E10" s="102">
        <v>44148.16710648148</v>
      </c>
      <c r="F10" s="101">
        <v>2</v>
      </c>
      <c r="G10" s="101" t="s">
        <v>14</v>
      </c>
      <c r="H10" s="101" t="b">
        <v>1</v>
      </c>
      <c r="I10" s="101">
        <v>0</v>
      </c>
      <c r="J10" s="101">
        <v>96</v>
      </c>
      <c r="K10" s="101">
        <v>0</v>
      </c>
      <c r="L10" s="101">
        <v>96</v>
      </c>
      <c r="M10" s="103">
        <v>44144</v>
      </c>
      <c r="N10" s="103">
        <v>44148</v>
      </c>
      <c r="O10" s="104">
        <f>_xlfn.DAYS(M10,D10)</f>
        <v>0</v>
      </c>
      <c r="P10" s="105" t="str">
        <f>IFERROR(ABS(I10/O10),"")</f>
        <v/>
      </c>
      <c r="Q10" s="104">
        <f>_xlfn.DAYS(N10,M10)+1</f>
        <v>5</v>
      </c>
      <c r="R10" s="106">
        <f>IFERROR(ABS(J10/Q10),"")</f>
        <v>19.2</v>
      </c>
      <c r="S10" s="107">
        <f>_xlfn.DAYS(E10,N10)</f>
        <v>0</v>
      </c>
      <c r="T10" s="106" t="str">
        <f>IFERROR(ABS(K10/S10),"")</f>
        <v/>
      </c>
      <c r="U10" s="113">
        <f>_xlfn.DAYS(E10,D10)+1</f>
        <v>5</v>
      </c>
      <c r="V10" s="108">
        <f>IFERROR(ABS(L10/U10),"")</f>
        <v>19.2</v>
      </c>
    </row>
    <row r="11" spans="1:23">
      <c r="B11" s="110">
        <v>11</v>
      </c>
      <c r="C11" s="115" t="s">
        <v>47</v>
      </c>
      <c r="D11" s="102">
        <v>44137.662766203706</v>
      </c>
      <c r="E11" s="102">
        <v>44270.686747685184</v>
      </c>
      <c r="F11" s="101">
        <v>1</v>
      </c>
      <c r="G11" s="101" t="s">
        <v>12</v>
      </c>
      <c r="H11" s="101" t="b">
        <v>1</v>
      </c>
      <c r="I11" s="101">
        <v>5</v>
      </c>
      <c r="J11" s="101">
        <v>46</v>
      </c>
      <c r="K11" s="101">
        <v>9</v>
      </c>
      <c r="L11" s="101">
        <v>60</v>
      </c>
      <c r="M11" s="103">
        <v>44144</v>
      </c>
      <c r="N11" s="103">
        <v>44148</v>
      </c>
      <c r="O11" s="104">
        <f>_xlfn.DAYS(M11,D11)</f>
        <v>7</v>
      </c>
      <c r="P11" s="105">
        <f>IFERROR(ABS(I11/O11),"")</f>
        <v>0.7142857142857143</v>
      </c>
      <c r="Q11" s="104">
        <f>_xlfn.DAYS(N11,M11)+1</f>
        <v>5</v>
      </c>
      <c r="R11" s="106">
        <f>IFERROR(ABS(J11/Q11),"")</f>
        <v>9.1999999999999993</v>
      </c>
      <c r="S11" s="107">
        <f>_xlfn.DAYS(E11,N11)</f>
        <v>122</v>
      </c>
      <c r="T11" s="106">
        <f>IFERROR(ABS(K11/S11),"")</f>
        <v>7.3770491803278687E-2</v>
      </c>
      <c r="U11" s="113">
        <f>_xlfn.DAYS(E11,D11)+1</f>
        <v>134</v>
      </c>
      <c r="V11" s="108">
        <f>IFERROR(ABS(L11/U11),"")</f>
        <v>0.44776119402985076</v>
      </c>
    </row>
    <row r="12" spans="1:23">
      <c r="B12" s="110">
        <v>21</v>
      </c>
      <c r="C12" s="115" t="s">
        <v>53</v>
      </c>
      <c r="D12" s="102">
        <v>44145.658726851849</v>
      </c>
      <c r="E12" s="102">
        <v>44277.884467592594</v>
      </c>
      <c r="F12" s="101">
        <v>0</v>
      </c>
      <c r="G12" s="101" t="s">
        <v>23</v>
      </c>
      <c r="H12" s="101" t="b">
        <v>1</v>
      </c>
      <c r="I12" s="101">
        <v>0</v>
      </c>
      <c r="J12" s="101">
        <v>2</v>
      </c>
      <c r="K12" s="101">
        <v>2</v>
      </c>
      <c r="L12" s="101">
        <v>4</v>
      </c>
      <c r="M12" s="103">
        <v>44144</v>
      </c>
      <c r="N12" s="103">
        <v>44148</v>
      </c>
      <c r="O12" s="104">
        <f>_xlfn.DAYS(M12,D12)</f>
        <v>-1</v>
      </c>
      <c r="P12" s="105">
        <f>IFERROR(ABS(I12/O12),"")</f>
        <v>0</v>
      </c>
      <c r="Q12" s="104">
        <f>_xlfn.DAYS(N12,M12)+1</f>
        <v>5</v>
      </c>
      <c r="R12" s="106">
        <f>IFERROR(ABS(J12/Q12),"")</f>
        <v>0.4</v>
      </c>
      <c r="S12" s="107">
        <f>_xlfn.DAYS(E12,N12)</f>
        <v>129</v>
      </c>
      <c r="T12" s="106">
        <f>IFERROR(ABS(K12/S12),"")</f>
        <v>1.5503875968992248E-2</v>
      </c>
      <c r="U12" s="113">
        <f>_xlfn.DAYS(E12,D12)+1</f>
        <v>133</v>
      </c>
      <c r="V12" s="108">
        <f>IFERROR(ABS(L12/U12),"")</f>
        <v>3.007518796992481E-2</v>
      </c>
    </row>
    <row r="13" spans="1:23">
      <c r="B13" s="110">
        <v>8</v>
      </c>
      <c r="C13" s="116" t="s">
        <v>91</v>
      </c>
      <c r="D13" s="97">
        <v>41808.50304398148</v>
      </c>
      <c r="E13" s="97">
        <v>44306.094560185185</v>
      </c>
      <c r="F13" s="27">
        <v>87</v>
      </c>
      <c r="G13" s="27" t="s">
        <v>92</v>
      </c>
      <c r="H13" s="27" t="b">
        <v>0</v>
      </c>
      <c r="I13" s="27">
        <v>958</v>
      </c>
      <c r="J13" s="27">
        <v>1</v>
      </c>
      <c r="K13" s="27">
        <v>35</v>
      </c>
      <c r="L13" s="27">
        <v>994</v>
      </c>
      <c r="M13" s="28">
        <v>44144</v>
      </c>
      <c r="N13" s="28">
        <v>44148</v>
      </c>
      <c r="O13" s="29">
        <f>_xlfn.DAYS(M13,D13)</f>
        <v>2336</v>
      </c>
      <c r="P13" s="30">
        <f>IFERROR(ABS(I13/O13),"")</f>
        <v>0.4101027397260274</v>
      </c>
      <c r="Q13" s="29">
        <f>_xlfn.DAYS(N13,M13)+1</f>
        <v>5</v>
      </c>
      <c r="R13" s="98">
        <f>IFERROR(ABS(J13/Q13),"")</f>
        <v>0.2</v>
      </c>
      <c r="S13" s="99">
        <f>_xlfn.DAYS(E13,N13)</f>
        <v>158</v>
      </c>
      <c r="T13" s="98">
        <f>IFERROR(ABS(K13/S13),"")</f>
        <v>0.22151898734177214</v>
      </c>
      <c r="U13" s="114">
        <f>_xlfn.DAYS(E13,D13)+1</f>
        <v>2499</v>
      </c>
      <c r="V13" s="100">
        <f>IFERROR(ABS(L13/U13),"")</f>
        <v>0.39775910364145656</v>
      </c>
    </row>
    <row r="14" spans="1:23">
      <c r="B14" s="110">
        <v>19</v>
      </c>
      <c r="C14" s="115" t="s">
        <v>50</v>
      </c>
      <c r="D14" s="102">
        <v>44004.640659722223</v>
      </c>
      <c r="E14" s="102">
        <v>44294.855439814812</v>
      </c>
      <c r="F14" s="101">
        <v>20</v>
      </c>
      <c r="G14" s="101"/>
      <c r="H14" s="101" t="b">
        <v>1</v>
      </c>
      <c r="I14" s="101">
        <v>90</v>
      </c>
      <c r="J14" s="101">
        <v>173</v>
      </c>
      <c r="K14" s="101">
        <v>70</v>
      </c>
      <c r="L14" s="101">
        <v>333</v>
      </c>
      <c r="M14" s="103">
        <v>44144</v>
      </c>
      <c r="N14" s="103">
        <v>44148</v>
      </c>
      <c r="O14" s="104">
        <f>_xlfn.DAYS(M14,D14)</f>
        <v>140</v>
      </c>
      <c r="P14" s="105">
        <f>IFERROR(ABS(I14/O14),"")</f>
        <v>0.6428571428571429</v>
      </c>
      <c r="Q14" s="104">
        <f>_xlfn.DAYS(N14,M14)+1</f>
        <v>5</v>
      </c>
      <c r="R14" s="106">
        <f>IFERROR(ABS(J14/Q14),"")</f>
        <v>34.6</v>
      </c>
      <c r="S14" s="107">
        <f>_xlfn.DAYS(E14,N14)</f>
        <v>146</v>
      </c>
      <c r="T14" s="106">
        <f>IFERROR(ABS(K14/S14),"")</f>
        <v>0.47945205479452052</v>
      </c>
      <c r="U14" s="113">
        <f>_xlfn.DAYS(E14,D14)+1</f>
        <v>291</v>
      </c>
      <c r="V14" s="108">
        <f>IFERROR(ABS(L14/U14),"")</f>
        <v>1.1443298969072164</v>
      </c>
    </row>
    <row r="15" spans="1:23">
      <c r="B15" s="111">
        <v>0</v>
      </c>
      <c r="C15" s="115" t="s">
        <v>43</v>
      </c>
      <c r="D15" s="102">
        <v>44144.301099537035</v>
      </c>
      <c r="E15" s="102">
        <v>44148.371805555558</v>
      </c>
      <c r="F15" s="101">
        <v>0</v>
      </c>
      <c r="G15" s="101" t="s">
        <v>17</v>
      </c>
      <c r="H15" s="101" t="b">
        <v>1</v>
      </c>
      <c r="I15" s="101">
        <v>0</v>
      </c>
      <c r="J15" s="101">
        <v>29</v>
      </c>
      <c r="K15" s="101">
        <v>0</v>
      </c>
      <c r="L15" s="101">
        <v>29</v>
      </c>
      <c r="M15" s="103">
        <v>44144</v>
      </c>
      <c r="N15" s="103">
        <v>44148</v>
      </c>
      <c r="O15" s="104">
        <f>_xlfn.DAYS(M15,D15)</f>
        <v>0</v>
      </c>
      <c r="P15" s="105" t="str">
        <f>IFERROR(ABS(I15/O15),"")</f>
        <v/>
      </c>
      <c r="Q15" s="104">
        <f>_xlfn.DAYS(N15,M15)+1</f>
        <v>5</v>
      </c>
      <c r="R15" s="106">
        <f>IFERROR(ABS(J15/Q15),"")</f>
        <v>5.8</v>
      </c>
      <c r="S15" s="107">
        <f>_xlfn.DAYS(E15,N15)</f>
        <v>0</v>
      </c>
      <c r="T15" s="106" t="str">
        <f>IFERROR(ABS(K15/S15),"")</f>
        <v/>
      </c>
      <c r="U15" s="113">
        <f>_xlfn.DAYS(E15,D15)+1</f>
        <v>5</v>
      </c>
      <c r="V15" s="108">
        <f>IFERROR(ABS(L15/U15),"")</f>
        <v>5.8</v>
      </c>
    </row>
    <row r="16" spans="1:23">
      <c r="B16" s="110">
        <v>17</v>
      </c>
      <c r="C16" s="116" t="s">
        <v>95</v>
      </c>
      <c r="D16" s="97">
        <v>43564.36142361111</v>
      </c>
      <c r="E16" s="97">
        <v>44271.829328703701</v>
      </c>
      <c r="F16" s="27">
        <v>1</v>
      </c>
      <c r="G16" s="27" t="s">
        <v>23</v>
      </c>
      <c r="H16" s="27" t="b">
        <v>0</v>
      </c>
      <c r="I16" s="27">
        <v>229</v>
      </c>
      <c r="J16" s="27">
        <v>9</v>
      </c>
      <c r="K16" s="27">
        <v>22</v>
      </c>
      <c r="L16" s="27">
        <v>260</v>
      </c>
      <c r="M16" s="28">
        <v>44144</v>
      </c>
      <c r="N16" s="28">
        <v>44148</v>
      </c>
      <c r="O16" s="29">
        <f>_xlfn.DAYS(M16,D16)</f>
        <v>580</v>
      </c>
      <c r="P16" s="30">
        <f>IFERROR(ABS(I16/O16),"")</f>
        <v>0.39482758620689656</v>
      </c>
      <c r="Q16" s="29">
        <f>_xlfn.DAYS(N16,M16)+1</f>
        <v>5</v>
      </c>
      <c r="R16" s="98">
        <f>IFERROR(ABS(J16/Q16),"")</f>
        <v>1.8</v>
      </c>
      <c r="S16" s="99">
        <f>_xlfn.DAYS(E16,N16)</f>
        <v>123</v>
      </c>
      <c r="T16" s="98">
        <f>IFERROR(ABS(K16/S16),"")</f>
        <v>0.17886178861788618</v>
      </c>
      <c r="U16" s="114">
        <f>_xlfn.DAYS(E16,D16)+1</f>
        <v>708</v>
      </c>
      <c r="V16" s="100">
        <f>IFERROR(ABS(L16/U16),"")</f>
        <v>0.3672316384180791</v>
      </c>
    </row>
    <row r="17" spans="2:22">
      <c r="B17" s="110">
        <v>5</v>
      </c>
      <c r="C17" s="116" t="s">
        <v>89</v>
      </c>
      <c r="D17" s="97">
        <v>44148.507719907408</v>
      </c>
      <c r="E17" s="97">
        <v>44231.550509259258</v>
      </c>
      <c r="F17" s="27">
        <v>0</v>
      </c>
      <c r="G17" s="27" t="s">
        <v>12</v>
      </c>
      <c r="H17" s="27" t="b">
        <v>0</v>
      </c>
      <c r="I17" s="27">
        <v>5</v>
      </c>
      <c r="J17" s="27">
        <v>46</v>
      </c>
      <c r="K17" s="27">
        <v>5</v>
      </c>
      <c r="L17" s="27">
        <v>56</v>
      </c>
      <c r="M17" s="28">
        <v>44144</v>
      </c>
      <c r="N17" s="28">
        <v>44148</v>
      </c>
      <c r="O17" s="29">
        <f>_xlfn.DAYS(M17,D17)</f>
        <v>-4</v>
      </c>
      <c r="P17" s="30">
        <f>IFERROR(ABS(I17/O17),"")</f>
        <v>1.25</v>
      </c>
      <c r="Q17" s="29">
        <f>_xlfn.DAYS(N17,M17)+1</f>
        <v>5</v>
      </c>
      <c r="R17" s="98">
        <f>IFERROR(ABS(J17/Q17),"")</f>
        <v>9.1999999999999993</v>
      </c>
      <c r="S17" s="99">
        <f>_xlfn.DAYS(E17,N17)</f>
        <v>83</v>
      </c>
      <c r="T17" s="98">
        <f>IFERROR(ABS(K17/S17),"")</f>
        <v>6.0240963855421686E-2</v>
      </c>
      <c r="U17" s="114">
        <f>_xlfn.DAYS(E17,D17)+1</f>
        <v>84</v>
      </c>
      <c r="V17" s="100">
        <f>IFERROR(ABS(L17/U17),"")</f>
        <v>0.66666666666666663</v>
      </c>
    </row>
    <row r="18" spans="2:22">
      <c r="B18" s="110">
        <v>12</v>
      </c>
      <c r="C18" s="115" t="s">
        <v>48</v>
      </c>
      <c r="D18" s="102">
        <v>44146.4846412037</v>
      </c>
      <c r="E18" s="102">
        <v>44149.834953703707</v>
      </c>
      <c r="F18" s="101">
        <v>3</v>
      </c>
      <c r="G18" s="101" t="s">
        <v>14</v>
      </c>
      <c r="H18" s="101" t="b">
        <v>1</v>
      </c>
      <c r="I18" s="101">
        <v>0</v>
      </c>
      <c r="J18" s="101">
        <v>17</v>
      </c>
      <c r="K18" s="101">
        <v>3</v>
      </c>
      <c r="L18" s="101">
        <v>20</v>
      </c>
      <c r="M18" s="103">
        <v>44144</v>
      </c>
      <c r="N18" s="103">
        <v>44148</v>
      </c>
      <c r="O18" s="104">
        <f>_xlfn.DAYS(M18,D18)</f>
        <v>-2</v>
      </c>
      <c r="P18" s="105">
        <f>IFERROR(ABS(I18/O18),"")</f>
        <v>0</v>
      </c>
      <c r="Q18" s="104">
        <f>_xlfn.DAYS(N18,M18)+1</f>
        <v>5</v>
      </c>
      <c r="R18" s="106">
        <f>IFERROR(ABS(J18/Q18),"")</f>
        <v>3.4</v>
      </c>
      <c r="S18" s="107">
        <f>_xlfn.DAYS(E18,N18)</f>
        <v>1</v>
      </c>
      <c r="T18" s="106">
        <f>IFERROR(ABS(K18/S18),"")</f>
        <v>3</v>
      </c>
      <c r="U18" s="113">
        <f>_xlfn.DAYS(E18,D18)+1</f>
        <v>4</v>
      </c>
      <c r="V18" s="108">
        <f>IFERROR(ABS(L18/U18),"")</f>
        <v>5</v>
      </c>
    </row>
    <row r="19" spans="2:22">
      <c r="B19" s="110">
        <v>1</v>
      </c>
      <c r="C19" s="115" t="s">
        <v>51</v>
      </c>
      <c r="D19" s="102">
        <v>44144.434930555559</v>
      </c>
      <c r="E19" s="102">
        <v>44294.574525462966</v>
      </c>
      <c r="F19" s="101">
        <v>1</v>
      </c>
      <c r="G19" s="101" t="s">
        <v>14</v>
      </c>
      <c r="H19" s="101" t="b">
        <v>1</v>
      </c>
      <c r="I19" s="101">
        <v>0</v>
      </c>
      <c r="J19" s="101">
        <v>76</v>
      </c>
      <c r="K19" s="101">
        <v>18</v>
      </c>
      <c r="L19" s="101">
        <v>94</v>
      </c>
      <c r="M19" s="103">
        <v>44144</v>
      </c>
      <c r="N19" s="103">
        <v>44148</v>
      </c>
      <c r="O19" s="104">
        <f>_xlfn.DAYS(M19,D19)</f>
        <v>0</v>
      </c>
      <c r="P19" s="105" t="str">
        <f>IFERROR(ABS(I19/O19),"")</f>
        <v/>
      </c>
      <c r="Q19" s="104">
        <f>_xlfn.DAYS(N19,M19)+1</f>
        <v>5</v>
      </c>
      <c r="R19" s="106">
        <f>IFERROR(ABS(J19/Q19),"")</f>
        <v>15.2</v>
      </c>
      <c r="S19" s="107">
        <f>_xlfn.DAYS(E19,N19)</f>
        <v>146</v>
      </c>
      <c r="T19" s="106">
        <f>IFERROR(ABS(K19/S19),"")</f>
        <v>0.12328767123287671</v>
      </c>
      <c r="U19" s="113">
        <f>_xlfn.DAYS(E19,D19)+1</f>
        <v>151</v>
      </c>
      <c r="V19" s="108">
        <f>IFERROR(ABS(L19/U19),"")</f>
        <v>0.62251655629139069</v>
      </c>
    </row>
    <row r="20" spans="2:22">
      <c r="B20" s="110">
        <v>10</v>
      </c>
      <c r="C20" s="115" t="s">
        <v>40</v>
      </c>
      <c r="D20" s="102">
        <v>44145.367997685185</v>
      </c>
      <c r="E20" s="102">
        <v>44272.387777777774</v>
      </c>
      <c r="F20" s="101">
        <v>0</v>
      </c>
      <c r="G20" s="101"/>
      <c r="H20" s="101" t="b">
        <v>1</v>
      </c>
      <c r="I20" s="101">
        <v>0</v>
      </c>
      <c r="J20" s="101">
        <v>96</v>
      </c>
      <c r="K20" s="101">
        <v>74</v>
      </c>
      <c r="L20" s="101">
        <v>170</v>
      </c>
      <c r="M20" s="103">
        <v>44144</v>
      </c>
      <c r="N20" s="103">
        <v>44148</v>
      </c>
      <c r="O20" s="104">
        <f>_xlfn.DAYS(M20,D20)</f>
        <v>-1</v>
      </c>
      <c r="P20" s="105">
        <f>IFERROR(ABS(I20/O20),"")</f>
        <v>0</v>
      </c>
      <c r="Q20" s="104">
        <f>_xlfn.DAYS(N20,M20)+1</f>
        <v>5</v>
      </c>
      <c r="R20" s="106">
        <f>IFERROR(ABS(J20/Q20),"")</f>
        <v>19.2</v>
      </c>
      <c r="S20" s="107">
        <f>_xlfn.DAYS(E20,N20)</f>
        <v>124</v>
      </c>
      <c r="T20" s="106">
        <f>IFERROR(ABS(K20/S20),"")</f>
        <v>0.59677419354838712</v>
      </c>
      <c r="U20" s="113">
        <f>_xlfn.DAYS(E20,D20)+1</f>
        <v>128</v>
      </c>
      <c r="V20" s="108">
        <f>IFERROR(ABS(L20/U20),"")</f>
        <v>1.328125</v>
      </c>
    </row>
    <row r="21" spans="2:22">
      <c r="B21" s="110">
        <v>22</v>
      </c>
      <c r="C21" s="115" t="s">
        <v>41</v>
      </c>
      <c r="D21" s="102">
        <v>44144.439965277779</v>
      </c>
      <c r="E21" s="102">
        <v>44178.882569444446</v>
      </c>
      <c r="F21" s="101">
        <v>0</v>
      </c>
      <c r="G21" s="101"/>
      <c r="H21" s="101" t="b">
        <v>1</v>
      </c>
      <c r="I21" s="101">
        <v>0</v>
      </c>
      <c r="J21" s="101">
        <v>2</v>
      </c>
      <c r="K21" s="101">
        <v>13</v>
      </c>
      <c r="L21" s="101">
        <v>15</v>
      </c>
      <c r="M21" s="103">
        <v>44144</v>
      </c>
      <c r="N21" s="103">
        <v>44148</v>
      </c>
      <c r="O21" s="104">
        <f>_xlfn.DAYS(M21,D21)</f>
        <v>0</v>
      </c>
      <c r="P21" s="105" t="str">
        <f>IFERROR(ABS(I21/O21),"")</f>
        <v/>
      </c>
      <c r="Q21" s="104">
        <f>_xlfn.DAYS(N21,M21)+1</f>
        <v>5</v>
      </c>
      <c r="R21" s="106">
        <f>IFERROR(ABS(J21/Q21),"")</f>
        <v>0.4</v>
      </c>
      <c r="S21" s="107">
        <f>_xlfn.DAYS(E21,N21)</f>
        <v>30</v>
      </c>
      <c r="T21" s="106">
        <f>IFERROR(ABS(K21/S21),"")</f>
        <v>0.43333333333333335</v>
      </c>
      <c r="U21" s="113">
        <f>_xlfn.DAYS(E21,D21)+1</f>
        <v>35</v>
      </c>
      <c r="V21" s="108">
        <f>IFERROR(ABS(L21/U21),"")</f>
        <v>0.42857142857142855</v>
      </c>
    </row>
    <row r="22" spans="2:22">
      <c r="B22" s="110">
        <v>14</v>
      </c>
      <c r="C22" s="115" t="s">
        <v>29</v>
      </c>
      <c r="D22" s="102">
        <v>43780.91505787037</v>
      </c>
      <c r="E22" s="102">
        <v>44227.920682870368</v>
      </c>
      <c r="F22" s="101">
        <v>18</v>
      </c>
      <c r="G22" s="101" t="s">
        <v>14</v>
      </c>
      <c r="H22" s="101" t="b">
        <v>1</v>
      </c>
      <c r="I22" s="101">
        <v>48</v>
      </c>
      <c r="J22" s="101">
        <v>8</v>
      </c>
      <c r="K22" s="101">
        <v>12</v>
      </c>
      <c r="L22" s="101">
        <v>68</v>
      </c>
      <c r="M22" s="103">
        <v>44144</v>
      </c>
      <c r="N22" s="103">
        <v>44148</v>
      </c>
      <c r="O22" s="104">
        <f>_xlfn.DAYS(M22,D22)</f>
        <v>364</v>
      </c>
      <c r="P22" s="105">
        <f>IFERROR(ABS(I22/O22),"")</f>
        <v>0.13186813186813187</v>
      </c>
      <c r="Q22" s="104">
        <f>_xlfn.DAYS(N22,M22)+1</f>
        <v>5</v>
      </c>
      <c r="R22" s="106">
        <f>IFERROR(ABS(J22/Q22),"")</f>
        <v>1.6</v>
      </c>
      <c r="S22" s="107">
        <f>_xlfn.DAYS(E22,N22)</f>
        <v>79</v>
      </c>
      <c r="T22" s="106">
        <f>IFERROR(ABS(K22/S22),"")</f>
        <v>0.15189873417721519</v>
      </c>
      <c r="U22" s="113">
        <f>_xlfn.DAYS(E22,D22)+1</f>
        <v>448</v>
      </c>
      <c r="V22" s="108">
        <f>IFERROR(ABS(L22/U22),"")</f>
        <v>0.15178571428571427</v>
      </c>
    </row>
    <row r="23" spans="2:22">
      <c r="B23" s="110">
        <v>18</v>
      </c>
      <c r="C23" s="116" t="s">
        <v>96</v>
      </c>
      <c r="D23" s="97">
        <v>43759.656157407408</v>
      </c>
      <c r="E23" s="97">
        <v>44306.592511574076</v>
      </c>
      <c r="F23" s="27">
        <v>12</v>
      </c>
      <c r="G23" s="27"/>
      <c r="H23" s="27" t="b">
        <v>0</v>
      </c>
      <c r="I23" s="27">
        <v>274</v>
      </c>
      <c r="J23" s="27">
        <v>15</v>
      </c>
      <c r="K23" s="27">
        <v>95</v>
      </c>
      <c r="L23" s="27">
        <v>384</v>
      </c>
      <c r="M23" s="28">
        <v>44144</v>
      </c>
      <c r="N23" s="28">
        <v>44148</v>
      </c>
      <c r="O23" s="29">
        <f>_xlfn.DAYS(M23,D23)</f>
        <v>385</v>
      </c>
      <c r="P23" s="30">
        <f>IFERROR(ABS(I23/O23),"")</f>
        <v>0.7116883116883117</v>
      </c>
      <c r="Q23" s="29">
        <f>_xlfn.DAYS(N23,M23)+1</f>
        <v>5</v>
      </c>
      <c r="R23" s="98">
        <f>IFERROR(ABS(J23/Q23),"")</f>
        <v>3</v>
      </c>
      <c r="S23" s="99">
        <f>_xlfn.DAYS(E23,N23)</f>
        <v>158</v>
      </c>
      <c r="T23" s="98">
        <f>IFERROR(ABS(K23/S23),"")</f>
        <v>0.60126582278481011</v>
      </c>
      <c r="U23" s="114">
        <f>_xlfn.DAYS(E23,D23)+1</f>
        <v>548</v>
      </c>
      <c r="V23" s="100">
        <f>IFERROR(ABS(L23/U23),"")</f>
        <v>0.7007299270072993</v>
      </c>
    </row>
    <row r="24" spans="2:22">
      <c r="B24" s="110">
        <v>3</v>
      </c>
      <c r="C24" s="115" t="s">
        <v>49</v>
      </c>
      <c r="D24" s="102">
        <v>44009.763599537036</v>
      </c>
      <c r="E24" s="102">
        <v>44287.335347222222</v>
      </c>
      <c r="F24" s="101">
        <v>1</v>
      </c>
      <c r="G24" s="101" t="s">
        <v>87</v>
      </c>
      <c r="H24" s="101" t="b">
        <v>1</v>
      </c>
      <c r="I24" s="101">
        <v>4</v>
      </c>
      <c r="J24" s="101">
        <v>17</v>
      </c>
      <c r="K24" s="101">
        <v>39</v>
      </c>
      <c r="L24" s="101">
        <v>60</v>
      </c>
      <c r="M24" s="103">
        <v>44144</v>
      </c>
      <c r="N24" s="103">
        <v>44148</v>
      </c>
      <c r="O24" s="104">
        <f>_xlfn.DAYS(M24,D24)</f>
        <v>135</v>
      </c>
      <c r="P24" s="105">
        <f>IFERROR(ABS(I24/O24),"")</f>
        <v>2.9629629629629631E-2</v>
      </c>
      <c r="Q24" s="104">
        <f>_xlfn.DAYS(N24,M24)+1</f>
        <v>5</v>
      </c>
      <c r="R24" s="106">
        <f>IFERROR(ABS(J24/Q24),"")</f>
        <v>3.4</v>
      </c>
      <c r="S24" s="107">
        <f>_xlfn.DAYS(E24,N24)</f>
        <v>139</v>
      </c>
      <c r="T24" s="106">
        <f>IFERROR(ABS(K24/S24),"")</f>
        <v>0.2805755395683453</v>
      </c>
      <c r="U24" s="113">
        <f>_xlfn.DAYS(E24,D24)+1</f>
        <v>279</v>
      </c>
      <c r="V24" s="108">
        <f>IFERROR(ABS(L24/U24),"")</f>
        <v>0.21505376344086022</v>
      </c>
    </row>
    <row r="25" spans="2:22">
      <c r="B25" s="110">
        <v>20</v>
      </c>
      <c r="C25" s="115" t="s">
        <v>37</v>
      </c>
      <c r="D25" s="102">
        <v>44131.46298611111</v>
      </c>
      <c r="E25" s="102">
        <v>44148.751180555555</v>
      </c>
      <c r="F25" s="101">
        <v>0</v>
      </c>
      <c r="G25" s="101" t="s">
        <v>38</v>
      </c>
      <c r="H25" s="101" t="b">
        <v>1</v>
      </c>
      <c r="I25" s="101">
        <v>7</v>
      </c>
      <c r="J25" s="101">
        <v>124</v>
      </c>
      <c r="K25" s="101">
        <v>0</v>
      </c>
      <c r="L25" s="101">
        <v>131</v>
      </c>
      <c r="M25" s="103">
        <v>44144</v>
      </c>
      <c r="N25" s="103">
        <v>44148</v>
      </c>
      <c r="O25" s="104">
        <f>_xlfn.DAYS(M25,D25)</f>
        <v>13</v>
      </c>
      <c r="P25" s="105">
        <f>IFERROR(ABS(I25/O25),"")</f>
        <v>0.53846153846153844</v>
      </c>
      <c r="Q25" s="104">
        <f>_xlfn.DAYS(N25,M25)+1</f>
        <v>5</v>
      </c>
      <c r="R25" s="106">
        <f>IFERROR(ABS(J25/Q25),"")</f>
        <v>24.8</v>
      </c>
      <c r="S25" s="107">
        <f>_xlfn.DAYS(E25,N25)</f>
        <v>0</v>
      </c>
      <c r="T25" s="106" t="str">
        <f>IFERROR(ABS(K25/S25),"")</f>
        <v/>
      </c>
      <c r="U25" s="113">
        <f>_xlfn.DAYS(E25,D25)+1</f>
        <v>18</v>
      </c>
      <c r="V25" s="108">
        <f>IFERROR(ABS(L25/U25),"")</f>
        <v>7.2777777777777777</v>
      </c>
    </row>
    <row r="26" spans="2:22" ht="15" thickBot="1">
      <c r="B26" s="110">
        <v>4</v>
      </c>
      <c r="C26" s="117" t="s">
        <v>88</v>
      </c>
      <c r="D26" s="118">
        <v>44139.65215277778</v>
      </c>
      <c r="E26" s="118">
        <v>44306.704282407409</v>
      </c>
      <c r="F26" s="119">
        <v>0</v>
      </c>
      <c r="G26" s="119" t="s">
        <v>23</v>
      </c>
      <c r="H26" s="119" t="b">
        <v>1</v>
      </c>
      <c r="I26" s="119">
        <v>1</v>
      </c>
      <c r="J26" s="119">
        <v>16</v>
      </c>
      <c r="K26" s="119">
        <v>1</v>
      </c>
      <c r="L26" s="119">
        <v>18</v>
      </c>
      <c r="M26" s="120">
        <v>44144</v>
      </c>
      <c r="N26" s="120">
        <v>44148</v>
      </c>
      <c r="O26" s="121">
        <f>_xlfn.DAYS(M26,D26)</f>
        <v>5</v>
      </c>
      <c r="P26" s="122">
        <f>IFERROR(ABS(I26/O26),"")</f>
        <v>0.2</v>
      </c>
      <c r="Q26" s="121">
        <f>_xlfn.DAYS(N26,M26)+1</f>
        <v>5</v>
      </c>
      <c r="R26" s="123">
        <f>IFERROR(ABS(J26/Q26),"")</f>
        <v>3.2</v>
      </c>
      <c r="S26" s="124">
        <f>_xlfn.DAYS(E26,N26)</f>
        <v>158</v>
      </c>
      <c r="T26" s="123">
        <f>IFERROR(ABS(K26/S26),"")</f>
        <v>6.3291139240506328E-3</v>
      </c>
      <c r="U26" s="113">
        <f>_xlfn.DAYS(E26,D26)+1</f>
        <v>168</v>
      </c>
      <c r="V26" s="108">
        <f>IFERROR(ABS(L26/U26),"")</f>
        <v>0.10714285714285714</v>
      </c>
    </row>
    <row r="27" spans="2:22" s="56" customFormat="1"/>
  </sheetData>
  <autoFilter ref="B2:V26" xr:uid="{F1BF19B3-9819-45B5-AF90-C4D45E8FC3F0}">
    <sortState xmlns:xlrd2="http://schemas.microsoft.com/office/spreadsheetml/2017/richdata2" ref="B3:V26">
      <sortCondition ref="C3:C26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A347-5B6A-4906-8937-85AB0AF15BD8}">
  <dimension ref="A1:T5"/>
  <sheetViews>
    <sheetView workbookViewId="0">
      <selection sqref="A1:XFD1048576"/>
    </sheetView>
  </sheetViews>
  <sheetFormatPr defaultColWidth="36.26953125" defaultRowHeight="14.5"/>
  <cols>
    <col min="1" max="1" width="1.81640625" bestFit="1" customWidth="1"/>
    <col min="2" max="2" width="24.08984375" bestFit="1" customWidth="1"/>
    <col min="3" max="4" width="10.453125" style="6" bestFit="1" customWidth="1"/>
    <col min="5" max="5" width="4.90625" bestFit="1" customWidth="1"/>
    <col min="6" max="6" width="13.54296875" bestFit="1" customWidth="1"/>
    <col min="7" max="7" width="6.36328125" bestFit="1" customWidth="1"/>
    <col min="8" max="8" width="6.1796875" bestFit="1" customWidth="1"/>
    <col min="9" max="9" width="4.90625" bestFit="1" customWidth="1"/>
    <col min="10" max="10" width="4.81640625" bestFit="1" customWidth="1"/>
    <col min="11" max="12" width="10.453125" bestFit="1" customWidth="1"/>
    <col min="13" max="13" width="11.1796875" bestFit="1" customWidth="1"/>
    <col min="14" max="14" width="10.1796875" bestFit="1" customWidth="1"/>
    <col min="15" max="15" width="11" bestFit="1" customWidth="1"/>
    <col min="16" max="16" width="10" bestFit="1" customWidth="1"/>
    <col min="17" max="17" width="9.7265625" bestFit="1" customWidth="1"/>
    <col min="18" max="18" width="8.7265625" bestFit="1" customWidth="1"/>
    <col min="19" max="19" width="9.6328125" bestFit="1" customWidth="1"/>
    <col min="20" max="20" width="8.6328125" bestFit="1" customWidth="1"/>
  </cols>
  <sheetData>
    <row r="1" spans="1:20">
      <c r="A1" s="2"/>
      <c r="B1" s="2" t="s">
        <v>0</v>
      </c>
      <c r="C1" s="5" t="s">
        <v>1</v>
      </c>
      <c r="D1" s="5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57</v>
      </c>
      <c r="L1" s="5" t="s">
        <v>58</v>
      </c>
      <c r="M1" s="7" t="s">
        <v>56</v>
      </c>
      <c r="N1" s="10" t="s">
        <v>62</v>
      </c>
      <c r="O1" s="7" t="s">
        <v>59</v>
      </c>
      <c r="P1" s="10" t="s">
        <v>63</v>
      </c>
      <c r="Q1" s="2" t="s">
        <v>60</v>
      </c>
      <c r="R1" s="10" t="s">
        <v>64</v>
      </c>
      <c r="S1" s="13" t="s">
        <v>61</v>
      </c>
      <c r="T1" s="15" t="s">
        <v>65</v>
      </c>
    </row>
    <row r="2" spans="1:20">
      <c r="A2" s="2">
        <v>0</v>
      </c>
      <c r="B2" s="3" t="s">
        <v>66</v>
      </c>
      <c r="C2" s="4">
        <v>43926.630648148152</v>
      </c>
      <c r="D2" s="4">
        <v>43951.423854166664</v>
      </c>
      <c r="E2" s="3">
        <v>1</v>
      </c>
      <c r="F2" s="3"/>
      <c r="G2" s="3">
        <v>0</v>
      </c>
      <c r="H2" s="3">
        <v>41</v>
      </c>
      <c r="I2" s="3">
        <v>6</v>
      </c>
      <c r="J2" s="3">
        <v>47</v>
      </c>
      <c r="K2" s="4">
        <v>43926</v>
      </c>
      <c r="L2" s="4">
        <v>43932</v>
      </c>
      <c r="M2" s="8">
        <f>_xlfn.DAYS(K2,C2)</f>
        <v>0</v>
      </c>
      <c r="N2" s="11" t="e">
        <f>G2/M2</f>
        <v>#DIV/0!</v>
      </c>
      <c r="O2" s="8">
        <f>_xlfn.DAYS(L2,K2)+1</f>
        <v>7</v>
      </c>
      <c r="P2" s="11">
        <f>H2/O2</f>
        <v>5.8571428571428568</v>
      </c>
      <c r="Q2" s="3">
        <f>_xlfn.DAYS(D2,L2)</f>
        <v>19</v>
      </c>
      <c r="R2" s="11">
        <f>I2/Q2</f>
        <v>0.31578947368421051</v>
      </c>
      <c r="S2" s="14">
        <f>_xlfn.DAYS(D2,C2)+1</f>
        <v>26</v>
      </c>
      <c r="T2" s="16">
        <f>J2/S2</f>
        <v>1.8076923076923077</v>
      </c>
    </row>
    <row r="3" spans="1:20">
      <c r="A3" s="2">
        <v>1</v>
      </c>
      <c r="B3" s="3" t="s">
        <v>67</v>
      </c>
      <c r="C3" s="4">
        <v>43927.500486111108</v>
      </c>
      <c r="D3" s="4">
        <v>44105.581157407411</v>
      </c>
      <c r="E3" s="3">
        <v>4</v>
      </c>
      <c r="F3" s="3" t="s">
        <v>14</v>
      </c>
      <c r="G3" s="3">
        <v>0</v>
      </c>
      <c r="H3" s="3">
        <v>77</v>
      </c>
      <c r="I3" s="3">
        <v>7</v>
      </c>
      <c r="J3" s="3">
        <v>84</v>
      </c>
      <c r="K3" s="4">
        <v>43926</v>
      </c>
      <c r="L3" s="4">
        <v>43932</v>
      </c>
      <c r="M3" s="8">
        <f t="shared" ref="M3:M5" si="0">_xlfn.DAYS(K3,C3)</f>
        <v>-1</v>
      </c>
      <c r="N3" s="11">
        <f t="shared" ref="N3:N5" si="1">G3/M3</f>
        <v>0</v>
      </c>
      <c r="O3" s="8">
        <f t="shared" ref="O3:O5" si="2">_xlfn.DAYS(L3,K3)+1</f>
        <v>7</v>
      </c>
      <c r="P3" s="11">
        <f t="shared" ref="P3:P5" si="3">H3/O3</f>
        <v>11</v>
      </c>
      <c r="Q3" s="3">
        <f t="shared" ref="Q3:Q5" si="4">_xlfn.DAYS(D3,L3)</f>
        <v>173</v>
      </c>
      <c r="R3" s="11">
        <f t="shared" ref="R3:R5" si="5">I3/Q3</f>
        <v>4.046242774566474E-2</v>
      </c>
      <c r="S3" s="14">
        <f t="shared" ref="S3:S5" si="6">_xlfn.DAYS(D3,C3)+1</f>
        <v>179</v>
      </c>
      <c r="T3" s="16">
        <f t="shared" ref="T3:T5" si="7">J3/S3</f>
        <v>0.46927374301675978</v>
      </c>
    </row>
    <row r="4" spans="1:20">
      <c r="A4" s="2">
        <v>2</v>
      </c>
      <c r="B4" s="3" t="s">
        <v>68</v>
      </c>
      <c r="C4" s="4">
        <v>43929.624212962961</v>
      </c>
      <c r="D4" s="4">
        <v>43952.344571759262</v>
      </c>
      <c r="E4" s="3">
        <v>0</v>
      </c>
      <c r="F4" s="3"/>
      <c r="G4" s="3">
        <v>0</v>
      </c>
      <c r="H4" s="3">
        <v>17</v>
      </c>
      <c r="I4" s="3">
        <v>5</v>
      </c>
      <c r="J4" s="3">
        <v>22</v>
      </c>
      <c r="K4" s="4">
        <v>43926</v>
      </c>
      <c r="L4" s="4">
        <v>43932</v>
      </c>
      <c r="M4" s="8">
        <f t="shared" si="0"/>
        <v>-3</v>
      </c>
      <c r="N4" s="11">
        <f t="shared" si="1"/>
        <v>0</v>
      </c>
      <c r="O4" s="8">
        <f t="shared" si="2"/>
        <v>7</v>
      </c>
      <c r="P4" s="11">
        <f t="shared" si="3"/>
        <v>2.4285714285714284</v>
      </c>
      <c r="Q4" s="3">
        <f t="shared" si="4"/>
        <v>20</v>
      </c>
      <c r="R4" s="11">
        <f t="shared" si="5"/>
        <v>0.25</v>
      </c>
      <c r="S4" s="14">
        <f t="shared" si="6"/>
        <v>24</v>
      </c>
      <c r="T4" s="16">
        <f t="shared" si="7"/>
        <v>0.91666666666666663</v>
      </c>
    </row>
    <row r="5" spans="1:20">
      <c r="A5" s="2">
        <v>3</v>
      </c>
      <c r="B5" s="3" t="s">
        <v>44</v>
      </c>
      <c r="C5" s="4">
        <v>42835.375925925924</v>
      </c>
      <c r="D5" s="4">
        <v>44147.360081018516</v>
      </c>
      <c r="E5" s="3">
        <v>32</v>
      </c>
      <c r="F5" s="3" t="s">
        <v>23</v>
      </c>
      <c r="G5" s="3">
        <v>64</v>
      </c>
      <c r="H5" s="3">
        <v>19</v>
      </c>
      <c r="I5" s="3">
        <v>83</v>
      </c>
      <c r="J5" s="3">
        <v>166</v>
      </c>
      <c r="K5" s="4">
        <v>43926</v>
      </c>
      <c r="L5" s="4">
        <v>43932</v>
      </c>
      <c r="M5" s="8">
        <f t="shared" si="0"/>
        <v>1091</v>
      </c>
      <c r="N5" s="11">
        <f t="shared" si="1"/>
        <v>5.8661778185151239E-2</v>
      </c>
      <c r="O5" s="8">
        <f t="shared" si="2"/>
        <v>7</v>
      </c>
      <c r="P5" s="11">
        <f t="shared" si="3"/>
        <v>2.7142857142857144</v>
      </c>
      <c r="Q5" s="3">
        <f t="shared" si="4"/>
        <v>215</v>
      </c>
      <c r="R5" s="11">
        <f t="shared" si="5"/>
        <v>0.38604651162790699</v>
      </c>
      <c r="S5" s="14">
        <f t="shared" si="6"/>
        <v>1313</v>
      </c>
      <c r="T5" s="16">
        <f t="shared" si="7"/>
        <v>0.12642802741812642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1A8D-E55F-449B-AC5B-F0505C5E41EE}">
  <dimension ref="A1:J2"/>
  <sheetViews>
    <sheetView workbookViewId="0">
      <selection activeCell="C14" sqref="C14"/>
    </sheetView>
  </sheetViews>
  <sheetFormatPr defaultRowHeight="14.5"/>
  <cols>
    <col min="1" max="1" width="36.26953125" bestFit="1" customWidth="1"/>
    <col min="2" max="2" width="10.54296875" bestFit="1" customWidth="1"/>
    <col min="3" max="3" width="19.54296875" bestFit="1" customWidth="1"/>
    <col min="4" max="4" width="19.36328125" bestFit="1" customWidth="1"/>
    <col min="5" max="5" width="18" bestFit="1" customWidth="1"/>
    <col min="6" max="6" width="15.36328125" bestFit="1" customWidth="1"/>
    <col min="7" max="7" width="22.81640625" bestFit="1" customWidth="1"/>
    <col min="8" max="8" width="22.6328125" bestFit="1" customWidth="1"/>
    <col min="9" max="9" width="21.36328125" bestFit="1" customWidth="1"/>
    <col min="10" max="10" width="18.6328125" bestFit="1" customWidth="1"/>
  </cols>
  <sheetData>
    <row r="1" spans="1:10">
      <c r="A1" t="s">
        <v>69</v>
      </c>
      <c r="B1" t="s">
        <v>70</v>
      </c>
      <c r="C1" t="s">
        <v>72</v>
      </c>
      <c r="D1" t="s">
        <v>73</v>
      </c>
      <c r="E1" t="s">
        <v>74</v>
      </c>
      <c r="F1" t="s">
        <v>71</v>
      </c>
      <c r="G1" t="s">
        <v>75</v>
      </c>
      <c r="H1" t="s">
        <v>76</v>
      </c>
      <c r="I1" t="s">
        <v>77</v>
      </c>
      <c r="J1" t="s">
        <v>78</v>
      </c>
    </row>
    <row r="2" spans="1:10">
      <c r="A2" s="17" t="s">
        <v>13</v>
      </c>
      <c r="B2" s="17" t="s">
        <v>14</v>
      </c>
      <c r="C2">
        <v>114</v>
      </c>
      <c r="D2">
        <v>435</v>
      </c>
      <c r="E2">
        <v>82</v>
      </c>
      <c r="F2">
        <v>631</v>
      </c>
      <c r="G2">
        <v>30</v>
      </c>
      <c r="H2">
        <v>32</v>
      </c>
      <c r="I2">
        <v>10</v>
      </c>
      <c r="J2">
        <v>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k p y U U o y / H O G j A A A A 9 Q A A A B I A H A B D b 2 5 m a W c v U G F j a 2 F n Z S 5 4 b W w g o h g A K K A U A A A A A A A A A A A A A A A A A A A A A A A A A A A A h Y + x D o I w F E V / h X S n L X V R 8 i i D u k l i Y m J c m 1 K h E R 6 G F u H f H P w k f 0 G M o m 6 O 9 9 w z 3 H u / 3 i A d 6 i q 4 m N b Z B h M S U U 4 C g 7 r J L R Y J 6 f w x n J N U w l b p k y p M M M r o 4 s H l C S m 9 P 8 e M 9 X 1 P + x l t 2 o I J z i N 2 y D Y 7 X Z p a k Y 9 s / 8 u h R e c V a k M k 7 F 9 j p K C L i A o u K A c 2 M c g s f n s x z n 2 2 P x C W X e W 7 1 k i D 4 W o N b I r A 3 h f k A 1 B L A w Q U A A I A C A C S n J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p y U U i x o Y E i V A Q A A y w c A A B M A H A B G b 3 J t d W x h c y 9 T Z W N 0 a W 9 u M S 5 t I K I Y A C i g F A A A A A A A A A A A A A A A A A A A A A A A A A A A A O 1 U w U 7 j M B C 9 V + o / W O a S S l G 0 o B U H U A 5 L E C o S 2 l 1 o b x R V r j N Q C 8 d T e c Z A q f h 3 X B K p Q X R b 4 L I c y C X x v O e Z N 6 O X I d B s 0 I l B / d 4 9 7 H a 6 H Z o q D 6 U 4 M t h X + l Y x u j G x Y h r f G 5 5 i 4 L F G x 9 5 M A q M n k Q s L 3 O 2 I + A w w e A 0 x U t B d d o w 6 V O A 4 O T E W s i J e i Q d K Z H E w u k d / S z O l Y f Q 4 q a A c N Z X + B N Z Y A Y 3 e V z n T d C d 7 6 e U x W F M Z B p / L V K a i Q B s q R / l + K s 4 D M g x 4 b i F f f W a / 0 c F V L 6 0 l 7 8 i / H q u I l a I P q g R P M u o f q k k k N k g T T + r u U n H Z x H 9 Z O 9 D K K k 8 5 + 9 B O W U y V u 4 k Z h / M Z r N I N v X J 0 j b 6 q F S 5 B S t b U T x c L 2 Z q A u I A Z k o k d z 2 N 3 H G 8 J h g d + S s V C n h k N j u B N v M A q T o T E B G K 9 J X z q e P 9 n t i z 5 C i + D N + 7 m 3 7 i 6 j m N 9 C w + R l R U N 6 T X 8 1 O t 2 j F s 7 i O 3 e + k / G + o i r d n 9 8 2 6 q x l T j q b 3 P W R s q L u d Y y N v i r T t B y y U Y t L d 5 G Q S 3 e d l U r 8 q e s v y P f u V i T v Z 7 8 3 q 5 f / j f 4 K t v 1 G V B L A Q I t A B Q A A g A I A J K c l F K M v x z h o w A A A P U A A A A S A A A A A A A A A A A A A A A A A A A A A A B D b 2 5 m a W c v U G F j a 2 F n Z S 5 4 b W x Q S w E C L Q A U A A I A C A C S n J R S D 8 r p q 6 Q A A A D p A A A A E w A A A A A A A A A A A A A A A A D v A A A A W 0 N v b n R l b n R f V H l w Z X N d L n h t b F B L A Q I t A B Q A A g A I A J K c l F I s a G B I l Q E A A M s H A A A T A A A A A A A A A A A A A A A A A O A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o A A A A A A A A d S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I Y W N r Y X R v b l 9 z d G F 0 c 1 9 3 a X R o b 3 V 0 X 2 N v b n R y a W J 1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N U M D g 6 M T Y 6 N T Y u M j I x M j g x M l o i I C 8 + P E V u d H J 5 I F R 5 c G U 9 I k Z p b G x D b 2 x 1 b W 5 U e X B l c y I g V m F s d W U 9 I n N C Z 1 l E Q X d N R C I g L z 4 8 R W 5 0 c n k g V H l w Z T 0 i R m l s b E N v b H V t b k 5 h b W V z I i B W Y W x 1 Z T 0 i c 1 s m c X V v d D t C a W 9 I Y W N r Y X R v b i B S Z X B v c 2 l 0 b 3 J 5 J n F 1 b 3 Q 7 L C Z x d W 9 0 O 0 x p Y 2 V u c 2 U m c X V v d D s s J n F 1 b 3 Q 7 Q 2 9 t b W l 0 c y B i Z W Z v c m U m c X V v d D s s J n F 1 b 3 Q 7 Q 2 9 t b W l 0 c y B k d X J p b m c m c X V v d D s s J n F 1 b 3 Q 7 Q 2 9 t b W l 0 c y B h Z n R l c i Z x d W 9 0 O y w m c X V v d D t U b 3 R h b C B D b 2 1 t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v S G F j a 2 F 0 b 2 5 f c 3 R h d H N f d 2 l 0 a G 9 1 d F 9 j b 2 5 0 c m l i d X R v c n M v Q 2 h h b m d l Z C B U e X B l L n t C a W 9 I Y W N r Y X R v b i B S Z X B v c 2 l 0 b 3 J 5 L D B 9 J n F 1 b 3 Q 7 L C Z x d W 9 0 O 1 N l Y 3 R p b 2 4 x L 0 J p b 0 h h Y 2 t h d G 9 u X 3 N 0 Y X R z X 3 d p d G h v d X R f Y 2 9 u d H J p Y n V 0 b 3 J z L 0 N o Y W 5 n Z W Q g V H l w Z S 5 7 T G l j Z W 5 z Z S w x f S Z x d W 9 0 O y w m c X V v d D t T Z W N 0 a W 9 u M S 9 C a W 9 I Y W N r Y X R v b l 9 z d G F 0 c 1 9 3 a X R o b 3 V 0 X 2 N v b n R y a W J 1 d G 9 y c y 9 D a G F u Z 2 V k I F R 5 c G U u e 0 N v b W 1 p d H M g Y m V m b 3 J l L D J 9 J n F 1 b 3 Q 7 L C Z x d W 9 0 O 1 N l Y 3 R p b 2 4 x L 0 J p b 0 h h Y 2 t h d G 9 u X 3 N 0 Y X R z X 3 d p d G h v d X R f Y 2 9 u d H J p Y n V 0 b 3 J z L 0 N o Y W 5 n Z W Q g V H l w Z S 5 7 Q 2 9 t b W l 0 c y B k d X J p b m c s M 3 0 m c X V v d D s s J n F 1 b 3 Q 7 U 2 V j d G l v b j E v Q m l v S G F j a 2 F 0 b 2 5 f c 3 R h d H N f d 2 l 0 a G 9 1 d F 9 j b 2 5 0 c m l i d X R v c n M v Q 2 h h b m d l Z C B U e X B l L n t D b 2 1 t a X R z I G F m d G V y L D R 9 J n F 1 b 3 Q 7 L C Z x d W 9 0 O 1 N l Y 3 R p b 2 4 x L 0 J p b 0 h h Y 2 t h d G 9 u X 3 N 0 Y X R z X 3 d p d G h v d X R f Y 2 9 u d H J p Y n V 0 b 3 J z L 0 N o Y W 5 n Z W Q g V H l w Z S 5 7 V G 9 0 Y W w g Q 2 9 t b W l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a W 9 I Y W N r Y X R v b l 9 z d G F 0 c 1 9 3 a X R o b 3 V 0 X 2 N v b n R y a W J 1 d G 9 y c y 9 D a G F u Z 2 V k I F R 5 c G U u e 0 J p b 0 h h Y 2 t h d G 9 u I F J l c G 9 z a X R v c n k s M H 0 m c X V v d D s s J n F 1 b 3 Q 7 U 2 V j d G l v b j E v Q m l v S G F j a 2 F 0 b 2 5 f c 3 R h d H N f d 2 l 0 a G 9 1 d F 9 j b 2 5 0 c m l i d X R v c n M v Q 2 h h b m d l Z C B U e X B l L n t M a W N l b n N l L D F 9 J n F 1 b 3 Q 7 L C Z x d W 9 0 O 1 N l Y 3 R p b 2 4 x L 0 J p b 0 h h Y 2 t h d G 9 u X 3 N 0 Y X R z X 3 d p d G h v d X R f Y 2 9 u d H J p Y n V 0 b 3 J z L 0 N o Y W 5 n Z W Q g V H l w Z S 5 7 Q 2 9 t b W l 0 c y B i Z W Z v c m U s M n 0 m c X V v d D s s J n F 1 b 3 Q 7 U 2 V j d G l v b j E v Q m l v S G F j a 2 F 0 b 2 5 f c 3 R h d H N f d 2 l 0 a G 9 1 d F 9 j b 2 5 0 c m l i d X R v c n M v Q 2 h h b m d l Z C B U e X B l L n t D b 2 1 t a X R z I G R 1 c m l u Z y w z f S Z x d W 9 0 O y w m c X V v d D t T Z W N 0 a W 9 u M S 9 C a W 9 I Y W N r Y X R v b l 9 z d G F 0 c 1 9 3 a X R o b 3 V 0 X 2 N v b n R y a W J 1 d G 9 y c y 9 D a G F u Z 2 V k I F R 5 c G U u e 0 N v b W 1 p d H M g Y W Z 0 Z X I s N H 0 m c X V v d D s s J n F 1 b 3 Q 7 U 2 V j d G l v b j E v Q m l v S G F j a 2 F 0 b 2 5 f c 3 R h d H N f d 2 l 0 a G 9 1 d F 9 j b 2 5 0 c m l i d X R v c n M v Q 2 h h b m d l Z C B U e X B l L n t U b 3 R h b C B D b 2 1 t a X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9 I Y W N r Y X R v b l 9 z d G F 0 c 1 9 3 a X R o b 3 V 0 X 2 N v b n R y a W J 1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I Y W N r Y X R v b l 9 z d G F 0 c 1 9 3 a X R o b 3 V 0 X 2 N v b n R y a W J 1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I Y W N r Y X R v b l 9 z d G F 0 c 1 9 3 a X R o b 3 V 0 X 2 N v b n R y a W J 1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0 h h Y 2 t h d G 9 u X 3 N 0 Y X R z X 3 d p d G h f Y 2 9 u d H J p Y n V 0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v S G F j a 2 F 0 b 2 5 f c 3 R h d H N f d 2 l 0 a F 9 j b 2 5 0 c m l i d X R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1 Q w O D o x N z o 1 M i 4 y N j E 1 N T c 3 W i I g L z 4 8 R W 5 0 c n k g V H l w Z T 0 i R m l s b E N v b H V t b l R 5 c G V z I i B W Y W x 1 Z T 0 i c 0 J n W U R B d 0 1 E Q X d N R E F 3 P T 0 i I C 8 + P E V u d H J 5 I F R 5 c G U 9 I k Z p b G x D b 2 x 1 b W 5 O Y W 1 l c y I g V m F s d W U 9 I n N b J n F 1 b 3 Q 7 Q m l v S G F j a 2 F 0 b 2 4 g U m V w b 3 N p d G 9 y e S Z x d W 9 0 O y w m c X V v d D t M a W N l b n N l J n F 1 b 3 Q 7 L C Z x d W 9 0 O 0 N v b W 1 p d H M g Y m V m b 3 J l I E J I J n F 1 b 3 Q 7 L C Z x d W 9 0 O 0 N v b W 1 p d H M g Z H V y a W 5 n I E J I J n F 1 b 3 Q 7 L C Z x d W 9 0 O 0 N v b W 1 p d H M g Y W Z 0 Z X I g Q k g m c X V v d D s s J n F 1 b 3 Q 7 V G 9 0 Y W w g Q 2 9 t b W l 0 c y Z x d W 9 0 O y w m c X V v d D t D b 2 5 0 c m l i d X R v c n M g Y m V m b 3 J l I E J I J n F 1 b 3 Q 7 L C Z x d W 9 0 O 0 N v b n R y a W J 1 d G 9 y c y B k d X J p b m c g Q k g m c X V v d D s s J n F 1 b 3 Q 7 Q 2 9 u d H J p Y n V 0 b 3 J z I G F m d G V y I E J I J n F 1 b 3 Q 7 L C Z x d W 9 0 O 1 R v d G F s I E N v b n R y a W J 1 d G 9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9 I Y W N r Y X R v b l 9 z d G F 0 c 1 9 3 a X R o X 2 N v b n R y a W J 1 d G 9 y c y 9 D a G F u Z 2 V k I F R 5 c G U u e 0 J p b 0 h h Y 2 t h d G 9 u I F J l c G 9 z a X R v c n k s M H 0 m c X V v d D s s J n F 1 b 3 Q 7 U 2 V j d G l v b j E v Q m l v S G F j a 2 F 0 b 2 5 f c 3 R h d H N f d 2 l 0 a F 9 j b 2 5 0 c m l i d X R v c n M v Q 2 h h b m d l Z C B U e X B l L n t M a W N l b n N l L D F 9 J n F 1 b 3 Q 7 L C Z x d W 9 0 O 1 N l Y 3 R p b 2 4 x L 0 J p b 0 h h Y 2 t h d G 9 u X 3 N 0 Y X R z X 3 d p d G h f Y 2 9 u d H J p Y n V 0 b 3 J z L 0 N o Y W 5 n Z W Q g V H l w Z S 5 7 Q 2 9 t b W l 0 c y B i Z W Z v c m U g Q k g s M n 0 m c X V v d D s s J n F 1 b 3 Q 7 U 2 V j d G l v b j E v Q m l v S G F j a 2 F 0 b 2 5 f c 3 R h d H N f d 2 l 0 a F 9 j b 2 5 0 c m l i d X R v c n M v Q 2 h h b m d l Z C B U e X B l L n t D b 2 1 t a X R z I G R 1 c m l u Z y B C S C w z f S Z x d W 9 0 O y w m c X V v d D t T Z W N 0 a W 9 u M S 9 C a W 9 I Y W N r Y X R v b l 9 z d G F 0 c 1 9 3 a X R o X 2 N v b n R y a W J 1 d G 9 y c y 9 D a G F u Z 2 V k I F R 5 c G U u e 0 N v b W 1 p d H M g Y W Z 0 Z X I g Q k g s N H 0 m c X V v d D s s J n F 1 b 3 Q 7 U 2 V j d G l v b j E v Q m l v S G F j a 2 F 0 b 2 5 f c 3 R h d H N f d 2 l 0 a F 9 j b 2 5 0 c m l i d X R v c n M v Q 2 h h b m d l Z C B U e X B l L n t U b 3 R h b C B D b 2 1 t a X R z L D V 9 J n F 1 b 3 Q 7 L C Z x d W 9 0 O 1 N l Y 3 R p b 2 4 x L 0 J p b 0 h h Y 2 t h d G 9 u X 3 N 0 Y X R z X 3 d p d G h f Y 2 9 u d H J p Y n V 0 b 3 J z L 0 N o Y W 5 n Z W Q g V H l w Z S 5 7 Q 2 9 u d H J p Y n V 0 b 3 J z I G J l Z m 9 y Z S B C S C w 2 f S Z x d W 9 0 O y w m c X V v d D t T Z W N 0 a W 9 u M S 9 C a W 9 I Y W N r Y X R v b l 9 z d G F 0 c 1 9 3 a X R o X 2 N v b n R y a W J 1 d G 9 y c y 9 D a G F u Z 2 V k I F R 5 c G U u e 0 N v b n R y a W J 1 d G 9 y c y B k d X J p b m c g Q k g s N 3 0 m c X V v d D s s J n F 1 b 3 Q 7 U 2 V j d G l v b j E v Q m l v S G F j a 2 F 0 b 2 5 f c 3 R h d H N f d 2 l 0 a F 9 j b 2 5 0 c m l i d X R v c n M v Q 2 h h b m d l Z C B U e X B l L n t D b 2 5 0 c m l i d X R v c n M g Y W Z 0 Z X I g Q k g s O H 0 m c X V v d D s s J n F 1 b 3 Q 7 U 2 V j d G l v b j E v Q m l v S G F j a 2 F 0 b 2 5 f c 3 R h d H N f d 2 l 0 a F 9 j b 2 5 0 c m l i d X R v c n M v Q 2 h h b m d l Z C B U e X B l L n t U b 3 R h b C B D b 2 5 0 c m l i d X R v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p b 0 h h Y 2 t h d G 9 u X 3 N 0 Y X R z X 3 d p d G h f Y 2 9 u d H J p Y n V 0 b 3 J z L 0 N o Y W 5 n Z W Q g V H l w Z S 5 7 Q m l v S G F j a 2 F 0 b 2 4 g U m V w b 3 N p d G 9 y e S w w f S Z x d W 9 0 O y w m c X V v d D t T Z W N 0 a W 9 u M S 9 C a W 9 I Y W N r Y X R v b l 9 z d G F 0 c 1 9 3 a X R o X 2 N v b n R y a W J 1 d G 9 y c y 9 D a G F u Z 2 V k I F R 5 c G U u e 0 x p Y 2 V u c 2 U s M X 0 m c X V v d D s s J n F 1 b 3 Q 7 U 2 V j d G l v b j E v Q m l v S G F j a 2 F 0 b 2 5 f c 3 R h d H N f d 2 l 0 a F 9 j b 2 5 0 c m l i d X R v c n M v Q 2 h h b m d l Z C B U e X B l L n t D b 2 1 t a X R z I G J l Z m 9 y Z S B C S C w y f S Z x d W 9 0 O y w m c X V v d D t T Z W N 0 a W 9 u M S 9 C a W 9 I Y W N r Y X R v b l 9 z d G F 0 c 1 9 3 a X R o X 2 N v b n R y a W J 1 d G 9 y c y 9 D a G F u Z 2 V k I F R 5 c G U u e 0 N v b W 1 p d H M g Z H V y a W 5 n I E J I L D N 9 J n F 1 b 3 Q 7 L C Z x d W 9 0 O 1 N l Y 3 R p b 2 4 x L 0 J p b 0 h h Y 2 t h d G 9 u X 3 N 0 Y X R z X 3 d p d G h f Y 2 9 u d H J p Y n V 0 b 3 J z L 0 N o Y W 5 n Z W Q g V H l w Z S 5 7 Q 2 9 t b W l 0 c y B h Z n R l c i B C S C w 0 f S Z x d W 9 0 O y w m c X V v d D t T Z W N 0 a W 9 u M S 9 C a W 9 I Y W N r Y X R v b l 9 z d G F 0 c 1 9 3 a X R o X 2 N v b n R y a W J 1 d G 9 y c y 9 D a G F u Z 2 V k I F R 5 c G U u e 1 R v d G F s I E N v b W 1 p d H M s N X 0 m c X V v d D s s J n F 1 b 3 Q 7 U 2 V j d G l v b j E v Q m l v S G F j a 2 F 0 b 2 5 f c 3 R h d H N f d 2 l 0 a F 9 j b 2 5 0 c m l i d X R v c n M v Q 2 h h b m d l Z C B U e X B l L n t D b 2 5 0 c m l i d X R v c n M g Y m V m b 3 J l I E J I L D Z 9 J n F 1 b 3 Q 7 L C Z x d W 9 0 O 1 N l Y 3 R p b 2 4 x L 0 J p b 0 h h Y 2 t h d G 9 u X 3 N 0 Y X R z X 3 d p d G h f Y 2 9 u d H J p Y n V 0 b 3 J z L 0 N o Y W 5 n Z W Q g V H l w Z S 5 7 Q 2 9 u d H J p Y n V 0 b 3 J z I G R 1 c m l u Z y B C S C w 3 f S Z x d W 9 0 O y w m c X V v d D t T Z W N 0 a W 9 u M S 9 C a W 9 I Y W N r Y X R v b l 9 z d G F 0 c 1 9 3 a X R o X 2 N v b n R y a W J 1 d G 9 y c y 9 D a G F u Z 2 V k I F R 5 c G U u e 0 N v b n R y a W J 1 d G 9 y c y B h Z n R l c i B C S C w 4 f S Z x d W 9 0 O y w m c X V v d D t T Z W N 0 a W 9 u M S 9 C a W 9 I Y W N r Y X R v b l 9 z d G F 0 c 1 9 3 a X R o X 2 N v b n R y a W J 1 d G 9 y c y 9 D a G F u Z 2 V k I F R 5 c G U u e 1 R v d G F s I E N v b n R y a W J 1 d G 9 y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v S G F j a 2 F 0 b 2 5 f c 3 R h d H N f d 2 l 0 a F 9 j b 2 5 0 c m l i d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S G F j a 2 F 0 b 2 5 f c 3 R h d H N f d 2 l 0 a F 9 j b 2 5 0 c m l i d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S G F j a 2 F 0 b 2 5 f c 3 R h d H N f d 2 l 0 a F 9 j b 2 5 0 c m l i d X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I Y W N r Y X R v b l 9 z d G F 0 c 1 9 3 a X R o b 3 V 0 X 2 N v b n R y a W J 1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b 0 h h Y 2 t h d G 9 u X 3 N 0 Y X R z X 3 d p d G h v d X R f Y 2 9 u d H J p Y n V 0 b 3 J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B U M T c 6 M z Y 6 M z Y u N z E y N j g x M 1 o i I C 8 + P E V u d H J 5 I F R 5 c G U 9 I k Z p b G x D b 2 x 1 b W 5 U e X B l c y I g V m F s d W U 9 I n N C Z 1 l E Q X d N R C I g L z 4 8 R W 5 0 c n k g V H l w Z T 0 i R m l s b E N v b H V t b k 5 h b W V z I i B W Y W x 1 Z T 0 i c 1 s m c X V v d D t C a W 9 I Y W N r Y X R v b i B S Z X B v c 2 l 0 b 3 J 5 J n F 1 b 3 Q 7 L C Z x d W 9 0 O 0 x p Y 2 V u c 2 U m c X V v d D s s J n F 1 b 3 Q 7 Q 2 9 t b W l 0 c y B i Z W Z v c m U m c X V v d D s s J n F 1 b 3 Q 7 Q 2 9 t b W l 0 c y B k d X J p b m c m c X V v d D s s J n F 1 b 3 Q 7 Q 2 9 t b W l 0 c y B h Z n R l c i Z x d W 9 0 O y w m c X V v d D t U b 3 R h b C B D b 2 1 t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v S G F j a 2 F 0 b 2 5 f c 3 R h d H N f d 2 l 0 a G 9 1 d F 9 j b 2 5 0 c m l i d X R v c n M g K D I p L 0 N o Y W 5 n Z W Q g V H l w Z S 5 7 Q m l v S G F j a 2 F 0 b 2 4 g U m V w b 3 N p d G 9 y e S w w f S Z x d W 9 0 O y w m c X V v d D t T Z W N 0 a W 9 u M S 9 C a W 9 I Y W N r Y X R v b l 9 z d G F 0 c 1 9 3 a X R o b 3 V 0 X 2 N v b n R y a W J 1 d G 9 y c y A o M i k v Q 2 h h b m d l Z C B U e X B l L n t M a W N l b n N l L D F 9 J n F 1 b 3 Q 7 L C Z x d W 9 0 O 1 N l Y 3 R p b 2 4 x L 0 J p b 0 h h Y 2 t h d G 9 u X 3 N 0 Y X R z X 3 d p d G h v d X R f Y 2 9 u d H J p Y n V 0 b 3 J z I C g y K S 9 D a G F u Z 2 V k I F R 5 c G U u e 0 N v b W 1 p d H M g Y m V m b 3 J l L D J 9 J n F 1 b 3 Q 7 L C Z x d W 9 0 O 1 N l Y 3 R p b 2 4 x L 0 J p b 0 h h Y 2 t h d G 9 u X 3 N 0 Y X R z X 3 d p d G h v d X R f Y 2 9 u d H J p Y n V 0 b 3 J z I C g y K S 9 D a G F u Z 2 V k I F R 5 c G U u e 0 N v b W 1 p d H M g Z H V y a W 5 n L D N 9 J n F 1 b 3 Q 7 L C Z x d W 9 0 O 1 N l Y 3 R p b 2 4 x L 0 J p b 0 h h Y 2 t h d G 9 u X 3 N 0 Y X R z X 3 d p d G h v d X R f Y 2 9 u d H J p Y n V 0 b 3 J z I C g y K S 9 D a G F u Z 2 V k I F R 5 c G U u e 0 N v b W 1 p d H M g Y W Z 0 Z X I s N H 0 m c X V v d D s s J n F 1 b 3 Q 7 U 2 V j d G l v b j E v Q m l v S G F j a 2 F 0 b 2 5 f c 3 R h d H N f d 2 l 0 a G 9 1 d F 9 j b 2 5 0 c m l i d X R v c n M g K D I p L 0 N o Y W 5 n Z W Q g V H l w Z S 5 7 V G 9 0 Y W w g Q 2 9 t b W l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a W 9 I Y W N r Y X R v b l 9 z d G F 0 c 1 9 3 a X R o b 3 V 0 X 2 N v b n R y a W J 1 d G 9 y c y A o M i k v Q 2 h h b m d l Z C B U e X B l L n t C a W 9 I Y W N r Y X R v b i B S Z X B v c 2 l 0 b 3 J 5 L D B 9 J n F 1 b 3 Q 7 L C Z x d W 9 0 O 1 N l Y 3 R p b 2 4 x L 0 J p b 0 h h Y 2 t h d G 9 u X 3 N 0 Y X R z X 3 d p d G h v d X R f Y 2 9 u d H J p Y n V 0 b 3 J z I C g y K S 9 D a G F u Z 2 V k I F R 5 c G U u e 0 x p Y 2 V u c 2 U s M X 0 m c X V v d D s s J n F 1 b 3 Q 7 U 2 V j d G l v b j E v Q m l v S G F j a 2 F 0 b 2 5 f c 3 R h d H N f d 2 l 0 a G 9 1 d F 9 j b 2 5 0 c m l i d X R v c n M g K D I p L 0 N o Y W 5 n Z W Q g V H l w Z S 5 7 Q 2 9 t b W l 0 c y B i Z W Z v c m U s M n 0 m c X V v d D s s J n F 1 b 3 Q 7 U 2 V j d G l v b j E v Q m l v S G F j a 2 F 0 b 2 5 f c 3 R h d H N f d 2 l 0 a G 9 1 d F 9 j b 2 5 0 c m l i d X R v c n M g K D I p L 0 N o Y W 5 n Z W Q g V H l w Z S 5 7 Q 2 9 t b W l 0 c y B k d X J p b m c s M 3 0 m c X V v d D s s J n F 1 b 3 Q 7 U 2 V j d G l v b j E v Q m l v S G F j a 2 F 0 b 2 5 f c 3 R h d H N f d 2 l 0 a G 9 1 d F 9 j b 2 5 0 c m l i d X R v c n M g K D I p L 0 N o Y W 5 n Z W Q g V H l w Z S 5 7 Q 2 9 t b W l 0 c y B h Z n R l c i w 0 f S Z x d W 9 0 O y w m c X V v d D t T Z W N 0 a W 9 u M S 9 C a W 9 I Y W N r Y X R v b l 9 z d G F 0 c 1 9 3 a X R o b 3 V 0 X 2 N v b n R y a W J 1 d G 9 y c y A o M i k v Q 2 h h b m d l Z C B U e X B l L n t U b 3 R h b C B D b 2 1 t a X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9 I Y W N r Y X R v b l 9 z d G F 0 c 1 9 3 a X R o b 3 V 0 X 2 N v b n R y a W J 1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I Y W N r Y X R v b l 9 z d G F 0 c 1 9 3 a X R o b 3 V 0 X 2 N v b n R y a W J 1 d G 9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I Y W N r Y X R v b l 9 z d G F 0 c 1 9 3 a X R o b 3 V 0 X 2 N v b n R y a W J 1 d G 9 y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Y s f e C D x u P Q 4 c 3 I 6 4 g G 7 k P A A A A A A I A A A A A A A N m A A D A A A A A E A A A A B p X v y 0 H U 6 e Y Z I y D e 1 c 5 9 L 8 A A A A A B I A A A K A A A A A Q A A A A n p j 0 N 0 9 e / d O m g m c z A g g r c l A A A A D w 9 G o + Z 7 k y + 6 p F t 5 8 u l 4 U 8 3 g o q z e R V I z c h h G c m j 0 A m b E 5 c 9 b O S D 4 N k 6 A P x j l s + S A y D f P R 2 h s w X a Q H n 4 M R r F / b y p R F W h x S g B K u i M 4 4 K W j v 2 x R Q A A A A 1 c i A J Q G W a i 4 A + z i 5 u 0 D v R F U C j r w = = < / D a t a M a s h u p > 
</file>

<file path=customXml/itemProps1.xml><?xml version="1.0" encoding="utf-8"?>
<ds:datastoreItem xmlns:ds="http://schemas.openxmlformats.org/officeDocument/2006/customXml" ds:itemID="{FB9EB931-ACA5-4C73-8615-A466630C8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BioHackaton_stats_without_contr</vt:lpstr>
      <vt:lpstr>2019</vt:lpstr>
      <vt:lpstr>2020</vt:lpstr>
      <vt:lpstr>2020-after</vt:lpstr>
      <vt:lpstr>covid</vt:lpstr>
      <vt:lpstr>2019 Contributors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Castro, Leyla Jael</dc:creator>
  <cp:lastModifiedBy>Garcia Castro, Leyla Jael</cp:lastModifiedBy>
  <dcterms:created xsi:type="dcterms:W3CDTF">2020-11-12T16:27:18Z</dcterms:created>
  <dcterms:modified xsi:type="dcterms:W3CDTF">2021-04-20T18:54:30Z</dcterms:modified>
</cp:coreProperties>
</file>