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iason.prassides\Desktop\Data Preparation in Excel\Exercises\"/>
    </mc:Choice>
  </mc:AlternateContent>
  <xr:revisionPtr revIDLastSave="0" documentId="8_{193C110B-30FD-4FBB-AFBD-F59BA7B46740}" xr6:coauthVersionLast="47" xr6:coauthVersionMax="47" xr10:uidLastSave="{00000000-0000-0000-0000-000000000000}"/>
  <bookViews>
    <workbookView xWindow="-120" yWindow="-120" windowWidth="21840" windowHeight="13140" activeTab="2" xr2:uid="{0CD5B378-4E38-4C01-BC0F-BD237419C644}"/>
  </bookViews>
  <sheets>
    <sheet name="Customers" sheetId="3" r:id="rId1"/>
    <sheet name="Products" sheetId="2" r:id="rId2"/>
    <sheet name="PivotTables" sheetId="5" r:id="rId3"/>
    <sheet name="Orders" sheetId="1" r:id="rId4"/>
    <sheet name="Dates" sheetId="4" r:id="rId5"/>
  </sheets>
  <definedNames>
    <definedName name="_xlnm._FilterDatabase" localSheetId="0" hidden="1">Customers!$A$1:$F$1039</definedName>
    <definedName name="_xlnm._FilterDatabase" localSheetId="3" hidden="1">Orders!$A$1:$AB$1270</definedName>
    <definedName name="_xlnm._FilterDatabase" localSheetId="1" hidden="1">Products!$A$1:$F$60</definedName>
  </definedNames>
  <calcPr calcId="191029"/>
  <pivotCaches>
    <pivotCache cacheId="1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2" i="1"/>
  <c r="D5" i="5"/>
  <c r="D6" i="5"/>
  <c r="D7" i="5"/>
  <c r="D8" i="5"/>
  <c r="D4" i="5"/>
  <c r="Z3" i="1"/>
  <c r="AB3" i="1" s="1"/>
  <c r="Z4" i="1"/>
  <c r="AB4" i="1" s="1"/>
  <c r="Z5" i="1"/>
  <c r="AB5" i="1" s="1"/>
  <c r="Z6" i="1"/>
  <c r="AB6" i="1" s="1"/>
  <c r="Z7" i="1"/>
  <c r="AB7" i="1" s="1"/>
  <c r="Z8" i="1"/>
  <c r="AB8" i="1" s="1"/>
  <c r="Z9" i="1"/>
  <c r="AB9" i="1" s="1"/>
  <c r="Z10" i="1"/>
  <c r="AB10" i="1" s="1"/>
  <c r="Z11" i="1"/>
  <c r="AB11" i="1" s="1"/>
  <c r="Z12" i="1"/>
  <c r="AB12" i="1" s="1"/>
  <c r="Z13" i="1"/>
  <c r="AB13" i="1" s="1"/>
  <c r="Z14" i="1"/>
  <c r="AB14" i="1" s="1"/>
  <c r="Z15" i="1"/>
  <c r="AB15" i="1" s="1"/>
  <c r="Z16" i="1"/>
  <c r="AB16" i="1" s="1"/>
  <c r="Z17" i="1"/>
  <c r="AB17" i="1" s="1"/>
  <c r="Z18" i="1"/>
  <c r="AB18" i="1" s="1"/>
  <c r="Z19" i="1"/>
  <c r="AB19" i="1" s="1"/>
  <c r="Z20" i="1"/>
  <c r="AB20" i="1" s="1"/>
  <c r="Z21" i="1"/>
  <c r="AB21" i="1" s="1"/>
  <c r="Z22" i="1"/>
  <c r="AB22" i="1" s="1"/>
  <c r="Z23" i="1"/>
  <c r="AB23" i="1" s="1"/>
  <c r="Z24" i="1"/>
  <c r="AB24" i="1" s="1"/>
  <c r="Z25" i="1"/>
  <c r="AB25" i="1" s="1"/>
  <c r="Z26" i="1"/>
  <c r="AB26" i="1" s="1"/>
  <c r="Z27" i="1"/>
  <c r="AB27" i="1" s="1"/>
  <c r="Z28" i="1"/>
  <c r="AB28" i="1" s="1"/>
  <c r="Z29" i="1"/>
  <c r="AB29" i="1" s="1"/>
  <c r="Z30" i="1"/>
  <c r="AB30" i="1" s="1"/>
  <c r="Z31" i="1"/>
  <c r="AB31" i="1" s="1"/>
  <c r="Z32" i="1"/>
  <c r="AB32" i="1" s="1"/>
  <c r="Z33" i="1"/>
  <c r="AB33" i="1" s="1"/>
  <c r="Z34" i="1"/>
  <c r="AB34" i="1" s="1"/>
  <c r="Z35" i="1"/>
  <c r="AB35" i="1" s="1"/>
  <c r="Z36" i="1"/>
  <c r="AB36" i="1" s="1"/>
  <c r="Z37" i="1"/>
  <c r="AB37" i="1" s="1"/>
  <c r="Z38" i="1"/>
  <c r="AB38" i="1" s="1"/>
  <c r="Z39" i="1"/>
  <c r="AB39" i="1" s="1"/>
  <c r="Z40" i="1"/>
  <c r="AB40" i="1" s="1"/>
  <c r="Z41" i="1"/>
  <c r="AB41" i="1" s="1"/>
  <c r="Z42" i="1"/>
  <c r="AB42" i="1" s="1"/>
  <c r="Z43" i="1"/>
  <c r="AB43" i="1" s="1"/>
  <c r="Z44" i="1"/>
  <c r="AB44" i="1" s="1"/>
  <c r="Z45" i="1"/>
  <c r="AB45" i="1" s="1"/>
  <c r="Z46" i="1"/>
  <c r="AB46" i="1" s="1"/>
  <c r="Z47" i="1"/>
  <c r="AB47" i="1" s="1"/>
  <c r="Z48" i="1"/>
  <c r="AB48" i="1" s="1"/>
  <c r="Z49" i="1"/>
  <c r="AB49" i="1" s="1"/>
  <c r="Z50" i="1"/>
  <c r="AB50" i="1" s="1"/>
  <c r="Z51" i="1"/>
  <c r="AB51" i="1" s="1"/>
  <c r="Z52" i="1"/>
  <c r="AB52" i="1" s="1"/>
  <c r="Z53" i="1"/>
  <c r="AB53" i="1" s="1"/>
  <c r="Z54" i="1"/>
  <c r="AB54" i="1" s="1"/>
  <c r="Z55" i="1"/>
  <c r="AB55" i="1" s="1"/>
  <c r="Z56" i="1"/>
  <c r="AB56" i="1" s="1"/>
  <c r="Z57" i="1"/>
  <c r="AB57" i="1" s="1"/>
  <c r="Z58" i="1"/>
  <c r="AB58" i="1" s="1"/>
  <c r="Z59" i="1"/>
  <c r="AB59" i="1" s="1"/>
  <c r="Z60" i="1"/>
  <c r="AB60" i="1" s="1"/>
  <c r="Z61" i="1"/>
  <c r="AB61" i="1" s="1"/>
  <c r="Z62" i="1"/>
  <c r="AB62" i="1" s="1"/>
  <c r="Z63" i="1"/>
  <c r="AB63" i="1" s="1"/>
  <c r="Z64" i="1"/>
  <c r="AB64" i="1" s="1"/>
  <c r="Z65" i="1"/>
  <c r="AB65" i="1" s="1"/>
  <c r="Z66" i="1"/>
  <c r="AB66" i="1" s="1"/>
  <c r="Z67" i="1"/>
  <c r="AB67" i="1" s="1"/>
  <c r="Z68" i="1"/>
  <c r="AB68" i="1" s="1"/>
  <c r="Z69" i="1"/>
  <c r="AB69" i="1" s="1"/>
  <c r="Z70" i="1"/>
  <c r="AB70" i="1" s="1"/>
  <c r="Z71" i="1"/>
  <c r="AB71" i="1" s="1"/>
  <c r="Z72" i="1"/>
  <c r="AB72" i="1" s="1"/>
  <c r="Z73" i="1"/>
  <c r="AB73" i="1" s="1"/>
  <c r="Z74" i="1"/>
  <c r="AB74" i="1" s="1"/>
  <c r="Z75" i="1"/>
  <c r="AB75" i="1" s="1"/>
  <c r="Z76" i="1"/>
  <c r="AB76" i="1" s="1"/>
  <c r="Z77" i="1"/>
  <c r="AB77" i="1" s="1"/>
  <c r="Z78" i="1"/>
  <c r="AB78" i="1" s="1"/>
  <c r="Z79" i="1"/>
  <c r="AB79" i="1" s="1"/>
  <c r="Z80" i="1"/>
  <c r="AB80" i="1" s="1"/>
  <c r="Z81" i="1"/>
  <c r="AB81" i="1" s="1"/>
  <c r="Z82" i="1"/>
  <c r="AB82" i="1" s="1"/>
  <c r="Z83" i="1"/>
  <c r="AB83" i="1" s="1"/>
  <c r="Z84" i="1"/>
  <c r="AB84" i="1" s="1"/>
  <c r="Z85" i="1"/>
  <c r="AB85" i="1" s="1"/>
  <c r="Z86" i="1"/>
  <c r="AB86" i="1" s="1"/>
  <c r="Z87" i="1"/>
  <c r="AB87" i="1" s="1"/>
  <c r="Z88" i="1"/>
  <c r="AB88" i="1" s="1"/>
  <c r="Z89" i="1"/>
  <c r="AB89" i="1" s="1"/>
  <c r="Z90" i="1"/>
  <c r="AB90" i="1" s="1"/>
  <c r="Z91" i="1"/>
  <c r="AB91" i="1" s="1"/>
  <c r="Z92" i="1"/>
  <c r="AB92" i="1" s="1"/>
  <c r="Z93" i="1"/>
  <c r="AB93" i="1" s="1"/>
  <c r="Z94" i="1"/>
  <c r="AB94" i="1" s="1"/>
  <c r="Z95" i="1"/>
  <c r="AB95" i="1" s="1"/>
  <c r="Z96" i="1"/>
  <c r="AB96" i="1" s="1"/>
  <c r="Z97" i="1"/>
  <c r="AB97" i="1" s="1"/>
  <c r="Z98" i="1"/>
  <c r="AB98" i="1" s="1"/>
  <c r="Z99" i="1"/>
  <c r="AB99" i="1" s="1"/>
  <c r="Z100" i="1"/>
  <c r="AB100" i="1" s="1"/>
  <c r="Z101" i="1"/>
  <c r="AB101" i="1" s="1"/>
  <c r="Z102" i="1"/>
  <c r="AB102" i="1" s="1"/>
  <c r="Z103" i="1"/>
  <c r="AB103" i="1" s="1"/>
  <c r="Z104" i="1"/>
  <c r="AB104" i="1" s="1"/>
  <c r="Z105" i="1"/>
  <c r="AB105" i="1" s="1"/>
  <c r="Z106" i="1"/>
  <c r="AB106" i="1" s="1"/>
  <c r="Z107" i="1"/>
  <c r="AB107" i="1" s="1"/>
  <c r="Z108" i="1"/>
  <c r="AB108" i="1" s="1"/>
  <c r="Z109" i="1"/>
  <c r="AB109" i="1" s="1"/>
  <c r="Z110" i="1"/>
  <c r="AB110" i="1" s="1"/>
  <c r="Z111" i="1"/>
  <c r="AB111" i="1" s="1"/>
  <c r="Z112" i="1"/>
  <c r="AB112" i="1" s="1"/>
  <c r="Z113" i="1"/>
  <c r="AB113" i="1" s="1"/>
  <c r="Z114" i="1"/>
  <c r="AB114" i="1" s="1"/>
  <c r="Z115" i="1"/>
  <c r="AB115" i="1" s="1"/>
  <c r="Z116" i="1"/>
  <c r="AB116" i="1" s="1"/>
  <c r="Z117" i="1"/>
  <c r="AB117" i="1" s="1"/>
  <c r="Z118" i="1"/>
  <c r="AB118" i="1" s="1"/>
  <c r="Z119" i="1"/>
  <c r="AB119" i="1" s="1"/>
  <c r="Z120" i="1"/>
  <c r="AB120" i="1" s="1"/>
  <c r="Z121" i="1"/>
  <c r="AB121" i="1" s="1"/>
  <c r="Z122" i="1"/>
  <c r="AB122" i="1" s="1"/>
  <c r="Z123" i="1"/>
  <c r="AB123" i="1" s="1"/>
  <c r="Z124" i="1"/>
  <c r="AB124" i="1" s="1"/>
  <c r="Z125" i="1"/>
  <c r="AB125" i="1" s="1"/>
  <c r="Z126" i="1"/>
  <c r="AB126" i="1" s="1"/>
  <c r="Z127" i="1"/>
  <c r="AB127" i="1" s="1"/>
  <c r="Z128" i="1"/>
  <c r="AB128" i="1" s="1"/>
  <c r="Z129" i="1"/>
  <c r="AB129" i="1" s="1"/>
  <c r="Z130" i="1"/>
  <c r="AB130" i="1" s="1"/>
  <c r="Z131" i="1"/>
  <c r="AB131" i="1" s="1"/>
  <c r="Z132" i="1"/>
  <c r="AB132" i="1" s="1"/>
  <c r="Z133" i="1"/>
  <c r="AB133" i="1" s="1"/>
  <c r="Z134" i="1"/>
  <c r="AB134" i="1" s="1"/>
  <c r="Z135" i="1"/>
  <c r="AB135" i="1" s="1"/>
  <c r="Z136" i="1"/>
  <c r="AB136" i="1" s="1"/>
  <c r="Z137" i="1"/>
  <c r="AB137" i="1" s="1"/>
  <c r="Z138" i="1"/>
  <c r="AB138" i="1" s="1"/>
  <c r="Z139" i="1"/>
  <c r="AB139" i="1" s="1"/>
  <c r="Z140" i="1"/>
  <c r="AB140" i="1" s="1"/>
  <c r="Z141" i="1"/>
  <c r="AB141" i="1" s="1"/>
  <c r="Z142" i="1"/>
  <c r="AB142" i="1" s="1"/>
  <c r="Z143" i="1"/>
  <c r="AB143" i="1" s="1"/>
  <c r="Z144" i="1"/>
  <c r="AB144" i="1" s="1"/>
  <c r="Z145" i="1"/>
  <c r="AB145" i="1" s="1"/>
  <c r="Z146" i="1"/>
  <c r="AB146" i="1" s="1"/>
  <c r="Z147" i="1"/>
  <c r="AB147" i="1" s="1"/>
  <c r="Z148" i="1"/>
  <c r="AB148" i="1" s="1"/>
  <c r="Z149" i="1"/>
  <c r="AB149" i="1" s="1"/>
  <c r="Z150" i="1"/>
  <c r="AB150" i="1" s="1"/>
  <c r="Z151" i="1"/>
  <c r="AB151" i="1" s="1"/>
  <c r="Z152" i="1"/>
  <c r="AB152" i="1" s="1"/>
  <c r="Z153" i="1"/>
  <c r="AB153" i="1" s="1"/>
  <c r="Z154" i="1"/>
  <c r="AB154" i="1" s="1"/>
  <c r="Z155" i="1"/>
  <c r="AB155" i="1" s="1"/>
  <c r="Z156" i="1"/>
  <c r="AB156" i="1" s="1"/>
  <c r="Z157" i="1"/>
  <c r="AB157" i="1" s="1"/>
  <c r="Z158" i="1"/>
  <c r="AB158" i="1" s="1"/>
  <c r="Z159" i="1"/>
  <c r="AB159" i="1" s="1"/>
  <c r="Z160" i="1"/>
  <c r="AB160" i="1" s="1"/>
  <c r="Z161" i="1"/>
  <c r="AB161" i="1" s="1"/>
  <c r="Z162" i="1"/>
  <c r="AB162" i="1" s="1"/>
  <c r="Z163" i="1"/>
  <c r="AB163" i="1" s="1"/>
  <c r="Z164" i="1"/>
  <c r="AB164" i="1" s="1"/>
  <c r="Z165" i="1"/>
  <c r="AB165" i="1" s="1"/>
  <c r="Z166" i="1"/>
  <c r="AB166" i="1" s="1"/>
  <c r="Z167" i="1"/>
  <c r="AB167" i="1" s="1"/>
  <c r="Z168" i="1"/>
  <c r="AB168" i="1" s="1"/>
  <c r="Z169" i="1"/>
  <c r="AB169" i="1" s="1"/>
  <c r="Z170" i="1"/>
  <c r="AB170" i="1" s="1"/>
  <c r="Z171" i="1"/>
  <c r="AB171" i="1" s="1"/>
  <c r="Z172" i="1"/>
  <c r="AB172" i="1" s="1"/>
  <c r="Z173" i="1"/>
  <c r="AB173" i="1" s="1"/>
  <c r="Z174" i="1"/>
  <c r="AB174" i="1" s="1"/>
  <c r="Z175" i="1"/>
  <c r="AB175" i="1" s="1"/>
  <c r="Z176" i="1"/>
  <c r="AB176" i="1" s="1"/>
  <c r="Z177" i="1"/>
  <c r="AB177" i="1" s="1"/>
  <c r="Z178" i="1"/>
  <c r="AB178" i="1" s="1"/>
  <c r="Z179" i="1"/>
  <c r="AB179" i="1" s="1"/>
  <c r="Z180" i="1"/>
  <c r="AB180" i="1" s="1"/>
  <c r="Z181" i="1"/>
  <c r="AB181" i="1" s="1"/>
  <c r="Z182" i="1"/>
  <c r="AB182" i="1" s="1"/>
  <c r="Z183" i="1"/>
  <c r="AB183" i="1" s="1"/>
  <c r="Z184" i="1"/>
  <c r="AB184" i="1" s="1"/>
  <c r="Z185" i="1"/>
  <c r="AB185" i="1" s="1"/>
  <c r="Z186" i="1"/>
  <c r="AB186" i="1" s="1"/>
  <c r="Z187" i="1"/>
  <c r="AB187" i="1" s="1"/>
  <c r="Z188" i="1"/>
  <c r="AB188" i="1" s="1"/>
  <c r="Z189" i="1"/>
  <c r="AB189" i="1" s="1"/>
  <c r="Z190" i="1"/>
  <c r="AB190" i="1" s="1"/>
  <c r="Z191" i="1"/>
  <c r="AB191" i="1" s="1"/>
  <c r="Z192" i="1"/>
  <c r="AB192" i="1" s="1"/>
  <c r="Z193" i="1"/>
  <c r="AB193" i="1" s="1"/>
  <c r="Z194" i="1"/>
  <c r="AB194" i="1" s="1"/>
  <c r="Z195" i="1"/>
  <c r="AB195" i="1" s="1"/>
  <c r="Z196" i="1"/>
  <c r="AB196" i="1" s="1"/>
  <c r="Z197" i="1"/>
  <c r="AB197" i="1" s="1"/>
  <c r="Z198" i="1"/>
  <c r="AB198" i="1" s="1"/>
  <c r="Z199" i="1"/>
  <c r="AB199" i="1" s="1"/>
  <c r="Z200" i="1"/>
  <c r="AB200" i="1" s="1"/>
  <c r="Z201" i="1"/>
  <c r="AB201" i="1" s="1"/>
  <c r="Z202" i="1"/>
  <c r="AB202" i="1" s="1"/>
  <c r="Z203" i="1"/>
  <c r="AB203" i="1" s="1"/>
  <c r="Z204" i="1"/>
  <c r="AB204" i="1" s="1"/>
  <c r="Z205" i="1"/>
  <c r="AB205" i="1" s="1"/>
  <c r="Z206" i="1"/>
  <c r="AB206" i="1" s="1"/>
  <c r="Z207" i="1"/>
  <c r="AB207" i="1" s="1"/>
  <c r="Z208" i="1"/>
  <c r="AB208" i="1" s="1"/>
  <c r="Z209" i="1"/>
  <c r="AB209" i="1" s="1"/>
  <c r="Z210" i="1"/>
  <c r="AB210" i="1" s="1"/>
  <c r="Z211" i="1"/>
  <c r="AB211" i="1" s="1"/>
  <c r="Z212" i="1"/>
  <c r="AB212" i="1" s="1"/>
  <c r="Z213" i="1"/>
  <c r="AB213" i="1" s="1"/>
  <c r="Z214" i="1"/>
  <c r="AB214" i="1" s="1"/>
  <c r="Z215" i="1"/>
  <c r="AB215" i="1" s="1"/>
  <c r="Z216" i="1"/>
  <c r="AB216" i="1" s="1"/>
  <c r="Z217" i="1"/>
  <c r="AB217" i="1" s="1"/>
  <c r="Z218" i="1"/>
  <c r="AB218" i="1" s="1"/>
  <c r="Z219" i="1"/>
  <c r="AB219" i="1" s="1"/>
  <c r="Z220" i="1"/>
  <c r="AB220" i="1" s="1"/>
  <c r="Z221" i="1"/>
  <c r="AB221" i="1" s="1"/>
  <c r="Z222" i="1"/>
  <c r="AB222" i="1" s="1"/>
  <c r="Z223" i="1"/>
  <c r="AB223" i="1" s="1"/>
  <c r="Z224" i="1"/>
  <c r="AB224" i="1" s="1"/>
  <c r="Z225" i="1"/>
  <c r="AB225" i="1" s="1"/>
  <c r="Z226" i="1"/>
  <c r="AB226" i="1" s="1"/>
  <c r="Z227" i="1"/>
  <c r="AB227" i="1" s="1"/>
  <c r="Z228" i="1"/>
  <c r="AB228" i="1" s="1"/>
  <c r="Z229" i="1"/>
  <c r="AB229" i="1" s="1"/>
  <c r="Z230" i="1"/>
  <c r="AB230" i="1" s="1"/>
  <c r="Z231" i="1"/>
  <c r="AB231" i="1" s="1"/>
  <c r="Z232" i="1"/>
  <c r="AB232" i="1" s="1"/>
  <c r="Z233" i="1"/>
  <c r="AB233" i="1" s="1"/>
  <c r="Z234" i="1"/>
  <c r="AB234" i="1" s="1"/>
  <c r="Z235" i="1"/>
  <c r="AB235" i="1" s="1"/>
  <c r="Z236" i="1"/>
  <c r="AB236" i="1" s="1"/>
  <c r="Z237" i="1"/>
  <c r="AB237" i="1" s="1"/>
  <c r="Z238" i="1"/>
  <c r="AB238" i="1" s="1"/>
  <c r="Z239" i="1"/>
  <c r="AB239" i="1" s="1"/>
  <c r="Z240" i="1"/>
  <c r="AB240" i="1" s="1"/>
  <c r="Z241" i="1"/>
  <c r="AB241" i="1" s="1"/>
  <c r="Z242" i="1"/>
  <c r="AB242" i="1" s="1"/>
  <c r="Z243" i="1"/>
  <c r="AB243" i="1" s="1"/>
  <c r="Z244" i="1"/>
  <c r="AB244" i="1" s="1"/>
  <c r="Z245" i="1"/>
  <c r="AB245" i="1" s="1"/>
  <c r="Z246" i="1"/>
  <c r="AB246" i="1" s="1"/>
  <c r="Z247" i="1"/>
  <c r="AB247" i="1" s="1"/>
  <c r="Z248" i="1"/>
  <c r="AB248" i="1" s="1"/>
  <c r="Z249" i="1"/>
  <c r="AB249" i="1" s="1"/>
  <c r="Z250" i="1"/>
  <c r="AB250" i="1" s="1"/>
  <c r="Z251" i="1"/>
  <c r="AB251" i="1" s="1"/>
  <c r="Z252" i="1"/>
  <c r="AB252" i="1" s="1"/>
  <c r="Z253" i="1"/>
  <c r="AB253" i="1" s="1"/>
  <c r="Z254" i="1"/>
  <c r="AB254" i="1" s="1"/>
  <c r="Z255" i="1"/>
  <c r="AB255" i="1" s="1"/>
  <c r="Z256" i="1"/>
  <c r="AB256" i="1" s="1"/>
  <c r="Z257" i="1"/>
  <c r="AB257" i="1" s="1"/>
  <c r="Z258" i="1"/>
  <c r="AB258" i="1" s="1"/>
  <c r="Z259" i="1"/>
  <c r="AB259" i="1" s="1"/>
  <c r="Z260" i="1"/>
  <c r="AB260" i="1" s="1"/>
  <c r="Z261" i="1"/>
  <c r="AB261" i="1" s="1"/>
  <c r="Z262" i="1"/>
  <c r="AB262" i="1" s="1"/>
  <c r="Z263" i="1"/>
  <c r="AB263" i="1" s="1"/>
  <c r="Z264" i="1"/>
  <c r="AB264" i="1" s="1"/>
  <c r="Z265" i="1"/>
  <c r="AB265" i="1" s="1"/>
  <c r="Z266" i="1"/>
  <c r="AB266" i="1" s="1"/>
  <c r="Z267" i="1"/>
  <c r="AB267" i="1" s="1"/>
  <c r="Z268" i="1"/>
  <c r="AB268" i="1" s="1"/>
  <c r="Z269" i="1"/>
  <c r="AB269" i="1" s="1"/>
  <c r="Z270" i="1"/>
  <c r="AB270" i="1" s="1"/>
  <c r="Z271" i="1"/>
  <c r="AB271" i="1" s="1"/>
  <c r="Z272" i="1"/>
  <c r="AB272" i="1" s="1"/>
  <c r="Z273" i="1"/>
  <c r="AB273" i="1" s="1"/>
  <c r="Z274" i="1"/>
  <c r="AB274" i="1" s="1"/>
  <c r="Z275" i="1"/>
  <c r="AB275" i="1" s="1"/>
  <c r="Z276" i="1"/>
  <c r="AB276" i="1" s="1"/>
  <c r="Z277" i="1"/>
  <c r="AB277" i="1" s="1"/>
  <c r="Z278" i="1"/>
  <c r="AB278" i="1" s="1"/>
  <c r="Z279" i="1"/>
  <c r="AB279" i="1" s="1"/>
  <c r="Z280" i="1"/>
  <c r="AB280" i="1" s="1"/>
  <c r="Z281" i="1"/>
  <c r="AB281" i="1" s="1"/>
  <c r="Z282" i="1"/>
  <c r="AB282" i="1" s="1"/>
  <c r="Z283" i="1"/>
  <c r="AB283" i="1" s="1"/>
  <c r="Z284" i="1"/>
  <c r="AB284" i="1" s="1"/>
  <c r="Z285" i="1"/>
  <c r="AB285" i="1" s="1"/>
  <c r="Z286" i="1"/>
  <c r="AB286" i="1" s="1"/>
  <c r="Z287" i="1"/>
  <c r="AB287" i="1" s="1"/>
  <c r="Z288" i="1"/>
  <c r="AB288" i="1" s="1"/>
  <c r="Z289" i="1"/>
  <c r="AB289" i="1" s="1"/>
  <c r="Z290" i="1"/>
  <c r="AB290" i="1" s="1"/>
  <c r="Z291" i="1"/>
  <c r="AB291" i="1" s="1"/>
  <c r="Z292" i="1"/>
  <c r="AB292" i="1" s="1"/>
  <c r="Z293" i="1"/>
  <c r="AB293" i="1" s="1"/>
  <c r="Z294" i="1"/>
  <c r="AB294" i="1" s="1"/>
  <c r="Z295" i="1"/>
  <c r="AB295" i="1" s="1"/>
  <c r="Z296" i="1"/>
  <c r="AB296" i="1" s="1"/>
  <c r="Z297" i="1"/>
  <c r="AB297" i="1" s="1"/>
  <c r="Z298" i="1"/>
  <c r="AB298" i="1" s="1"/>
  <c r="Z299" i="1"/>
  <c r="AB299" i="1" s="1"/>
  <c r="Z300" i="1"/>
  <c r="AB300" i="1" s="1"/>
  <c r="Z301" i="1"/>
  <c r="AB301" i="1" s="1"/>
  <c r="Z302" i="1"/>
  <c r="AB302" i="1" s="1"/>
  <c r="Z303" i="1"/>
  <c r="AB303" i="1" s="1"/>
  <c r="Z304" i="1"/>
  <c r="AB304" i="1" s="1"/>
  <c r="Z305" i="1"/>
  <c r="AB305" i="1" s="1"/>
  <c r="Z306" i="1"/>
  <c r="AB306" i="1" s="1"/>
  <c r="Z307" i="1"/>
  <c r="AB307" i="1" s="1"/>
  <c r="Z308" i="1"/>
  <c r="AB308" i="1" s="1"/>
  <c r="Z309" i="1"/>
  <c r="AB309" i="1" s="1"/>
  <c r="Z310" i="1"/>
  <c r="AB310" i="1" s="1"/>
  <c r="Z311" i="1"/>
  <c r="AB311" i="1" s="1"/>
  <c r="Z312" i="1"/>
  <c r="AB312" i="1" s="1"/>
  <c r="Z313" i="1"/>
  <c r="AB313" i="1" s="1"/>
  <c r="Z314" i="1"/>
  <c r="AB314" i="1" s="1"/>
  <c r="Z315" i="1"/>
  <c r="AB315" i="1" s="1"/>
  <c r="Z316" i="1"/>
  <c r="AB316" i="1" s="1"/>
  <c r="Z317" i="1"/>
  <c r="AB317" i="1" s="1"/>
  <c r="Z318" i="1"/>
  <c r="AB318" i="1" s="1"/>
  <c r="Z319" i="1"/>
  <c r="AB319" i="1" s="1"/>
  <c r="Z320" i="1"/>
  <c r="AB320" i="1" s="1"/>
  <c r="Z321" i="1"/>
  <c r="AB321" i="1" s="1"/>
  <c r="Z322" i="1"/>
  <c r="AB322" i="1" s="1"/>
  <c r="Z323" i="1"/>
  <c r="AB323" i="1" s="1"/>
  <c r="Z324" i="1"/>
  <c r="AB324" i="1" s="1"/>
  <c r="Z325" i="1"/>
  <c r="AB325" i="1" s="1"/>
  <c r="Z326" i="1"/>
  <c r="AB326" i="1" s="1"/>
  <c r="Z327" i="1"/>
  <c r="AB327" i="1" s="1"/>
  <c r="Z328" i="1"/>
  <c r="AB328" i="1" s="1"/>
  <c r="Z329" i="1"/>
  <c r="AB329" i="1" s="1"/>
  <c r="Z330" i="1"/>
  <c r="AB330" i="1" s="1"/>
  <c r="Z331" i="1"/>
  <c r="AB331" i="1" s="1"/>
  <c r="Z332" i="1"/>
  <c r="AB332" i="1" s="1"/>
  <c r="Z333" i="1"/>
  <c r="AB333" i="1" s="1"/>
  <c r="Z334" i="1"/>
  <c r="AB334" i="1" s="1"/>
  <c r="Z335" i="1"/>
  <c r="AB335" i="1" s="1"/>
  <c r="Z336" i="1"/>
  <c r="AB336" i="1" s="1"/>
  <c r="Z337" i="1"/>
  <c r="AB337" i="1" s="1"/>
  <c r="Z338" i="1"/>
  <c r="AB338" i="1" s="1"/>
  <c r="Z339" i="1"/>
  <c r="AB339" i="1" s="1"/>
  <c r="Z340" i="1"/>
  <c r="AB340" i="1" s="1"/>
  <c r="Z341" i="1"/>
  <c r="AB341" i="1" s="1"/>
  <c r="Z342" i="1"/>
  <c r="AB342" i="1" s="1"/>
  <c r="Z343" i="1"/>
  <c r="AB343" i="1" s="1"/>
  <c r="Z344" i="1"/>
  <c r="AB344" i="1" s="1"/>
  <c r="Z345" i="1"/>
  <c r="AB345" i="1" s="1"/>
  <c r="Z346" i="1"/>
  <c r="AB346" i="1" s="1"/>
  <c r="Z347" i="1"/>
  <c r="AB347" i="1" s="1"/>
  <c r="Z348" i="1"/>
  <c r="AB348" i="1" s="1"/>
  <c r="Z349" i="1"/>
  <c r="AB349" i="1" s="1"/>
  <c r="Z350" i="1"/>
  <c r="AB350" i="1" s="1"/>
  <c r="Z351" i="1"/>
  <c r="AB351" i="1" s="1"/>
  <c r="Z352" i="1"/>
  <c r="AB352" i="1" s="1"/>
  <c r="Z353" i="1"/>
  <c r="AB353" i="1" s="1"/>
  <c r="Z354" i="1"/>
  <c r="AB354" i="1" s="1"/>
  <c r="Z355" i="1"/>
  <c r="AB355" i="1" s="1"/>
  <c r="Z356" i="1"/>
  <c r="AB356" i="1" s="1"/>
  <c r="Z357" i="1"/>
  <c r="AB357" i="1" s="1"/>
  <c r="Z358" i="1"/>
  <c r="AB358" i="1" s="1"/>
  <c r="Z359" i="1"/>
  <c r="AB359" i="1" s="1"/>
  <c r="Z360" i="1"/>
  <c r="AB360" i="1" s="1"/>
  <c r="Z361" i="1"/>
  <c r="AB361" i="1" s="1"/>
  <c r="Z362" i="1"/>
  <c r="AB362" i="1" s="1"/>
  <c r="Z363" i="1"/>
  <c r="AB363" i="1" s="1"/>
  <c r="Z364" i="1"/>
  <c r="AB364" i="1" s="1"/>
  <c r="Z365" i="1"/>
  <c r="AB365" i="1" s="1"/>
  <c r="Z366" i="1"/>
  <c r="AB366" i="1" s="1"/>
  <c r="Z367" i="1"/>
  <c r="AB367" i="1" s="1"/>
  <c r="Z368" i="1"/>
  <c r="AB368" i="1" s="1"/>
  <c r="Z369" i="1"/>
  <c r="AB369" i="1" s="1"/>
  <c r="Z370" i="1"/>
  <c r="AB370" i="1" s="1"/>
  <c r="Z371" i="1"/>
  <c r="AB371" i="1" s="1"/>
  <c r="Z372" i="1"/>
  <c r="AB372" i="1" s="1"/>
  <c r="Z373" i="1"/>
  <c r="AB373" i="1" s="1"/>
  <c r="Z374" i="1"/>
  <c r="AB374" i="1" s="1"/>
  <c r="Z375" i="1"/>
  <c r="AB375" i="1" s="1"/>
  <c r="Z376" i="1"/>
  <c r="AB376" i="1" s="1"/>
  <c r="Z377" i="1"/>
  <c r="AB377" i="1" s="1"/>
  <c r="Z378" i="1"/>
  <c r="AB378" i="1" s="1"/>
  <c r="Z379" i="1"/>
  <c r="AB379" i="1" s="1"/>
  <c r="Z380" i="1"/>
  <c r="AB380" i="1" s="1"/>
  <c r="Z381" i="1"/>
  <c r="AB381" i="1" s="1"/>
  <c r="Z382" i="1"/>
  <c r="AB382" i="1" s="1"/>
  <c r="Z383" i="1"/>
  <c r="AB383" i="1" s="1"/>
  <c r="Z384" i="1"/>
  <c r="AB384" i="1" s="1"/>
  <c r="Z385" i="1"/>
  <c r="AB385" i="1" s="1"/>
  <c r="Z386" i="1"/>
  <c r="AB386" i="1" s="1"/>
  <c r="Z387" i="1"/>
  <c r="AB387" i="1" s="1"/>
  <c r="Z388" i="1"/>
  <c r="AB388" i="1" s="1"/>
  <c r="Z389" i="1"/>
  <c r="AB389" i="1" s="1"/>
  <c r="Z390" i="1"/>
  <c r="AB390" i="1" s="1"/>
  <c r="Z391" i="1"/>
  <c r="AB391" i="1" s="1"/>
  <c r="Z392" i="1"/>
  <c r="AB392" i="1" s="1"/>
  <c r="Z393" i="1"/>
  <c r="AB393" i="1" s="1"/>
  <c r="Z394" i="1"/>
  <c r="AB394" i="1" s="1"/>
  <c r="Z395" i="1"/>
  <c r="AB395" i="1" s="1"/>
  <c r="Z396" i="1"/>
  <c r="AB396" i="1" s="1"/>
  <c r="Z397" i="1"/>
  <c r="AB397" i="1" s="1"/>
  <c r="Z398" i="1"/>
  <c r="AB398" i="1" s="1"/>
  <c r="Z399" i="1"/>
  <c r="AB399" i="1" s="1"/>
  <c r="Z400" i="1"/>
  <c r="AB400" i="1" s="1"/>
  <c r="Z401" i="1"/>
  <c r="AB401" i="1" s="1"/>
  <c r="Z402" i="1"/>
  <c r="AB402" i="1" s="1"/>
  <c r="Z403" i="1"/>
  <c r="AB403" i="1" s="1"/>
  <c r="Z404" i="1"/>
  <c r="AB404" i="1" s="1"/>
  <c r="Z405" i="1"/>
  <c r="AB405" i="1" s="1"/>
  <c r="Z406" i="1"/>
  <c r="AB406" i="1" s="1"/>
  <c r="Z407" i="1"/>
  <c r="AB407" i="1" s="1"/>
  <c r="Z408" i="1"/>
  <c r="AB408" i="1" s="1"/>
  <c r="Z409" i="1"/>
  <c r="AB409" i="1" s="1"/>
  <c r="Z410" i="1"/>
  <c r="AB410" i="1" s="1"/>
  <c r="Z411" i="1"/>
  <c r="AB411" i="1" s="1"/>
  <c r="Z412" i="1"/>
  <c r="AB412" i="1" s="1"/>
  <c r="Z413" i="1"/>
  <c r="AB413" i="1" s="1"/>
  <c r="Z414" i="1"/>
  <c r="AB414" i="1" s="1"/>
  <c r="Z415" i="1"/>
  <c r="AB415" i="1" s="1"/>
  <c r="Z416" i="1"/>
  <c r="AB416" i="1" s="1"/>
  <c r="Z417" i="1"/>
  <c r="AB417" i="1" s="1"/>
  <c r="Z418" i="1"/>
  <c r="AB418" i="1" s="1"/>
  <c r="Z419" i="1"/>
  <c r="AB419" i="1" s="1"/>
  <c r="Z420" i="1"/>
  <c r="AB420" i="1" s="1"/>
  <c r="Z421" i="1"/>
  <c r="AB421" i="1" s="1"/>
  <c r="Z422" i="1"/>
  <c r="AB422" i="1" s="1"/>
  <c r="Z423" i="1"/>
  <c r="AB423" i="1" s="1"/>
  <c r="Z424" i="1"/>
  <c r="AB424" i="1" s="1"/>
  <c r="Z425" i="1"/>
  <c r="AB425" i="1" s="1"/>
  <c r="Z426" i="1"/>
  <c r="AB426" i="1" s="1"/>
  <c r="Z427" i="1"/>
  <c r="AB427" i="1" s="1"/>
  <c r="Z428" i="1"/>
  <c r="AB428" i="1" s="1"/>
  <c r="Z429" i="1"/>
  <c r="AB429" i="1" s="1"/>
  <c r="Z430" i="1"/>
  <c r="AB430" i="1" s="1"/>
  <c r="Z431" i="1"/>
  <c r="AB431" i="1" s="1"/>
  <c r="Z432" i="1"/>
  <c r="AB432" i="1" s="1"/>
  <c r="Z433" i="1"/>
  <c r="AB433" i="1" s="1"/>
  <c r="Z434" i="1"/>
  <c r="AB434" i="1" s="1"/>
  <c r="Z435" i="1"/>
  <c r="AB435" i="1" s="1"/>
  <c r="Z436" i="1"/>
  <c r="AB436" i="1" s="1"/>
  <c r="Z437" i="1"/>
  <c r="AB437" i="1" s="1"/>
  <c r="Z438" i="1"/>
  <c r="AB438" i="1" s="1"/>
  <c r="Z439" i="1"/>
  <c r="AB439" i="1" s="1"/>
  <c r="Z440" i="1"/>
  <c r="AB440" i="1" s="1"/>
  <c r="Z441" i="1"/>
  <c r="AB441" i="1" s="1"/>
  <c r="Z442" i="1"/>
  <c r="AB442" i="1" s="1"/>
  <c r="Z443" i="1"/>
  <c r="AB443" i="1" s="1"/>
  <c r="Z444" i="1"/>
  <c r="AB444" i="1" s="1"/>
  <c r="Z445" i="1"/>
  <c r="AB445" i="1" s="1"/>
  <c r="Z446" i="1"/>
  <c r="AB446" i="1" s="1"/>
  <c r="Z447" i="1"/>
  <c r="AB447" i="1" s="1"/>
  <c r="Z448" i="1"/>
  <c r="AB448" i="1" s="1"/>
  <c r="Z449" i="1"/>
  <c r="AB449" i="1" s="1"/>
  <c r="Z450" i="1"/>
  <c r="AB450" i="1" s="1"/>
  <c r="Z451" i="1"/>
  <c r="AB451" i="1" s="1"/>
  <c r="Z452" i="1"/>
  <c r="AB452" i="1" s="1"/>
  <c r="Z453" i="1"/>
  <c r="AB453" i="1" s="1"/>
  <c r="Z454" i="1"/>
  <c r="AB454" i="1" s="1"/>
  <c r="Z455" i="1"/>
  <c r="AB455" i="1" s="1"/>
  <c r="Z456" i="1"/>
  <c r="AB456" i="1" s="1"/>
  <c r="Z457" i="1"/>
  <c r="AB457" i="1" s="1"/>
  <c r="Z458" i="1"/>
  <c r="AB458" i="1" s="1"/>
  <c r="Z459" i="1"/>
  <c r="AB459" i="1" s="1"/>
  <c r="Z460" i="1"/>
  <c r="AB460" i="1" s="1"/>
  <c r="Z461" i="1"/>
  <c r="AB461" i="1" s="1"/>
  <c r="Z462" i="1"/>
  <c r="AB462" i="1" s="1"/>
  <c r="Z463" i="1"/>
  <c r="AB463" i="1" s="1"/>
  <c r="Z464" i="1"/>
  <c r="AB464" i="1" s="1"/>
  <c r="Z465" i="1"/>
  <c r="AB465" i="1" s="1"/>
  <c r="Z466" i="1"/>
  <c r="AB466" i="1" s="1"/>
  <c r="Z467" i="1"/>
  <c r="AB467" i="1" s="1"/>
  <c r="Z468" i="1"/>
  <c r="AB468" i="1" s="1"/>
  <c r="Z469" i="1"/>
  <c r="AB469" i="1" s="1"/>
  <c r="Z470" i="1"/>
  <c r="AB470" i="1" s="1"/>
  <c r="Z471" i="1"/>
  <c r="AB471" i="1" s="1"/>
  <c r="Z472" i="1"/>
  <c r="AB472" i="1" s="1"/>
  <c r="Z473" i="1"/>
  <c r="AB473" i="1" s="1"/>
  <c r="Z474" i="1"/>
  <c r="AB474" i="1" s="1"/>
  <c r="Z475" i="1"/>
  <c r="AB475" i="1" s="1"/>
  <c r="Z476" i="1"/>
  <c r="AB476" i="1" s="1"/>
  <c r="Z477" i="1"/>
  <c r="AB477" i="1" s="1"/>
  <c r="Z478" i="1"/>
  <c r="AB478" i="1" s="1"/>
  <c r="Z479" i="1"/>
  <c r="AB479" i="1" s="1"/>
  <c r="Z480" i="1"/>
  <c r="AB480" i="1" s="1"/>
  <c r="Z481" i="1"/>
  <c r="AB481" i="1" s="1"/>
  <c r="Z482" i="1"/>
  <c r="AB482" i="1" s="1"/>
  <c r="Z483" i="1"/>
  <c r="AB483" i="1" s="1"/>
  <c r="Z484" i="1"/>
  <c r="AB484" i="1" s="1"/>
  <c r="Z485" i="1"/>
  <c r="AB485" i="1" s="1"/>
  <c r="Z486" i="1"/>
  <c r="AB486" i="1" s="1"/>
  <c r="Z487" i="1"/>
  <c r="AB487" i="1" s="1"/>
  <c r="Z488" i="1"/>
  <c r="AB488" i="1" s="1"/>
  <c r="Z489" i="1"/>
  <c r="AB489" i="1" s="1"/>
  <c r="Z490" i="1"/>
  <c r="AB490" i="1" s="1"/>
  <c r="Z491" i="1"/>
  <c r="AB491" i="1" s="1"/>
  <c r="Z492" i="1"/>
  <c r="AB492" i="1" s="1"/>
  <c r="Z493" i="1"/>
  <c r="AB493" i="1" s="1"/>
  <c r="Z494" i="1"/>
  <c r="AB494" i="1" s="1"/>
  <c r="Z495" i="1"/>
  <c r="AB495" i="1" s="1"/>
  <c r="Z496" i="1"/>
  <c r="AB496" i="1" s="1"/>
  <c r="Z497" i="1"/>
  <c r="AB497" i="1" s="1"/>
  <c r="Z498" i="1"/>
  <c r="AB498" i="1" s="1"/>
  <c r="Z499" i="1"/>
  <c r="AB499" i="1" s="1"/>
  <c r="Z500" i="1"/>
  <c r="AB500" i="1" s="1"/>
  <c r="Z501" i="1"/>
  <c r="AB501" i="1" s="1"/>
  <c r="Z502" i="1"/>
  <c r="AB502" i="1" s="1"/>
  <c r="Z503" i="1"/>
  <c r="AB503" i="1" s="1"/>
  <c r="Z504" i="1"/>
  <c r="AB504" i="1" s="1"/>
  <c r="Z505" i="1"/>
  <c r="AB505" i="1" s="1"/>
  <c r="Z506" i="1"/>
  <c r="AB506" i="1" s="1"/>
  <c r="Z507" i="1"/>
  <c r="AB507" i="1" s="1"/>
  <c r="Z508" i="1"/>
  <c r="AB508" i="1" s="1"/>
  <c r="Z509" i="1"/>
  <c r="AB509" i="1" s="1"/>
  <c r="Z510" i="1"/>
  <c r="AB510" i="1" s="1"/>
  <c r="Z511" i="1"/>
  <c r="AB511" i="1" s="1"/>
  <c r="Z512" i="1"/>
  <c r="AB512" i="1" s="1"/>
  <c r="Z513" i="1"/>
  <c r="AB513" i="1" s="1"/>
  <c r="Z514" i="1"/>
  <c r="AB514" i="1" s="1"/>
  <c r="Z515" i="1"/>
  <c r="AB515" i="1" s="1"/>
  <c r="Z516" i="1"/>
  <c r="AB516" i="1" s="1"/>
  <c r="Z517" i="1"/>
  <c r="AB517" i="1" s="1"/>
  <c r="Z518" i="1"/>
  <c r="AB518" i="1" s="1"/>
  <c r="Z519" i="1"/>
  <c r="AB519" i="1" s="1"/>
  <c r="Z520" i="1"/>
  <c r="AB520" i="1" s="1"/>
  <c r="Z521" i="1"/>
  <c r="AB521" i="1" s="1"/>
  <c r="Z522" i="1"/>
  <c r="AB522" i="1" s="1"/>
  <c r="Z523" i="1"/>
  <c r="AB523" i="1" s="1"/>
  <c r="Z524" i="1"/>
  <c r="AB524" i="1" s="1"/>
  <c r="Z525" i="1"/>
  <c r="AB525" i="1" s="1"/>
  <c r="Z526" i="1"/>
  <c r="AB526" i="1" s="1"/>
  <c r="Z527" i="1"/>
  <c r="AB527" i="1" s="1"/>
  <c r="Z528" i="1"/>
  <c r="AB528" i="1" s="1"/>
  <c r="Z529" i="1"/>
  <c r="AB529" i="1" s="1"/>
  <c r="Z530" i="1"/>
  <c r="AB530" i="1" s="1"/>
  <c r="Z531" i="1"/>
  <c r="AB531" i="1" s="1"/>
  <c r="Z532" i="1"/>
  <c r="AB532" i="1" s="1"/>
  <c r="Z533" i="1"/>
  <c r="AB533" i="1" s="1"/>
  <c r="Z534" i="1"/>
  <c r="AB534" i="1" s="1"/>
  <c r="Z535" i="1"/>
  <c r="AB535" i="1" s="1"/>
  <c r="Z536" i="1"/>
  <c r="AB536" i="1" s="1"/>
  <c r="Z537" i="1"/>
  <c r="AB537" i="1" s="1"/>
  <c r="Z538" i="1"/>
  <c r="AB538" i="1" s="1"/>
  <c r="Z539" i="1"/>
  <c r="AB539" i="1" s="1"/>
  <c r="Z540" i="1"/>
  <c r="AB540" i="1" s="1"/>
  <c r="Z541" i="1"/>
  <c r="AB541" i="1" s="1"/>
  <c r="Z542" i="1"/>
  <c r="AB542" i="1" s="1"/>
  <c r="Z543" i="1"/>
  <c r="AB543" i="1" s="1"/>
  <c r="Z544" i="1"/>
  <c r="AB544" i="1" s="1"/>
  <c r="Z545" i="1"/>
  <c r="AB545" i="1" s="1"/>
  <c r="Z546" i="1"/>
  <c r="AB546" i="1" s="1"/>
  <c r="Z547" i="1"/>
  <c r="AB547" i="1" s="1"/>
  <c r="Z548" i="1"/>
  <c r="AB548" i="1" s="1"/>
  <c r="Z549" i="1"/>
  <c r="AB549" i="1" s="1"/>
  <c r="Z550" i="1"/>
  <c r="AB550" i="1" s="1"/>
  <c r="Z551" i="1"/>
  <c r="AB551" i="1" s="1"/>
  <c r="Z552" i="1"/>
  <c r="AB552" i="1" s="1"/>
  <c r="Z553" i="1"/>
  <c r="AB553" i="1" s="1"/>
  <c r="Z554" i="1"/>
  <c r="AB554" i="1" s="1"/>
  <c r="Z555" i="1"/>
  <c r="AB555" i="1" s="1"/>
  <c r="Z556" i="1"/>
  <c r="AB556" i="1" s="1"/>
  <c r="Z557" i="1"/>
  <c r="AB557" i="1" s="1"/>
  <c r="Z558" i="1"/>
  <c r="AB558" i="1" s="1"/>
  <c r="Z559" i="1"/>
  <c r="AB559" i="1" s="1"/>
  <c r="Z560" i="1"/>
  <c r="AB560" i="1" s="1"/>
  <c r="Z561" i="1"/>
  <c r="AB561" i="1" s="1"/>
  <c r="Z562" i="1"/>
  <c r="AB562" i="1" s="1"/>
  <c r="Z563" i="1"/>
  <c r="AB563" i="1" s="1"/>
  <c r="Z564" i="1"/>
  <c r="AB564" i="1" s="1"/>
  <c r="Z565" i="1"/>
  <c r="AB565" i="1" s="1"/>
  <c r="Z566" i="1"/>
  <c r="AB566" i="1" s="1"/>
  <c r="Z567" i="1"/>
  <c r="AB567" i="1" s="1"/>
  <c r="Z568" i="1"/>
  <c r="AB568" i="1" s="1"/>
  <c r="Z569" i="1"/>
  <c r="AB569" i="1" s="1"/>
  <c r="Z570" i="1"/>
  <c r="AB570" i="1" s="1"/>
  <c r="Z571" i="1"/>
  <c r="AB571" i="1" s="1"/>
  <c r="Z572" i="1"/>
  <c r="AB572" i="1" s="1"/>
  <c r="Z573" i="1"/>
  <c r="AB573" i="1" s="1"/>
  <c r="Z574" i="1"/>
  <c r="AB574" i="1" s="1"/>
  <c r="Z575" i="1"/>
  <c r="AB575" i="1" s="1"/>
  <c r="Z576" i="1"/>
  <c r="AB576" i="1" s="1"/>
  <c r="Z577" i="1"/>
  <c r="AB577" i="1" s="1"/>
  <c r="Z578" i="1"/>
  <c r="AB578" i="1" s="1"/>
  <c r="Z579" i="1"/>
  <c r="AB579" i="1" s="1"/>
  <c r="Z580" i="1"/>
  <c r="AB580" i="1" s="1"/>
  <c r="Z581" i="1"/>
  <c r="AB581" i="1" s="1"/>
  <c r="Z582" i="1"/>
  <c r="AB582" i="1" s="1"/>
  <c r="Z583" i="1"/>
  <c r="AB583" i="1" s="1"/>
  <c r="Z584" i="1"/>
  <c r="AB584" i="1" s="1"/>
  <c r="Z585" i="1"/>
  <c r="AB585" i="1" s="1"/>
  <c r="Z586" i="1"/>
  <c r="AB586" i="1" s="1"/>
  <c r="Z587" i="1"/>
  <c r="AB587" i="1" s="1"/>
  <c r="Z588" i="1"/>
  <c r="AB588" i="1" s="1"/>
  <c r="Z589" i="1"/>
  <c r="AB589" i="1" s="1"/>
  <c r="Z590" i="1"/>
  <c r="AB590" i="1" s="1"/>
  <c r="Z591" i="1"/>
  <c r="AB591" i="1" s="1"/>
  <c r="Z592" i="1"/>
  <c r="AB592" i="1" s="1"/>
  <c r="Z593" i="1"/>
  <c r="AB593" i="1" s="1"/>
  <c r="Z594" i="1"/>
  <c r="AB594" i="1" s="1"/>
  <c r="Z595" i="1"/>
  <c r="AB595" i="1" s="1"/>
  <c r="Z596" i="1"/>
  <c r="AB596" i="1" s="1"/>
  <c r="Z597" i="1"/>
  <c r="AB597" i="1" s="1"/>
  <c r="Z598" i="1"/>
  <c r="AB598" i="1" s="1"/>
  <c r="Z599" i="1"/>
  <c r="AB599" i="1" s="1"/>
  <c r="Z600" i="1"/>
  <c r="AB600" i="1" s="1"/>
  <c r="Z601" i="1"/>
  <c r="AB601" i="1" s="1"/>
  <c r="Z602" i="1"/>
  <c r="AB602" i="1" s="1"/>
  <c r="Z603" i="1"/>
  <c r="AB603" i="1" s="1"/>
  <c r="Z604" i="1"/>
  <c r="AB604" i="1" s="1"/>
  <c r="Z605" i="1"/>
  <c r="AB605" i="1" s="1"/>
  <c r="Z606" i="1"/>
  <c r="AB606" i="1" s="1"/>
  <c r="Z607" i="1"/>
  <c r="AB607" i="1" s="1"/>
  <c r="Z608" i="1"/>
  <c r="AB608" i="1" s="1"/>
  <c r="Z609" i="1"/>
  <c r="AB609" i="1" s="1"/>
  <c r="Z610" i="1"/>
  <c r="AB610" i="1" s="1"/>
  <c r="Z611" i="1"/>
  <c r="AB611" i="1" s="1"/>
  <c r="Z612" i="1"/>
  <c r="AB612" i="1" s="1"/>
  <c r="Z613" i="1"/>
  <c r="AB613" i="1" s="1"/>
  <c r="Z614" i="1"/>
  <c r="AB614" i="1" s="1"/>
  <c r="Z615" i="1"/>
  <c r="AB615" i="1" s="1"/>
  <c r="Z616" i="1"/>
  <c r="AB616" i="1" s="1"/>
  <c r="Z617" i="1"/>
  <c r="AB617" i="1" s="1"/>
  <c r="Z618" i="1"/>
  <c r="AB618" i="1" s="1"/>
  <c r="Z619" i="1"/>
  <c r="AB619" i="1" s="1"/>
  <c r="Z620" i="1"/>
  <c r="AB620" i="1" s="1"/>
  <c r="Z621" i="1"/>
  <c r="AB621" i="1" s="1"/>
  <c r="Z622" i="1"/>
  <c r="AB622" i="1" s="1"/>
  <c r="Z623" i="1"/>
  <c r="AB623" i="1" s="1"/>
  <c r="Z624" i="1"/>
  <c r="AB624" i="1" s="1"/>
  <c r="Z625" i="1"/>
  <c r="AB625" i="1" s="1"/>
  <c r="Z626" i="1"/>
  <c r="AB626" i="1" s="1"/>
  <c r="Z627" i="1"/>
  <c r="AB627" i="1" s="1"/>
  <c r="Z628" i="1"/>
  <c r="AB628" i="1" s="1"/>
  <c r="Z629" i="1"/>
  <c r="AB629" i="1" s="1"/>
  <c r="Z630" i="1"/>
  <c r="AB630" i="1" s="1"/>
  <c r="Z631" i="1"/>
  <c r="AB631" i="1" s="1"/>
  <c r="Z632" i="1"/>
  <c r="AB632" i="1" s="1"/>
  <c r="Z633" i="1"/>
  <c r="AB633" i="1" s="1"/>
  <c r="Z634" i="1"/>
  <c r="AB634" i="1" s="1"/>
  <c r="Z635" i="1"/>
  <c r="AB635" i="1" s="1"/>
  <c r="Z636" i="1"/>
  <c r="AB636" i="1" s="1"/>
  <c r="Z637" i="1"/>
  <c r="AB637" i="1" s="1"/>
  <c r="Z638" i="1"/>
  <c r="AB638" i="1" s="1"/>
  <c r="Z639" i="1"/>
  <c r="AB639" i="1" s="1"/>
  <c r="Z640" i="1"/>
  <c r="AB640" i="1" s="1"/>
  <c r="Z641" i="1"/>
  <c r="AB641" i="1" s="1"/>
  <c r="Z642" i="1"/>
  <c r="AB642" i="1" s="1"/>
  <c r="Z643" i="1"/>
  <c r="AB643" i="1" s="1"/>
  <c r="Z644" i="1"/>
  <c r="AB644" i="1" s="1"/>
  <c r="Z645" i="1"/>
  <c r="AB645" i="1" s="1"/>
  <c r="Z646" i="1"/>
  <c r="AB646" i="1" s="1"/>
  <c r="Z647" i="1"/>
  <c r="AB647" i="1" s="1"/>
  <c r="Z648" i="1"/>
  <c r="AB648" i="1" s="1"/>
  <c r="Z649" i="1"/>
  <c r="AB649" i="1" s="1"/>
  <c r="Z650" i="1"/>
  <c r="AB650" i="1" s="1"/>
  <c r="Z651" i="1"/>
  <c r="AB651" i="1" s="1"/>
  <c r="Z652" i="1"/>
  <c r="AB652" i="1" s="1"/>
  <c r="Z653" i="1"/>
  <c r="AB653" i="1" s="1"/>
  <c r="Z654" i="1"/>
  <c r="AB654" i="1" s="1"/>
  <c r="Z655" i="1"/>
  <c r="AB655" i="1" s="1"/>
  <c r="Z656" i="1"/>
  <c r="AB656" i="1" s="1"/>
  <c r="Z657" i="1"/>
  <c r="AB657" i="1" s="1"/>
  <c r="Z658" i="1"/>
  <c r="AB658" i="1" s="1"/>
  <c r="Z659" i="1"/>
  <c r="AB659" i="1" s="1"/>
  <c r="Z660" i="1"/>
  <c r="AB660" i="1" s="1"/>
  <c r="Z661" i="1"/>
  <c r="AB661" i="1" s="1"/>
  <c r="Z662" i="1"/>
  <c r="AB662" i="1" s="1"/>
  <c r="Z663" i="1"/>
  <c r="AB663" i="1" s="1"/>
  <c r="Z664" i="1"/>
  <c r="AB664" i="1" s="1"/>
  <c r="Z665" i="1"/>
  <c r="AB665" i="1" s="1"/>
  <c r="Z666" i="1"/>
  <c r="AB666" i="1" s="1"/>
  <c r="Z667" i="1"/>
  <c r="AB667" i="1" s="1"/>
  <c r="Z668" i="1"/>
  <c r="AB668" i="1" s="1"/>
  <c r="Z669" i="1"/>
  <c r="AB669" i="1" s="1"/>
  <c r="Z670" i="1"/>
  <c r="AB670" i="1" s="1"/>
  <c r="Z671" i="1"/>
  <c r="AB671" i="1" s="1"/>
  <c r="Z672" i="1"/>
  <c r="AB672" i="1" s="1"/>
  <c r="Z673" i="1"/>
  <c r="AB673" i="1" s="1"/>
  <c r="Z674" i="1"/>
  <c r="AB674" i="1" s="1"/>
  <c r="Z675" i="1"/>
  <c r="AB675" i="1" s="1"/>
  <c r="Z676" i="1"/>
  <c r="AB676" i="1" s="1"/>
  <c r="Z677" i="1"/>
  <c r="AB677" i="1" s="1"/>
  <c r="Z678" i="1"/>
  <c r="AB678" i="1" s="1"/>
  <c r="Z679" i="1"/>
  <c r="AB679" i="1" s="1"/>
  <c r="Z680" i="1"/>
  <c r="AB680" i="1" s="1"/>
  <c r="Z681" i="1"/>
  <c r="AB681" i="1" s="1"/>
  <c r="Z682" i="1"/>
  <c r="AB682" i="1" s="1"/>
  <c r="Z683" i="1"/>
  <c r="AB683" i="1" s="1"/>
  <c r="Z684" i="1"/>
  <c r="AB684" i="1" s="1"/>
  <c r="Z685" i="1"/>
  <c r="AB685" i="1" s="1"/>
  <c r="Z686" i="1"/>
  <c r="AB686" i="1" s="1"/>
  <c r="Z687" i="1"/>
  <c r="AB687" i="1" s="1"/>
  <c r="Z688" i="1"/>
  <c r="AB688" i="1" s="1"/>
  <c r="Z689" i="1"/>
  <c r="AB689" i="1" s="1"/>
  <c r="Z690" i="1"/>
  <c r="AB690" i="1" s="1"/>
  <c r="Z691" i="1"/>
  <c r="AB691" i="1" s="1"/>
  <c r="Z692" i="1"/>
  <c r="AB692" i="1" s="1"/>
  <c r="Z693" i="1"/>
  <c r="AB693" i="1" s="1"/>
  <c r="Z694" i="1"/>
  <c r="AB694" i="1" s="1"/>
  <c r="Z695" i="1"/>
  <c r="AB695" i="1" s="1"/>
  <c r="Z696" i="1"/>
  <c r="AB696" i="1" s="1"/>
  <c r="Z697" i="1"/>
  <c r="AB697" i="1" s="1"/>
  <c r="Z698" i="1"/>
  <c r="AB698" i="1" s="1"/>
  <c r="Z699" i="1"/>
  <c r="AB699" i="1" s="1"/>
  <c r="Z700" i="1"/>
  <c r="AB700" i="1" s="1"/>
  <c r="Z701" i="1"/>
  <c r="AB701" i="1" s="1"/>
  <c r="Z702" i="1"/>
  <c r="AB702" i="1" s="1"/>
  <c r="Z703" i="1"/>
  <c r="AB703" i="1" s="1"/>
  <c r="Z704" i="1"/>
  <c r="AB704" i="1" s="1"/>
  <c r="Z705" i="1"/>
  <c r="AB705" i="1" s="1"/>
  <c r="Z706" i="1"/>
  <c r="AB706" i="1" s="1"/>
  <c r="Z707" i="1"/>
  <c r="AB707" i="1" s="1"/>
  <c r="Z708" i="1"/>
  <c r="AB708" i="1" s="1"/>
  <c r="Z709" i="1"/>
  <c r="AB709" i="1" s="1"/>
  <c r="Z710" i="1"/>
  <c r="AB710" i="1" s="1"/>
  <c r="Z711" i="1"/>
  <c r="AB711" i="1" s="1"/>
  <c r="Z712" i="1"/>
  <c r="AB712" i="1" s="1"/>
  <c r="Z713" i="1"/>
  <c r="AB713" i="1" s="1"/>
  <c r="Z714" i="1"/>
  <c r="AB714" i="1" s="1"/>
  <c r="Z715" i="1"/>
  <c r="AB715" i="1" s="1"/>
  <c r="Z716" i="1"/>
  <c r="AB716" i="1" s="1"/>
  <c r="Z717" i="1"/>
  <c r="AB717" i="1" s="1"/>
  <c r="Z718" i="1"/>
  <c r="AB718" i="1" s="1"/>
  <c r="Z719" i="1"/>
  <c r="AB719" i="1" s="1"/>
  <c r="Z720" i="1"/>
  <c r="AB720" i="1" s="1"/>
  <c r="Z721" i="1"/>
  <c r="AB721" i="1" s="1"/>
  <c r="Z722" i="1"/>
  <c r="AB722" i="1" s="1"/>
  <c r="Z723" i="1"/>
  <c r="AB723" i="1" s="1"/>
  <c r="Z724" i="1"/>
  <c r="AB724" i="1" s="1"/>
  <c r="Z725" i="1"/>
  <c r="AB725" i="1" s="1"/>
  <c r="Z726" i="1"/>
  <c r="AB726" i="1" s="1"/>
  <c r="Z727" i="1"/>
  <c r="AB727" i="1" s="1"/>
  <c r="Z728" i="1"/>
  <c r="AB728" i="1" s="1"/>
  <c r="Z729" i="1"/>
  <c r="AB729" i="1" s="1"/>
  <c r="Z730" i="1"/>
  <c r="AB730" i="1" s="1"/>
  <c r="Z731" i="1"/>
  <c r="AB731" i="1" s="1"/>
  <c r="Z732" i="1"/>
  <c r="AB732" i="1" s="1"/>
  <c r="Z733" i="1"/>
  <c r="AB733" i="1" s="1"/>
  <c r="Z734" i="1"/>
  <c r="AB734" i="1" s="1"/>
  <c r="Z735" i="1"/>
  <c r="AB735" i="1" s="1"/>
  <c r="Z736" i="1"/>
  <c r="AB736" i="1" s="1"/>
  <c r="Z737" i="1"/>
  <c r="AB737" i="1" s="1"/>
  <c r="Z738" i="1"/>
  <c r="AB738" i="1" s="1"/>
  <c r="Z739" i="1"/>
  <c r="AB739" i="1" s="1"/>
  <c r="Z740" i="1"/>
  <c r="AB740" i="1" s="1"/>
  <c r="Z741" i="1"/>
  <c r="AB741" i="1" s="1"/>
  <c r="Z742" i="1"/>
  <c r="AB742" i="1" s="1"/>
  <c r="Z743" i="1"/>
  <c r="AB743" i="1" s="1"/>
  <c r="Z744" i="1"/>
  <c r="AB744" i="1" s="1"/>
  <c r="Z745" i="1"/>
  <c r="AB745" i="1" s="1"/>
  <c r="Z746" i="1"/>
  <c r="AB746" i="1" s="1"/>
  <c r="Z747" i="1"/>
  <c r="AB747" i="1" s="1"/>
  <c r="Z748" i="1"/>
  <c r="AB748" i="1" s="1"/>
  <c r="Z749" i="1"/>
  <c r="AB749" i="1" s="1"/>
  <c r="Z750" i="1"/>
  <c r="AB750" i="1" s="1"/>
  <c r="Z751" i="1"/>
  <c r="AB751" i="1" s="1"/>
  <c r="Z752" i="1"/>
  <c r="AB752" i="1" s="1"/>
  <c r="Z753" i="1"/>
  <c r="AB753" i="1" s="1"/>
  <c r="Z754" i="1"/>
  <c r="AB754" i="1" s="1"/>
  <c r="Z755" i="1"/>
  <c r="AB755" i="1" s="1"/>
  <c r="Z756" i="1"/>
  <c r="AB756" i="1" s="1"/>
  <c r="Z757" i="1"/>
  <c r="AB757" i="1" s="1"/>
  <c r="Z758" i="1"/>
  <c r="AB758" i="1" s="1"/>
  <c r="Z759" i="1"/>
  <c r="AB759" i="1" s="1"/>
  <c r="Z760" i="1"/>
  <c r="AB760" i="1" s="1"/>
  <c r="Z761" i="1"/>
  <c r="AB761" i="1" s="1"/>
  <c r="Z762" i="1"/>
  <c r="AB762" i="1" s="1"/>
  <c r="Z763" i="1"/>
  <c r="AB763" i="1" s="1"/>
  <c r="Z764" i="1"/>
  <c r="AB764" i="1" s="1"/>
  <c r="Z765" i="1"/>
  <c r="AB765" i="1" s="1"/>
  <c r="Z766" i="1"/>
  <c r="AB766" i="1" s="1"/>
  <c r="Z767" i="1"/>
  <c r="AB767" i="1" s="1"/>
  <c r="Z768" i="1"/>
  <c r="AB768" i="1" s="1"/>
  <c r="Z769" i="1"/>
  <c r="AB769" i="1" s="1"/>
  <c r="Z770" i="1"/>
  <c r="AB770" i="1" s="1"/>
  <c r="Z771" i="1"/>
  <c r="AB771" i="1" s="1"/>
  <c r="Z772" i="1"/>
  <c r="AB772" i="1" s="1"/>
  <c r="Z773" i="1"/>
  <c r="AB773" i="1" s="1"/>
  <c r="Z774" i="1"/>
  <c r="AB774" i="1" s="1"/>
  <c r="Z775" i="1"/>
  <c r="AB775" i="1" s="1"/>
  <c r="Z776" i="1"/>
  <c r="AB776" i="1" s="1"/>
  <c r="Z777" i="1"/>
  <c r="AB777" i="1" s="1"/>
  <c r="Z778" i="1"/>
  <c r="AB778" i="1" s="1"/>
  <c r="Z779" i="1"/>
  <c r="AB779" i="1" s="1"/>
  <c r="Z780" i="1"/>
  <c r="AB780" i="1" s="1"/>
  <c r="Z781" i="1"/>
  <c r="AB781" i="1" s="1"/>
  <c r="Z782" i="1"/>
  <c r="AB782" i="1" s="1"/>
  <c r="Z783" i="1"/>
  <c r="AB783" i="1" s="1"/>
  <c r="Z784" i="1"/>
  <c r="AB784" i="1" s="1"/>
  <c r="Z785" i="1"/>
  <c r="AB785" i="1" s="1"/>
  <c r="Z786" i="1"/>
  <c r="AB786" i="1" s="1"/>
  <c r="Z787" i="1"/>
  <c r="AB787" i="1" s="1"/>
  <c r="Z788" i="1"/>
  <c r="AB788" i="1" s="1"/>
  <c r="Z789" i="1"/>
  <c r="AB789" i="1" s="1"/>
  <c r="Z790" i="1"/>
  <c r="AB790" i="1" s="1"/>
  <c r="Z791" i="1"/>
  <c r="AB791" i="1" s="1"/>
  <c r="Z792" i="1"/>
  <c r="AB792" i="1" s="1"/>
  <c r="Z793" i="1"/>
  <c r="AB793" i="1" s="1"/>
  <c r="Z794" i="1"/>
  <c r="AB794" i="1" s="1"/>
  <c r="Z795" i="1"/>
  <c r="AB795" i="1" s="1"/>
  <c r="Z796" i="1"/>
  <c r="AB796" i="1" s="1"/>
  <c r="Z797" i="1"/>
  <c r="AB797" i="1" s="1"/>
  <c r="Z798" i="1"/>
  <c r="AB798" i="1" s="1"/>
  <c r="Z799" i="1"/>
  <c r="AB799" i="1" s="1"/>
  <c r="Z800" i="1"/>
  <c r="AB800" i="1" s="1"/>
  <c r="Z801" i="1"/>
  <c r="AB801" i="1" s="1"/>
  <c r="Z802" i="1"/>
  <c r="AB802" i="1" s="1"/>
  <c r="Z803" i="1"/>
  <c r="AB803" i="1" s="1"/>
  <c r="Z804" i="1"/>
  <c r="AB804" i="1" s="1"/>
  <c r="Z805" i="1"/>
  <c r="AB805" i="1" s="1"/>
  <c r="Z806" i="1"/>
  <c r="AB806" i="1" s="1"/>
  <c r="Z807" i="1"/>
  <c r="AB807" i="1" s="1"/>
  <c r="Z808" i="1"/>
  <c r="AB808" i="1" s="1"/>
  <c r="Z809" i="1"/>
  <c r="AB809" i="1" s="1"/>
  <c r="Z810" i="1"/>
  <c r="AB810" i="1" s="1"/>
  <c r="Z811" i="1"/>
  <c r="AB811" i="1" s="1"/>
  <c r="Z812" i="1"/>
  <c r="AB812" i="1" s="1"/>
  <c r="Z813" i="1"/>
  <c r="AB813" i="1" s="1"/>
  <c r="Z814" i="1"/>
  <c r="AB814" i="1" s="1"/>
  <c r="Z815" i="1"/>
  <c r="AB815" i="1" s="1"/>
  <c r="Z816" i="1"/>
  <c r="AB816" i="1" s="1"/>
  <c r="Z817" i="1"/>
  <c r="AB817" i="1" s="1"/>
  <c r="Z818" i="1"/>
  <c r="AB818" i="1" s="1"/>
  <c r="Z819" i="1"/>
  <c r="AB819" i="1" s="1"/>
  <c r="Z820" i="1"/>
  <c r="AB820" i="1" s="1"/>
  <c r="Z821" i="1"/>
  <c r="AB821" i="1" s="1"/>
  <c r="Z822" i="1"/>
  <c r="AB822" i="1" s="1"/>
  <c r="Z823" i="1"/>
  <c r="AB823" i="1" s="1"/>
  <c r="Z824" i="1"/>
  <c r="AB824" i="1" s="1"/>
  <c r="Z825" i="1"/>
  <c r="AB825" i="1" s="1"/>
  <c r="Z826" i="1"/>
  <c r="AB826" i="1" s="1"/>
  <c r="Z827" i="1"/>
  <c r="AB827" i="1" s="1"/>
  <c r="Z828" i="1"/>
  <c r="AB828" i="1" s="1"/>
  <c r="Z829" i="1"/>
  <c r="AB829" i="1" s="1"/>
  <c r="Z830" i="1"/>
  <c r="AB830" i="1" s="1"/>
  <c r="Z831" i="1"/>
  <c r="AB831" i="1" s="1"/>
  <c r="Z832" i="1"/>
  <c r="AB832" i="1" s="1"/>
  <c r="Z833" i="1"/>
  <c r="AB833" i="1" s="1"/>
  <c r="Z834" i="1"/>
  <c r="AB834" i="1" s="1"/>
  <c r="Z835" i="1"/>
  <c r="AB835" i="1" s="1"/>
  <c r="Z836" i="1"/>
  <c r="AB836" i="1" s="1"/>
  <c r="Z837" i="1"/>
  <c r="AB837" i="1" s="1"/>
  <c r="Z838" i="1"/>
  <c r="AB838" i="1" s="1"/>
  <c r="Z839" i="1"/>
  <c r="AB839" i="1" s="1"/>
  <c r="Z840" i="1"/>
  <c r="AB840" i="1" s="1"/>
  <c r="Z841" i="1"/>
  <c r="AB841" i="1" s="1"/>
  <c r="Z842" i="1"/>
  <c r="AB842" i="1" s="1"/>
  <c r="Z843" i="1"/>
  <c r="AB843" i="1" s="1"/>
  <c r="Z844" i="1"/>
  <c r="AB844" i="1" s="1"/>
  <c r="Z845" i="1"/>
  <c r="AB845" i="1" s="1"/>
  <c r="Z846" i="1"/>
  <c r="AB846" i="1" s="1"/>
  <c r="Z847" i="1"/>
  <c r="AB847" i="1" s="1"/>
  <c r="Z848" i="1"/>
  <c r="AB848" i="1" s="1"/>
  <c r="Z849" i="1"/>
  <c r="AB849" i="1" s="1"/>
  <c r="Z850" i="1"/>
  <c r="AB850" i="1" s="1"/>
  <c r="Z851" i="1"/>
  <c r="AB851" i="1" s="1"/>
  <c r="Z852" i="1"/>
  <c r="AB852" i="1" s="1"/>
  <c r="Z853" i="1"/>
  <c r="AB853" i="1" s="1"/>
  <c r="Z854" i="1"/>
  <c r="AB854" i="1" s="1"/>
  <c r="Z855" i="1"/>
  <c r="AB855" i="1" s="1"/>
  <c r="Z856" i="1"/>
  <c r="AB856" i="1" s="1"/>
  <c r="Z857" i="1"/>
  <c r="AB857" i="1" s="1"/>
  <c r="Z858" i="1"/>
  <c r="AB858" i="1" s="1"/>
  <c r="Z859" i="1"/>
  <c r="AB859" i="1" s="1"/>
  <c r="Z860" i="1"/>
  <c r="AB860" i="1" s="1"/>
  <c r="Z861" i="1"/>
  <c r="AB861" i="1" s="1"/>
  <c r="Z862" i="1"/>
  <c r="AB862" i="1" s="1"/>
  <c r="Z863" i="1"/>
  <c r="AB863" i="1" s="1"/>
  <c r="Z864" i="1"/>
  <c r="AB864" i="1" s="1"/>
  <c r="Z865" i="1"/>
  <c r="AB865" i="1" s="1"/>
  <c r="Z866" i="1"/>
  <c r="AB866" i="1" s="1"/>
  <c r="Z867" i="1"/>
  <c r="AB867" i="1" s="1"/>
  <c r="Z868" i="1"/>
  <c r="AB868" i="1" s="1"/>
  <c r="Z869" i="1"/>
  <c r="AB869" i="1" s="1"/>
  <c r="Z870" i="1"/>
  <c r="AB870" i="1" s="1"/>
  <c r="Z871" i="1"/>
  <c r="AB871" i="1" s="1"/>
  <c r="Z872" i="1"/>
  <c r="AB872" i="1" s="1"/>
  <c r="Z873" i="1"/>
  <c r="AB873" i="1" s="1"/>
  <c r="Z874" i="1"/>
  <c r="AB874" i="1" s="1"/>
  <c r="Z875" i="1"/>
  <c r="AB875" i="1" s="1"/>
  <c r="Z876" i="1"/>
  <c r="AB876" i="1" s="1"/>
  <c r="Z877" i="1"/>
  <c r="AB877" i="1" s="1"/>
  <c r="Z878" i="1"/>
  <c r="AB878" i="1" s="1"/>
  <c r="Z879" i="1"/>
  <c r="AB879" i="1" s="1"/>
  <c r="Z880" i="1"/>
  <c r="AB880" i="1" s="1"/>
  <c r="Z881" i="1"/>
  <c r="AB881" i="1" s="1"/>
  <c r="Z882" i="1"/>
  <c r="AB882" i="1" s="1"/>
  <c r="Z883" i="1"/>
  <c r="AB883" i="1" s="1"/>
  <c r="Z884" i="1"/>
  <c r="AB884" i="1" s="1"/>
  <c r="Z885" i="1"/>
  <c r="AB885" i="1" s="1"/>
  <c r="Z886" i="1"/>
  <c r="AB886" i="1" s="1"/>
  <c r="Z887" i="1"/>
  <c r="AB887" i="1" s="1"/>
  <c r="Z888" i="1"/>
  <c r="AB888" i="1" s="1"/>
  <c r="Z889" i="1"/>
  <c r="AB889" i="1" s="1"/>
  <c r="Z890" i="1"/>
  <c r="AB890" i="1" s="1"/>
  <c r="Z891" i="1"/>
  <c r="AB891" i="1" s="1"/>
  <c r="Z892" i="1"/>
  <c r="AB892" i="1" s="1"/>
  <c r="Z893" i="1"/>
  <c r="AB893" i="1" s="1"/>
  <c r="Z894" i="1"/>
  <c r="AB894" i="1" s="1"/>
  <c r="Z895" i="1"/>
  <c r="AB895" i="1" s="1"/>
  <c r="Z896" i="1"/>
  <c r="AB896" i="1" s="1"/>
  <c r="Z897" i="1"/>
  <c r="AB897" i="1" s="1"/>
  <c r="Z898" i="1"/>
  <c r="AB898" i="1" s="1"/>
  <c r="Z899" i="1"/>
  <c r="AB899" i="1" s="1"/>
  <c r="Z900" i="1"/>
  <c r="AB900" i="1" s="1"/>
  <c r="Z901" i="1"/>
  <c r="AB901" i="1" s="1"/>
  <c r="Z902" i="1"/>
  <c r="AB902" i="1" s="1"/>
  <c r="Z903" i="1"/>
  <c r="AB903" i="1" s="1"/>
  <c r="Z904" i="1"/>
  <c r="AB904" i="1" s="1"/>
  <c r="Z905" i="1"/>
  <c r="AB905" i="1" s="1"/>
  <c r="Z906" i="1"/>
  <c r="AB906" i="1" s="1"/>
  <c r="Z907" i="1"/>
  <c r="AB907" i="1" s="1"/>
  <c r="Z908" i="1"/>
  <c r="AB908" i="1" s="1"/>
  <c r="Z909" i="1"/>
  <c r="AB909" i="1" s="1"/>
  <c r="Z910" i="1"/>
  <c r="AB910" i="1" s="1"/>
  <c r="Z911" i="1"/>
  <c r="AB911" i="1" s="1"/>
  <c r="Z912" i="1"/>
  <c r="AB912" i="1" s="1"/>
  <c r="Z913" i="1"/>
  <c r="AB913" i="1" s="1"/>
  <c r="Z914" i="1"/>
  <c r="AB914" i="1" s="1"/>
  <c r="Z915" i="1"/>
  <c r="AB915" i="1" s="1"/>
  <c r="Z916" i="1"/>
  <c r="AB916" i="1" s="1"/>
  <c r="Z917" i="1"/>
  <c r="AB917" i="1" s="1"/>
  <c r="Z918" i="1"/>
  <c r="AB918" i="1" s="1"/>
  <c r="Z919" i="1"/>
  <c r="AB919" i="1" s="1"/>
  <c r="Z920" i="1"/>
  <c r="AB920" i="1" s="1"/>
  <c r="Z921" i="1"/>
  <c r="AB921" i="1" s="1"/>
  <c r="Z922" i="1"/>
  <c r="AB922" i="1" s="1"/>
  <c r="Z923" i="1"/>
  <c r="AB923" i="1" s="1"/>
  <c r="Z924" i="1"/>
  <c r="AB924" i="1" s="1"/>
  <c r="Z925" i="1"/>
  <c r="AB925" i="1" s="1"/>
  <c r="Z926" i="1"/>
  <c r="AB926" i="1" s="1"/>
  <c r="Z927" i="1"/>
  <c r="AB927" i="1" s="1"/>
  <c r="Z928" i="1"/>
  <c r="AB928" i="1" s="1"/>
  <c r="Z929" i="1"/>
  <c r="AB929" i="1" s="1"/>
  <c r="Z930" i="1"/>
  <c r="AB930" i="1" s="1"/>
  <c r="Z931" i="1"/>
  <c r="AB931" i="1" s="1"/>
  <c r="Z932" i="1"/>
  <c r="AB932" i="1" s="1"/>
  <c r="Z933" i="1"/>
  <c r="AB933" i="1" s="1"/>
  <c r="Z934" i="1"/>
  <c r="AB934" i="1" s="1"/>
  <c r="Z935" i="1"/>
  <c r="AB935" i="1" s="1"/>
  <c r="Z936" i="1"/>
  <c r="AB936" i="1" s="1"/>
  <c r="Z937" i="1"/>
  <c r="AB937" i="1" s="1"/>
  <c r="Z938" i="1"/>
  <c r="AB938" i="1" s="1"/>
  <c r="Z939" i="1"/>
  <c r="AB939" i="1" s="1"/>
  <c r="Z940" i="1"/>
  <c r="AB940" i="1" s="1"/>
  <c r="Z941" i="1"/>
  <c r="AB941" i="1" s="1"/>
  <c r="Z942" i="1"/>
  <c r="AB942" i="1" s="1"/>
  <c r="Z943" i="1"/>
  <c r="AB943" i="1" s="1"/>
  <c r="Z944" i="1"/>
  <c r="AB944" i="1" s="1"/>
  <c r="Z945" i="1"/>
  <c r="AB945" i="1" s="1"/>
  <c r="Z946" i="1"/>
  <c r="AB946" i="1" s="1"/>
  <c r="Z947" i="1"/>
  <c r="AB947" i="1" s="1"/>
  <c r="Z948" i="1"/>
  <c r="AB948" i="1" s="1"/>
  <c r="Z949" i="1"/>
  <c r="AB949" i="1" s="1"/>
  <c r="Z950" i="1"/>
  <c r="AB950" i="1" s="1"/>
  <c r="Z951" i="1"/>
  <c r="AB951" i="1" s="1"/>
  <c r="Z952" i="1"/>
  <c r="AB952" i="1" s="1"/>
  <c r="Z953" i="1"/>
  <c r="AB953" i="1" s="1"/>
  <c r="Z954" i="1"/>
  <c r="AB954" i="1" s="1"/>
  <c r="Z955" i="1"/>
  <c r="AB955" i="1" s="1"/>
  <c r="Z956" i="1"/>
  <c r="AB956" i="1" s="1"/>
  <c r="Z957" i="1"/>
  <c r="AB957" i="1" s="1"/>
  <c r="Z958" i="1"/>
  <c r="AB958" i="1" s="1"/>
  <c r="Z959" i="1"/>
  <c r="AB959" i="1" s="1"/>
  <c r="Z960" i="1"/>
  <c r="AB960" i="1" s="1"/>
  <c r="Z961" i="1"/>
  <c r="AB961" i="1" s="1"/>
  <c r="Z962" i="1"/>
  <c r="AB962" i="1" s="1"/>
  <c r="Z963" i="1"/>
  <c r="AB963" i="1" s="1"/>
  <c r="Z964" i="1"/>
  <c r="AB964" i="1" s="1"/>
  <c r="Z965" i="1"/>
  <c r="AB965" i="1" s="1"/>
  <c r="Z966" i="1"/>
  <c r="AB966" i="1" s="1"/>
  <c r="Z967" i="1"/>
  <c r="AB967" i="1" s="1"/>
  <c r="Z968" i="1"/>
  <c r="AB968" i="1" s="1"/>
  <c r="Z969" i="1"/>
  <c r="AB969" i="1" s="1"/>
  <c r="Z970" i="1"/>
  <c r="AB970" i="1" s="1"/>
  <c r="Z971" i="1"/>
  <c r="AB971" i="1" s="1"/>
  <c r="Z972" i="1"/>
  <c r="AB972" i="1" s="1"/>
  <c r="Z973" i="1"/>
  <c r="AB973" i="1" s="1"/>
  <c r="Z974" i="1"/>
  <c r="AB974" i="1" s="1"/>
  <c r="Z975" i="1"/>
  <c r="AB975" i="1" s="1"/>
  <c r="Z976" i="1"/>
  <c r="AB976" i="1" s="1"/>
  <c r="Z977" i="1"/>
  <c r="AB977" i="1" s="1"/>
  <c r="Z978" i="1"/>
  <c r="AB978" i="1" s="1"/>
  <c r="Z979" i="1"/>
  <c r="AB979" i="1" s="1"/>
  <c r="Z980" i="1"/>
  <c r="AB980" i="1" s="1"/>
  <c r="Z981" i="1"/>
  <c r="AB981" i="1" s="1"/>
  <c r="Z982" i="1"/>
  <c r="AB982" i="1" s="1"/>
  <c r="Z983" i="1"/>
  <c r="AB983" i="1" s="1"/>
  <c r="Z984" i="1"/>
  <c r="AB984" i="1" s="1"/>
  <c r="Z985" i="1"/>
  <c r="AB985" i="1" s="1"/>
  <c r="Z986" i="1"/>
  <c r="AB986" i="1" s="1"/>
  <c r="Z987" i="1"/>
  <c r="AB987" i="1" s="1"/>
  <c r="Z988" i="1"/>
  <c r="AB988" i="1" s="1"/>
  <c r="Z989" i="1"/>
  <c r="AB989" i="1" s="1"/>
  <c r="Z990" i="1"/>
  <c r="AB990" i="1" s="1"/>
  <c r="Z991" i="1"/>
  <c r="AB991" i="1" s="1"/>
  <c r="Z992" i="1"/>
  <c r="AB992" i="1" s="1"/>
  <c r="Z993" i="1"/>
  <c r="AB993" i="1" s="1"/>
  <c r="Z994" i="1"/>
  <c r="AB994" i="1" s="1"/>
  <c r="Z995" i="1"/>
  <c r="AB995" i="1" s="1"/>
  <c r="Z996" i="1"/>
  <c r="AB996" i="1" s="1"/>
  <c r="Z997" i="1"/>
  <c r="AB997" i="1" s="1"/>
  <c r="Z998" i="1"/>
  <c r="AB998" i="1" s="1"/>
  <c r="Z999" i="1"/>
  <c r="AB999" i="1" s="1"/>
  <c r="Z1000" i="1"/>
  <c r="AB1000" i="1" s="1"/>
  <c r="Z1001" i="1"/>
  <c r="AB1001" i="1" s="1"/>
  <c r="Z1002" i="1"/>
  <c r="AB1002" i="1" s="1"/>
  <c r="Z1003" i="1"/>
  <c r="AB1003" i="1" s="1"/>
  <c r="Z1004" i="1"/>
  <c r="AB1004" i="1" s="1"/>
  <c r="Z1005" i="1"/>
  <c r="AB1005" i="1" s="1"/>
  <c r="Z1006" i="1"/>
  <c r="AB1006" i="1" s="1"/>
  <c r="Z1007" i="1"/>
  <c r="AB1007" i="1" s="1"/>
  <c r="Z1008" i="1"/>
  <c r="AB1008" i="1" s="1"/>
  <c r="Z1009" i="1"/>
  <c r="AB1009" i="1" s="1"/>
  <c r="Z1010" i="1"/>
  <c r="AB1010" i="1" s="1"/>
  <c r="Z1011" i="1"/>
  <c r="AB1011" i="1" s="1"/>
  <c r="Z1012" i="1"/>
  <c r="AB1012" i="1" s="1"/>
  <c r="Z1013" i="1"/>
  <c r="AB1013" i="1" s="1"/>
  <c r="Z1014" i="1"/>
  <c r="AB1014" i="1" s="1"/>
  <c r="Z1015" i="1"/>
  <c r="AB1015" i="1" s="1"/>
  <c r="Z1016" i="1"/>
  <c r="AB1016" i="1" s="1"/>
  <c r="Z1017" i="1"/>
  <c r="AB1017" i="1" s="1"/>
  <c r="Z1018" i="1"/>
  <c r="AB1018" i="1" s="1"/>
  <c r="Z1019" i="1"/>
  <c r="AB1019" i="1" s="1"/>
  <c r="Z1020" i="1"/>
  <c r="AB1020" i="1" s="1"/>
  <c r="Z1021" i="1"/>
  <c r="AB1021" i="1" s="1"/>
  <c r="Z1022" i="1"/>
  <c r="AB1022" i="1" s="1"/>
  <c r="Z1023" i="1"/>
  <c r="AB1023" i="1" s="1"/>
  <c r="Z1024" i="1"/>
  <c r="AB1024" i="1" s="1"/>
  <c r="Z1025" i="1"/>
  <c r="AB1025" i="1" s="1"/>
  <c r="Z1026" i="1"/>
  <c r="AB1026" i="1" s="1"/>
  <c r="Z1027" i="1"/>
  <c r="AB1027" i="1" s="1"/>
  <c r="Z1028" i="1"/>
  <c r="AB1028" i="1" s="1"/>
  <c r="Z1029" i="1"/>
  <c r="AB1029" i="1" s="1"/>
  <c r="Z1030" i="1"/>
  <c r="AB1030" i="1" s="1"/>
  <c r="Z1031" i="1"/>
  <c r="AB1031" i="1" s="1"/>
  <c r="Z1032" i="1"/>
  <c r="AB1032" i="1" s="1"/>
  <c r="Z1033" i="1"/>
  <c r="AB1033" i="1" s="1"/>
  <c r="Z1034" i="1"/>
  <c r="AB1034" i="1" s="1"/>
  <c r="Z1035" i="1"/>
  <c r="AB1035" i="1" s="1"/>
  <c r="Z1036" i="1"/>
  <c r="AB1036" i="1" s="1"/>
  <c r="Z1037" i="1"/>
  <c r="AB1037" i="1" s="1"/>
  <c r="Z1038" i="1"/>
  <c r="AB1038" i="1" s="1"/>
  <c r="Z1039" i="1"/>
  <c r="AB1039" i="1" s="1"/>
  <c r="Z1040" i="1"/>
  <c r="AB1040" i="1" s="1"/>
  <c r="Z1041" i="1"/>
  <c r="AB1041" i="1" s="1"/>
  <c r="Z1042" i="1"/>
  <c r="AB1042" i="1" s="1"/>
  <c r="Z1043" i="1"/>
  <c r="AB1043" i="1" s="1"/>
  <c r="Z1044" i="1"/>
  <c r="AB1044" i="1" s="1"/>
  <c r="Z1045" i="1"/>
  <c r="AB1045" i="1" s="1"/>
  <c r="Z1046" i="1"/>
  <c r="AB1046" i="1" s="1"/>
  <c r="Z1047" i="1"/>
  <c r="AB1047" i="1" s="1"/>
  <c r="Z1048" i="1"/>
  <c r="AB1048" i="1" s="1"/>
  <c r="Z1049" i="1"/>
  <c r="AB1049" i="1" s="1"/>
  <c r="Z1050" i="1"/>
  <c r="AB1050" i="1" s="1"/>
  <c r="Z1051" i="1"/>
  <c r="AB1051" i="1" s="1"/>
  <c r="Z1052" i="1"/>
  <c r="AB1052" i="1" s="1"/>
  <c r="Z1053" i="1"/>
  <c r="AB1053" i="1" s="1"/>
  <c r="Z1054" i="1"/>
  <c r="AB1054" i="1" s="1"/>
  <c r="Z1055" i="1"/>
  <c r="AB1055" i="1" s="1"/>
  <c r="Z1056" i="1"/>
  <c r="AB1056" i="1" s="1"/>
  <c r="Z1057" i="1"/>
  <c r="AB1057" i="1" s="1"/>
  <c r="Z1058" i="1"/>
  <c r="AB1058" i="1" s="1"/>
  <c r="Z1059" i="1"/>
  <c r="AB1059" i="1" s="1"/>
  <c r="Z1060" i="1"/>
  <c r="AB1060" i="1" s="1"/>
  <c r="Z1061" i="1"/>
  <c r="AB1061" i="1" s="1"/>
  <c r="Z1062" i="1"/>
  <c r="AB1062" i="1" s="1"/>
  <c r="Z1063" i="1"/>
  <c r="AB1063" i="1" s="1"/>
  <c r="Z1064" i="1"/>
  <c r="AB1064" i="1" s="1"/>
  <c r="Z1065" i="1"/>
  <c r="AB1065" i="1" s="1"/>
  <c r="Z1066" i="1"/>
  <c r="AB1066" i="1" s="1"/>
  <c r="Z1067" i="1"/>
  <c r="AB1067" i="1" s="1"/>
  <c r="Z1068" i="1"/>
  <c r="AB1068" i="1" s="1"/>
  <c r="Z1069" i="1"/>
  <c r="AB1069" i="1" s="1"/>
  <c r="Z1070" i="1"/>
  <c r="AB1070" i="1" s="1"/>
  <c r="Z1071" i="1"/>
  <c r="AB1071" i="1" s="1"/>
  <c r="Z1072" i="1"/>
  <c r="AB1072" i="1" s="1"/>
  <c r="Z1073" i="1"/>
  <c r="AB1073" i="1" s="1"/>
  <c r="Z1074" i="1"/>
  <c r="AB1074" i="1" s="1"/>
  <c r="Z1075" i="1"/>
  <c r="AB1075" i="1" s="1"/>
  <c r="Z1076" i="1"/>
  <c r="AB1076" i="1" s="1"/>
  <c r="Z1077" i="1"/>
  <c r="AB1077" i="1" s="1"/>
  <c r="Z1078" i="1"/>
  <c r="AB1078" i="1" s="1"/>
  <c r="Z1079" i="1"/>
  <c r="AB1079" i="1" s="1"/>
  <c r="Z1080" i="1"/>
  <c r="AB1080" i="1" s="1"/>
  <c r="Z1081" i="1"/>
  <c r="AB1081" i="1" s="1"/>
  <c r="Z1082" i="1"/>
  <c r="AB1082" i="1" s="1"/>
  <c r="Z1083" i="1"/>
  <c r="AB1083" i="1" s="1"/>
  <c r="Z1084" i="1"/>
  <c r="AB1084" i="1" s="1"/>
  <c r="Z1085" i="1"/>
  <c r="AB1085" i="1" s="1"/>
  <c r="Z1086" i="1"/>
  <c r="AB1086" i="1" s="1"/>
  <c r="Z1087" i="1"/>
  <c r="AB1087" i="1" s="1"/>
  <c r="Z1088" i="1"/>
  <c r="AB1088" i="1" s="1"/>
  <c r="Z1089" i="1"/>
  <c r="AB1089" i="1" s="1"/>
  <c r="Z1090" i="1"/>
  <c r="AB1090" i="1" s="1"/>
  <c r="Z1091" i="1"/>
  <c r="AB1091" i="1" s="1"/>
  <c r="Z1092" i="1"/>
  <c r="AB1092" i="1" s="1"/>
  <c r="Z1093" i="1"/>
  <c r="AB1093" i="1" s="1"/>
  <c r="Z1094" i="1"/>
  <c r="AB1094" i="1" s="1"/>
  <c r="Z1095" i="1"/>
  <c r="AB1095" i="1" s="1"/>
  <c r="Z1096" i="1"/>
  <c r="AB1096" i="1" s="1"/>
  <c r="Z1097" i="1"/>
  <c r="AB1097" i="1" s="1"/>
  <c r="Z1098" i="1"/>
  <c r="AB1098" i="1" s="1"/>
  <c r="Z1099" i="1"/>
  <c r="AB1099" i="1" s="1"/>
  <c r="Z1100" i="1"/>
  <c r="AB1100" i="1" s="1"/>
  <c r="Z1101" i="1"/>
  <c r="AB1101" i="1" s="1"/>
  <c r="Z1102" i="1"/>
  <c r="AB1102" i="1" s="1"/>
  <c r="Z1103" i="1"/>
  <c r="AB1103" i="1" s="1"/>
  <c r="Z1104" i="1"/>
  <c r="AB1104" i="1" s="1"/>
  <c r="Z1105" i="1"/>
  <c r="AB1105" i="1" s="1"/>
  <c r="Z1106" i="1"/>
  <c r="AB1106" i="1" s="1"/>
  <c r="Z1107" i="1"/>
  <c r="AB1107" i="1" s="1"/>
  <c r="Z1108" i="1"/>
  <c r="AB1108" i="1" s="1"/>
  <c r="Z1109" i="1"/>
  <c r="AB1109" i="1" s="1"/>
  <c r="Z1110" i="1"/>
  <c r="AB1110" i="1" s="1"/>
  <c r="Z1111" i="1"/>
  <c r="AB1111" i="1" s="1"/>
  <c r="Z1112" i="1"/>
  <c r="AB1112" i="1" s="1"/>
  <c r="Z1113" i="1"/>
  <c r="AB1113" i="1" s="1"/>
  <c r="Z1114" i="1"/>
  <c r="AB1114" i="1" s="1"/>
  <c r="Z1115" i="1"/>
  <c r="AB1115" i="1" s="1"/>
  <c r="Z1116" i="1"/>
  <c r="AB1116" i="1" s="1"/>
  <c r="Z1117" i="1"/>
  <c r="AB1117" i="1" s="1"/>
  <c r="Z1118" i="1"/>
  <c r="AB1118" i="1" s="1"/>
  <c r="Z1119" i="1"/>
  <c r="AB1119" i="1" s="1"/>
  <c r="Z1120" i="1"/>
  <c r="AB1120" i="1" s="1"/>
  <c r="Z1121" i="1"/>
  <c r="AB1121" i="1" s="1"/>
  <c r="Z1122" i="1"/>
  <c r="AB1122" i="1" s="1"/>
  <c r="Z1123" i="1"/>
  <c r="AB1123" i="1" s="1"/>
  <c r="Z1124" i="1"/>
  <c r="AB1124" i="1" s="1"/>
  <c r="Z1125" i="1"/>
  <c r="AB1125" i="1" s="1"/>
  <c r="Z1126" i="1"/>
  <c r="AB1126" i="1" s="1"/>
  <c r="Z1127" i="1"/>
  <c r="AB1127" i="1" s="1"/>
  <c r="Z1128" i="1"/>
  <c r="AB1128" i="1" s="1"/>
  <c r="Z1129" i="1"/>
  <c r="AB1129" i="1" s="1"/>
  <c r="Z1130" i="1"/>
  <c r="AB1130" i="1" s="1"/>
  <c r="Z1131" i="1"/>
  <c r="AB1131" i="1" s="1"/>
  <c r="Z1132" i="1"/>
  <c r="AB1132" i="1" s="1"/>
  <c r="Z1133" i="1"/>
  <c r="AB1133" i="1" s="1"/>
  <c r="Z1134" i="1"/>
  <c r="AB1134" i="1" s="1"/>
  <c r="Z1135" i="1"/>
  <c r="AB1135" i="1" s="1"/>
  <c r="Z1136" i="1"/>
  <c r="AB1136" i="1" s="1"/>
  <c r="Z1137" i="1"/>
  <c r="AB1137" i="1" s="1"/>
  <c r="Z1138" i="1"/>
  <c r="AB1138" i="1" s="1"/>
  <c r="Z1139" i="1"/>
  <c r="AB1139" i="1" s="1"/>
  <c r="Z1140" i="1"/>
  <c r="AB1140" i="1" s="1"/>
  <c r="Z1141" i="1"/>
  <c r="AB1141" i="1" s="1"/>
  <c r="Z1142" i="1"/>
  <c r="AB1142" i="1" s="1"/>
  <c r="Z1143" i="1"/>
  <c r="AB1143" i="1" s="1"/>
  <c r="Z1144" i="1"/>
  <c r="AB1144" i="1" s="1"/>
  <c r="Z1145" i="1"/>
  <c r="AB1145" i="1" s="1"/>
  <c r="Z1146" i="1"/>
  <c r="AB1146" i="1" s="1"/>
  <c r="Z1147" i="1"/>
  <c r="AB1147" i="1" s="1"/>
  <c r="Z1148" i="1"/>
  <c r="AB1148" i="1" s="1"/>
  <c r="Z1149" i="1"/>
  <c r="AB1149" i="1" s="1"/>
  <c r="Z1150" i="1"/>
  <c r="AB1150" i="1" s="1"/>
  <c r="Z1151" i="1"/>
  <c r="AB1151" i="1" s="1"/>
  <c r="Z1152" i="1"/>
  <c r="AB1152" i="1" s="1"/>
  <c r="Z1153" i="1"/>
  <c r="AB1153" i="1" s="1"/>
  <c r="Z1154" i="1"/>
  <c r="AB1154" i="1" s="1"/>
  <c r="Z1155" i="1"/>
  <c r="AB1155" i="1" s="1"/>
  <c r="Z1156" i="1"/>
  <c r="AB1156" i="1" s="1"/>
  <c r="Z1157" i="1"/>
  <c r="AB1157" i="1" s="1"/>
  <c r="Z1158" i="1"/>
  <c r="AB1158" i="1" s="1"/>
  <c r="Z1159" i="1"/>
  <c r="AB1159" i="1" s="1"/>
  <c r="Z1160" i="1"/>
  <c r="AB1160" i="1" s="1"/>
  <c r="Z1161" i="1"/>
  <c r="AB1161" i="1" s="1"/>
  <c r="Z1162" i="1"/>
  <c r="AB1162" i="1" s="1"/>
  <c r="Z1163" i="1"/>
  <c r="AB1163" i="1" s="1"/>
  <c r="Z1164" i="1"/>
  <c r="AB1164" i="1" s="1"/>
  <c r="Z1165" i="1"/>
  <c r="AB1165" i="1" s="1"/>
  <c r="Z1166" i="1"/>
  <c r="AB1166" i="1" s="1"/>
  <c r="Z1167" i="1"/>
  <c r="AB1167" i="1" s="1"/>
  <c r="Z1168" i="1"/>
  <c r="AB1168" i="1" s="1"/>
  <c r="Z1169" i="1"/>
  <c r="AB1169" i="1" s="1"/>
  <c r="Z1170" i="1"/>
  <c r="AB1170" i="1" s="1"/>
  <c r="Z1171" i="1"/>
  <c r="AB1171" i="1" s="1"/>
  <c r="Z1172" i="1"/>
  <c r="AB1172" i="1" s="1"/>
  <c r="Z1173" i="1"/>
  <c r="AB1173" i="1" s="1"/>
  <c r="Z1174" i="1"/>
  <c r="AB1174" i="1" s="1"/>
  <c r="Z1175" i="1"/>
  <c r="AB1175" i="1" s="1"/>
  <c r="Z1176" i="1"/>
  <c r="AB1176" i="1" s="1"/>
  <c r="Z1177" i="1"/>
  <c r="AB1177" i="1" s="1"/>
  <c r="Z1178" i="1"/>
  <c r="AB1178" i="1" s="1"/>
  <c r="Z1179" i="1"/>
  <c r="AB1179" i="1" s="1"/>
  <c r="Z1180" i="1"/>
  <c r="AB1180" i="1" s="1"/>
  <c r="Z1181" i="1"/>
  <c r="AB1181" i="1" s="1"/>
  <c r="Z1182" i="1"/>
  <c r="AB1182" i="1" s="1"/>
  <c r="Z1183" i="1"/>
  <c r="AB1183" i="1" s="1"/>
  <c r="Z1184" i="1"/>
  <c r="AB1184" i="1" s="1"/>
  <c r="Z1185" i="1"/>
  <c r="AB1185" i="1" s="1"/>
  <c r="Z1186" i="1"/>
  <c r="AB1186" i="1" s="1"/>
  <c r="Z1187" i="1"/>
  <c r="AB1187" i="1" s="1"/>
  <c r="Z1188" i="1"/>
  <c r="AB1188" i="1" s="1"/>
  <c r="Z1189" i="1"/>
  <c r="AB1189" i="1" s="1"/>
  <c r="Z1190" i="1"/>
  <c r="AB1190" i="1" s="1"/>
  <c r="Z1191" i="1"/>
  <c r="AB1191" i="1" s="1"/>
  <c r="Z1192" i="1"/>
  <c r="AB1192" i="1" s="1"/>
  <c r="Z1193" i="1"/>
  <c r="AB1193" i="1" s="1"/>
  <c r="Z1194" i="1"/>
  <c r="AB1194" i="1" s="1"/>
  <c r="Z1195" i="1"/>
  <c r="AB1195" i="1" s="1"/>
  <c r="Z1196" i="1"/>
  <c r="AB1196" i="1" s="1"/>
  <c r="Z1197" i="1"/>
  <c r="AB1197" i="1" s="1"/>
  <c r="Z1198" i="1"/>
  <c r="AB1198" i="1" s="1"/>
  <c r="Z1199" i="1"/>
  <c r="AB1199" i="1" s="1"/>
  <c r="Z1200" i="1"/>
  <c r="AB1200" i="1" s="1"/>
  <c r="Z1201" i="1"/>
  <c r="AB1201" i="1" s="1"/>
  <c r="Z1202" i="1"/>
  <c r="AB1202" i="1" s="1"/>
  <c r="Z1203" i="1"/>
  <c r="AB1203" i="1" s="1"/>
  <c r="Z1204" i="1"/>
  <c r="AB1204" i="1" s="1"/>
  <c r="Z1205" i="1"/>
  <c r="AB1205" i="1" s="1"/>
  <c r="Z1206" i="1"/>
  <c r="AB1206" i="1" s="1"/>
  <c r="Z1207" i="1"/>
  <c r="AB1207" i="1" s="1"/>
  <c r="Z1208" i="1"/>
  <c r="AB1208" i="1" s="1"/>
  <c r="Z1209" i="1"/>
  <c r="AB1209" i="1" s="1"/>
  <c r="Z1210" i="1"/>
  <c r="AB1210" i="1" s="1"/>
  <c r="Z1211" i="1"/>
  <c r="AB1211" i="1" s="1"/>
  <c r="Z1212" i="1"/>
  <c r="AB1212" i="1" s="1"/>
  <c r="Z1213" i="1"/>
  <c r="AB1213" i="1" s="1"/>
  <c r="Z1214" i="1"/>
  <c r="AB1214" i="1" s="1"/>
  <c r="Z1215" i="1"/>
  <c r="AB1215" i="1" s="1"/>
  <c r="Z1216" i="1"/>
  <c r="AB1216" i="1" s="1"/>
  <c r="Z1217" i="1"/>
  <c r="AB1217" i="1" s="1"/>
  <c r="Z1218" i="1"/>
  <c r="AB1218" i="1" s="1"/>
  <c r="Z1219" i="1"/>
  <c r="AB1219" i="1" s="1"/>
  <c r="Z1220" i="1"/>
  <c r="AB1220" i="1" s="1"/>
  <c r="Z1221" i="1"/>
  <c r="AB1221" i="1" s="1"/>
  <c r="Z1222" i="1"/>
  <c r="AB1222" i="1" s="1"/>
  <c r="Z1223" i="1"/>
  <c r="AB1223" i="1" s="1"/>
  <c r="Z1224" i="1"/>
  <c r="AB1224" i="1" s="1"/>
  <c r="Z1225" i="1"/>
  <c r="AB1225" i="1" s="1"/>
  <c r="Z1226" i="1"/>
  <c r="AB1226" i="1" s="1"/>
  <c r="Z1227" i="1"/>
  <c r="AB1227" i="1" s="1"/>
  <c r="Z1228" i="1"/>
  <c r="AB1228" i="1" s="1"/>
  <c r="Z1229" i="1"/>
  <c r="AB1229" i="1" s="1"/>
  <c r="Z1230" i="1"/>
  <c r="AB1230" i="1" s="1"/>
  <c r="Z1231" i="1"/>
  <c r="AB1231" i="1" s="1"/>
  <c r="Z1232" i="1"/>
  <c r="AB1232" i="1" s="1"/>
  <c r="Z1233" i="1"/>
  <c r="AB1233" i="1" s="1"/>
  <c r="Z1234" i="1"/>
  <c r="AB1234" i="1" s="1"/>
  <c r="Z1235" i="1"/>
  <c r="AB1235" i="1" s="1"/>
  <c r="Z1236" i="1"/>
  <c r="AB1236" i="1" s="1"/>
  <c r="Z1237" i="1"/>
  <c r="AB1237" i="1" s="1"/>
  <c r="Z1238" i="1"/>
  <c r="AB1238" i="1" s="1"/>
  <c r="Z1239" i="1"/>
  <c r="AB1239" i="1" s="1"/>
  <c r="Z1240" i="1"/>
  <c r="AB1240" i="1" s="1"/>
  <c r="Z1241" i="1"/>
  <c r="AB1241" i="1" s="1"/>
  <c r="Z1242" i="1"/>
  <c r="AB1242" i="1" s="1"/>
  <c r="Z1243" i="1"/>
  <c r="AB1243" i="1" s="1"/>
  <c r="Z1244" i="1"/>
  <c r="AB1244" i="1" s="1"/>
  <c r="Z1245" i="1"/>
  <c r="AB1245" i="1" s="1"/>
  <c r="Z1246" i="1"/>
  <c r="AB1246" i="1" s="1"/>
  <c r="Z1247" i="1"/>
  <c r="AB1247" i="1" s="1"/>
  <c r="Z1248" i="1"/>
  <c r="AB1248" i="1" s="1"/>
  <c r="Z1249" i="1"/>
  <c r="AB1249" i="1" s="1"/>
  <c r="Z1250" i="1"/>
  <c r="AB1250" i="1" s="1"/>
  <c r="Z1251" i="1"/>
  <c r="AB1251" i="1" s="1"/>
  <c r="Z1252" i="1"/>
  <c r="AB1252" i="1" s="1"/>
  <c r="Z1253" i="1"/>
  <c r="AB1253" i="1" s="1"/>
  <c r="Z1254" i="1"/>
  <c r="AB1254" i="1" s="1"/>
  <c r="Z1255" i="1"/>
  <c r="AB1255" i="1" s="1"/>
  <c r="Z1256" i="1"/>
  <c r="AB1256" i="1" s="1"/>
  <c r="Z1257" i="1"/>
  <c r="AB1257" i="1" s="1"/>
  <c r="Z1258" i="1"/>
  <c r="AB1258" i="1" s="1"/>
  <c r="Z1259" i="1"/>
  <c r="AB1259" i="1" s="1"/>
  <c r="Z1260" i="1"/>
  <c r="AB1260" i="1" s="1"/>
  <c r="Z1261" i="1"/>
  <c r="AB1261" i="1" s="1"/>
  <c r="Z1262" i="1"/>
  <c r="AB1262" i="1" s="1"/>
  <c r="Z1263" i="1"/>
  <c r="AB1263" i="1" s="1"/>
  <c r="Z1264" i="1"/>
  <c r="AB1264" i="1" s="1"/>
  <c r="Z1265" i="1"/>
  <c r="AB1265" i="1" s="1"/>
  <c r="Z1266" i="1"/>
  <c r="AB1266" i="1" s="1"/>
  <c r="Z1267" i="1"/>
  <c r="AB1267" i="1" s="1"/>
  <c r="Z1268" i="1"/>
  <c r="AB1268" i="1" s="1"/>
  <c r="Z1269" i="1"/>
  <c r="AB1269" i="1" s="1"/>
  <c r="Z1270" i="1"/>
  <c r="AB1270" i="1" s="1"/>
  <c r="Z2" i="1"/>
  <c r="AB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2" i="1"/>
  <c r="H3" i="2"/>
  <c r="F3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2" i="1"/>
  <c r="E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2" i="4"/>
  <c r="F60" i="2" l="1"/>
  <c r="F44" i="2"/>
  <c r="F28" i="2"/>
  <c r="F12" i="2"/>
  <c r="F48" i="2"/>
  <c r="F32" i="2"/>
  <c r="F56" i="2"/>
  <c r="F40" i="2"/>
  <c r="F24" i="2"/>
  <c r="F8" i="2"/>
  <c r="F16" i="2"/>
  <c r="F52" i="2"/>
  <c r="F36" i="2"/>
  <c r="F20" i="2"/>
  <c r="F4" i="2"/>
  <c r="F58" i="2"/>
  <c r="F54" i="2"/>
  <c r="F50" i="2"/>
  <c r="F46" i="2"/>
  <c r="F42" i="2"/>
  <c r="F38" i="2"/>
  <c r="F34" i="2"/>
  <c r="F30" i="2"/>
  <c r="F26" i="2"/>
  <c r="F22" i="2"/>
  <c r="F18" i="2"/>
  <c r="F14" i="2"/>
  <c r="F10" i="2"/>
  <c r="F6" i="2"/>
  <c r="F2" i="2"/>
  <c r="F57" i="2"/>
  <c r="F53" i="2"/>
  <c r="F49" i="2"/>
  <c r="F45" i="2"/>
  <c r="F41" i="2"/>
  <c r="F37" i="2"/>
  <c r="F33" i="2"/>
  <c r="F29" i="2"/>
  <c r="F25" i="2"/>
  <c r="F21" i="2"/>
  <c r="F17" i="2"/>
  <c r="F13" i="2"/>
  <c r="F9" i="2"/>
  <c r="F5" i="2"/>
  <c r="F59" i="2"/>
  <c r="F55" i="2"/>
  <c r="F51" i="2"/>
  <c r="F47" i="2"/>
  <c r="F43" i="2"/>
  <c r="F39" i="2"/>
  <c r="F35" i="2"/>
  <c r="F31" i="2"/>
  <c r="F27" i="2"/>
  <c r="F23" i="2"/>
  <c r="F19" i="2"/>
  <c r="F15" i="2"/>
  <c r="F11" i="2"/>
  <c r="F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tc={1079E109-0963-4E8B-BC33-CB481111CDAF}</author>
  </authors>
  <commentList>
    <comment ref="H3" authorId="0" shapeId="0" xr:uid="{1079E109-0963-4E8B-BC33-CB481111CDAF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there a different aggregation type that can be used to create the Expensive Product categories?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iason.prassides</author>
  </authors>
  <commentList>
    <comment ref="AB1" authorId="0" shapeId="0" xr:uid="{1DEDA530-B47E-4E60-8800-23314870D68B}">
      <text>
        <r>
          <rPr>
            <b/>
            <sz val="9"/>
            <color indexed="81"/>
            <rFont val="Tahoma"/>
            <family val="2"/>
          </rPr>
          <t>iason.prassides:</t>
        </r>
        <r>
          <rPr>
            <sz val="9"/>
            <color indexed="81"/>
            <rFont val="Tahoma"/>
            <family val="2"/>
          </rPr>
          <t xml:space="preserve">
Calculated using Payment Type and Total Order Sales columns.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EF6823-F713-4E94-959F-2C7D27229B66}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xr16:uid="{7D944DB7-77D8-486A-8040-FB7571DF4EC5}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<sst xmlns="http://schemas.openxmlformats.org/spreadsheetml/2006/main" count="18075" uniqueCount="3039">
  <si>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</si>
  <si>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</si>
  <si>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</si>
  <si>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</si>
  <si>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</si>
  <si>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</si>
  <si>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</si>
  <si>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</si>
  <si>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</si>
  <si>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</si>
  <si>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</si>
  <si>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</si>
  <si>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</si>
  <si>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</si>
  <si>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</si>
  <si>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</si>
  <si>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</si>
  <si>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</si>
  <si>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</si>
  <si>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</si>
  <si>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</si>
  <si>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</si>
  <si>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</si>
  <si>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</si>
  <si>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</si>
  <si>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</si>
  <si>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</si>
  <si>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</si>
  <si>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</si>
  <si>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</si>
  <si>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</si>
  <si>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</si>
  <si>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</si>
  <si>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</si>
  <si>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</si>
  <si>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</si>
  <si>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</si>
  <si>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</si>
  <si>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</si>
  <si>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</si>
  <si>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</si>
  <si>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</si>
  <si>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</si>
  <si>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</si>
  <si>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</si>
  <si>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</si>
  <si>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</si>
  <si>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</si>
  <si>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</si>
  <si>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</si>
  <si>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</si>
  <si>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</si>
  <si>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</si>
  <si>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</si>
  <si>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</si>
  <si>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</si>
  <si>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</si>
  <si>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</si>
  <si>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</si>
  <si>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</si>
  <si>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</si>
  <si>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</si>
  <si>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</si>
  <si>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</si>
  <si>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</si>
  <si>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</si>
  <si>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</si>
  <si>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</si>
  <si>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</si>
  <si>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</si>
  <si>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</si>
  <si>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</si>
  <si>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</si>
  <si>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</si>
  <si>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</si>
  <si>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</si>
  <si>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</si>
  <si>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</si>
  <si>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</si>
  <si>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</si>
  <si>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</si>
  <si>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</si>
  <si>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</si>
  <si>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</si>
  <si>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</si>
  <si>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</si>
  <si>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</si>
  <si>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</si>
  <si>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</si>
  <si>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</si>
  <si>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</si>
  <si>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</si>
  <si>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</si>
  <si>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</si>
  <si>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</si>
  <si>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</si>
  <si>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</si>
  <si>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</si>
  <si>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</si>
  <si>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</si>
  <si>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</si>
  <si>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</si>
  <si>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</si>
  <si>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</si>
  <si>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</si>
  <si>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</si>
  <si>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</si>
  <si>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</si>
  <si>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</si>
  <si>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</si>
  <si>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</si>
  <si>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</si>
  <si>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</si>
  <si>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</si>
  <si>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</si>
  <si>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</si>
  <si>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</si>
  <si>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</si>
  <si>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</si>
  <si>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</si>
  <si>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</si>
  <si>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</si>
  <si>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</si>
  <si>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</si>
  <si>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</si>
  <si>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</si>
  <si>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</si>
  <si>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</si>
  <si>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</si>
  <si>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</si>
  <si>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</si>
  <si>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</si>
  <si>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</si>
  <si>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</si>
  <si>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</si>
  <si>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</si>
  <si>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</si>
  <si>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</si>
  <si>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</si>
  <si>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</si>
  <si>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</si>
  <si>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</si>
  <si>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</si>
  <si>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</si>
  <si>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</si>
  <si>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</si>
  <si>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</si>
  <si>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</si>
  <si>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</si>
  <si>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</si>
  <si>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</si>
  <si>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</si>
  <si>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</si>
  <si>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</si>
  <si>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</si>
  <si>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</si>
  <si>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</si>
  <si>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</si>
  <si>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</si>
  <si>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</si>
  <si>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</si>
  <si>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</si>
  <si>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</si>
  <si>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</si>
  <si>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</si>
  <si>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</si>
  <si>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</si>
  <si>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</si>
  <si>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</si>
  <si>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</si>
  <si>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</si>
  <si>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</si>
  <si>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</si>
  <si>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</si>
  <si>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</si>
  <si>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</si>
  <si>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</si>
  <si>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</si>
  <si>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</si>
  <si>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</si>
  <si>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</si>
  <si>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</si>
  <si>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</si>
  <si>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</si>
  <si>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</si>
  <si>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</si>
  <si>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</si>
  <si>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</si>
  <si>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</si>
  <si>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</si>
  <si>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</si>
  <si>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</si>
  <si>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</si>
  <si>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</si>
  <si>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</si>
  <si>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</si>
  <si>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</si>
  <si>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</si>
  <si>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</si>
  <si>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</si>
  <si>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</si>
  <si>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</si>
  <si>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</si>
  <si>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</si>
  <si>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</si>
  <si>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</si>
  <si>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</si>
  <si>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</si>
  <si>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</si>
  <si>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</si>
  <si>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</si>
  <si>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</si>
  <si>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</si>
  <si>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</si>
  <si>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</si>
  <si>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</si>
  <si>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</si>
  <si>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</si>
  <si>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</si>
  <si>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</si>
  <si>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</si>
  <si>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</si>
  <si>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</si>
  <si>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</si>
  <si>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</si>
  <si>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</si>
  <si>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</si>
  <si>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</si>
  <si>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</si>
  <si>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</si>
  <si>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</si>
  <si>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</si>
  <si>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</si>
  <si>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</si>
  <si>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</si>
  <si>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</si>
  <si>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</si>
  <si>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</si>
  <si>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</si>
  <si>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</si>
  <si>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</si>
  <si>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</si>
  <si>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</si>
  <si>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</si>
  <si>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</si>
  <si>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</si>
  <si>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</si>
  <si>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</si>
  <si>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</si>
  <si>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</si>
  <si>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</si>
  <si>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</si>
  <si>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</si>
  <si>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</si>
  <si>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</si>
  <si>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</si>
  <si>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</si>
  <si>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</si>
  <si>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</si>
  <si>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</si>
  <si>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</si>
  <si>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</si>
  <si>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</si>
  <si>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</si>
  <si>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</si>
  <si>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</si>
  <si>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</si>
  <si>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</si>
  <si>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</si>
  <si>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</si>
  <si>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</si>
  <si>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</si>
  <si>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</si>
  <si>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</si>
  <si>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</si>
  <si>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</si>
  <si>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</si>
  <si>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</si>
  <si>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</si>
  <si>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</si>
  <si>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</si>
  <si>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</si>
  <si>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</si>
  <si>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</si>
  <si>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</si>
  <si>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</si>
  <si>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</si>
  <si>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</si>
  <si>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</si>
  <si>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</si>
  <si>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</si>
  <si>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</si>
  <si>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</si>
  <si>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</si>
  <si>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</si>
  <si>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</si>
  <si>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</si>
  <si>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</si>
  <si>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</si>
  <si>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</si>
  <si>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</si>
  <si>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</si>
  <si>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</si>
  <si>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</si>
  <si>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</si>
  <si>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</si>
  <si>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</si>
  <si>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</si>
  <si>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</si>
  <si>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</si>
  <si>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</si>
  <si>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</si>
  <si>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</si>
  <si>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</si>
  <si>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</si>
  <si>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</si>
  <si>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</si>
  <si>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</si>
  <si>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</si>
  <si>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</si>
  <si>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</si>
  <si>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</si>
  <si>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</si>
  <si>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</si>
  <si>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</si>
  <si>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</si>
  <si>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</si>
  <si>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</si>
  <si>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</si>
  <si>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</si>
  <si>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</si>
  <si>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</si>
  <si>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</si>
  <si>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</si>
  <si>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</si>
  <si>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</si>
  <si>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</si>
  <si>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</si>
  <si>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</si>
  <si>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</si>
  <si>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</si>
  <si>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</si>
  <si>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</si>
  <si>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</si>
  <si>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</si>
  <si>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</si>
  <si>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</si>
  <si>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</si>
  <si>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</si>
  <si>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</si>
  <si>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</si>
  <si>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</si>
  <si>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</si>
  <si>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</si>
  <si>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</si>
  <si>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</si>
  <si>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</si>
  <si>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</si>
  <si>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</si>
  <si>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</si>
  <si>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</si>
  <si>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</si>
  <si>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</si>
  <si>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</si>
  <si>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</si>
  <si>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</si>
  <si>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</si>
  <si>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</si>
  <si>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</si>
  <si>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</si>
  <si>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</si>
  <si>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</si>
  <si>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</si>
  <si>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</si>
  <si>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</si>
  <si>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</si>
  <si>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</si>
  <si>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</si>
  <si>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</si>
  <si>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</si>
  <si>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</si>
  <si>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</si>
  <si>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</si>
  <si>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</si>
  <si>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</si>
  <si>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</si>
  <si>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</si>
  <si>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</si>
  <si>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</si>
  <si>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</si>
  <si>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</si>
  <si>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</si>
  <si>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</si>
  <si>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</si>
  <si>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</si>
  <si>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</si>
  <si>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</si>
  <si>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</si>
  <si>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</si>
  <si>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</si>
  <si>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</si>
  <si>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</si>
  <si>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</si>
  <si>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</si>
  <si>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</si>
  <si>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</si>
  <si>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</si>
  <si>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</si>
  <si>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</si>
  <si>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</si>
  <si>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</si>
  <si>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</si>
  <si>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</si>
  <si>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</si>
  <si>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</si>
  <si>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</si>
  <si>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</si>
  <si>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</si>
  <si>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</si>
  <si>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</si>
  <si>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</si>
  <si>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</si>
  <si>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</si>
  <si>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</si>
  <si>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</si>
  <si>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</si>
  <si>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</si>
  <si>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</si>
  <si>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</si>
  <si>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</si>
  <si>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</si>
  <si>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</si>
  <si>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</si>
  <si>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</si>
  <si>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</si>
  <si>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</si>
  <si>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</si>
  <si>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</si>
  <si>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</si>
  <si>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</si>
  <si>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</si>
  <si>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</si>
  <si>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</si>
  <si>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</si>
  <si>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</si>
  <si>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</si>
  <si>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</si>
  <si>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</si>
  <si>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</si>
  <si>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</si>
  <si>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</si>
  <si>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</si>
  <si>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</si>
  <si>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</si>
  <si>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</si>
  <si>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</si>
  <si>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</si>
  <si>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</si>
  <si>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</si>
  <si>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</si>
  <si>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</si>
  <si>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</si>
  <si>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</si>
  <si>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</si>
  <si>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</si>
  <si>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</si>
  <si>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</si>
  <si>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</si>
  <si>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</si>
  <si>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</si>
  <si>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</si>
  <si>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</si>
  <si>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</si>
  <si>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</si>
  <si>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</si>
  <si>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</si>
  <si>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</si>
  <si>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</si>
  <si>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</si>
  <si>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</si>
  <si>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</si>
  <si>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</si>
  <si>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</si>
  <si>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</si>
  <si>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</si>
  <si>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</si>
  <si>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</si>
  <si>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</si>
  <si>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</si>
  <si>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</si>
  <si>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</si>
  <si>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</si>
  <si>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</si>
  <si>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</si>
  <si>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</si>
  <si>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</si>
  <si>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</si>
  <si>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</si>
  <si>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</si>
  <si>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</si>
  <si>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</si>
  <si>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</si>
  <si>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</si>
  <si>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</si>
  <si>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</si>
  <si>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</si>
  <si>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</si>
  <si>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</si>
  <si>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</si>
  <si>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</si>
  <si>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</si>
  <si>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</si>
  <si>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</si>
  <si>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</si>
  <si>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</si>
  <si>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</si>
  <si>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</si>
  <si>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</si>
  <si>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</si>
  <si>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</si>
  <si>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</si>
  <si>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</si>
  <si>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</si>
  <si>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</si>
  <si>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</si>
  <si>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</si>
  <si>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</si>
  <si>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</si>
  <si>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</si>
  <si>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</si>
  <si>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</si>
  <si>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</si>
  <si>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</si>
  <si>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</si>
  <si>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</si>
  <si>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</si>
  <si>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</si>
  <si>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</si>
  <si>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</si>
  <si>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</si>
  <si>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</si>
  <si>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</si>
  <si>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</si>
  <si>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</si>
  <si>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</si>
  <si>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</si>
  <si>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</si>
  <si>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</si>
  <si>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</si>
  <si>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</si>
  <si>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</si>
  <si>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</si>
  <si>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</si>
  <si>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</si>
  <si>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</si>
  <si>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</si>
  <si>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</si>
  <si>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</si>
  <si>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</si>
  <si>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</si>
  <si>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</si>
  <si>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</si>
  <si>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</si>
  <si>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</si>
  <si>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</si>
  <si>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</si>
  <si>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</si>
  <si>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</si>
  <si>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</si>
  <si>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</si>
  <si>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</si>
  <si>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</si>
  <si>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</si>
  <si>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</si>
  <si>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</si>
  <si>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</si>
  <si>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</si>
  <si>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</si>
  <si>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</si>
  <si>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</si>
  <si>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</si>
  <si>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</si>
  <si>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</si>
  <si>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</si>
  <si>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</si>
  <si>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</si>
  <si>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</si>
  <si>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</si>
  <si>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</si>
  <si>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</si>
  <si>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</si>
  <si>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</si>
  <si>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</si>
  <si>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</si>
  <si>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</si>
  <si>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</si>
  <si>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</si>
  <si>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</si>
  <si>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</si>
  <si>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</si>
  <si>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</si>
  <si>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</si>
  <si>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</si>
  <si>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</si>
  <si>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</si>
  <si>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</si>
  <si>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</si>
  <si>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</si>
  <si>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</si>
  <si>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</si>
  <si>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</si>
  <si>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</si>
  <si>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</si>
  <si>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</si>
  <si>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</si>
  <si>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</si>
  <si>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</si>
  <si>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</si>
  <si>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</si>
  <si>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</si>
  <si>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</si>
  <si>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</si>
  <si>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</si>
  <si>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</si>
  <si>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</si>
  <si>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</si>
  <si>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</si>
  <si>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</si>
  <si>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</si>
  <si>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</si>
  <si>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</si>
  <si>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</si>
  <si>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</si>
  <si>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</si>
  <si>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</si>
  <si>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</si>
  <si>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</si>
  <si>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</si>
  <si>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</si>
  <si>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</si>
  <si>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</si>
  <si>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</si>
  <si>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</si>
  <si>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</si>
  <si>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</si>
  <si>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</si>
  <si>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</si>
  <si>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</si>
  <si>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</si>
  <si>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</si>
  <si>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</si>
  <si>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</si>
  <si>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</si>
  <si>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</si>
  <si>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</si>
  <si>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</si>
  <si>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</si>
  <si>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</si>
  <si>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</si>
  <si>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</si>
  <si>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</si>
  <si>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</si>
  <si>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</si>
  <si>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</si>
  <si>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</si>
  <si>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</si>
  <si>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</si>
  <si>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</si>
  <si>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</si>
  <si>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</si>
  <si>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</si>
  <si>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</si>
  <si>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</si>
  <si>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</si>
  <si>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</si>
  <si>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</si>
  <si>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</si>
  <si>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</si>
  <si>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</si>
  <si>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</si>
  <si>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</si>
  <si>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</si>
  <si>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</si>
  <si>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</si>
  <si>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</si>
  <si>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</si>
  <si>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</si>
  <si>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</si>
  <si>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</si>
  <si>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</si>
  <si>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</si>
  <si>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</si>
  <si>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</si>
  <si>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</si>
  <si>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</si>
  <si>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</si>
  <si>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</si>
  <si>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</si>
  <si>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</si>
  <si>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</si>
  <si>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</si>
  <si>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</si>
  <si>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</si>
  <si>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</si>
  <si>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</si>
  <si>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</si>
  <si>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</si>
  <si>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</si>
  <si>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</si>
  <si>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</si>
  <si>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</si>
  <si>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</si>
  <si>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</si>
  <si>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</si>
  <si>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</si>
  <si>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</si>
  <si>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</si>
  <si>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</si>
  <si>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</si>
  <si>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</si>
  <si>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</si>
  <si>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</si>
  <si>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</si>
  <si>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</si>
  <si>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</si>
  <si>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</si>
  <si>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</si>
  <si>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</si>
  <si>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</si>
  <si>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</si>
  <si>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</si>
  <si>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</si>
  <si>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</si>
  <si>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</si>
  <si>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</si>
  <si>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</si>
  <si>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</si>
  <si>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</si>
  <si>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</si>
  <si>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</si>
  <si>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</si>
  <si>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</si>
  <si>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</si>
  <si>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</si>
  <si>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</si>
  <si>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</si>
  <si>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</si>
  <si>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</si>
  <si>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</si>
  <si>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</si>
  <si>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</si>
  <si>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</si>
  <si>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</si>
  <si>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</si>
  <si>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</si>
  <si>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</si>
  <si>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</si>
  <si>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</si>
  <si>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</si>
  <si>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</si>
  <si>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</si>
  <si>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</si>
  <si>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</si>
  <si>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</si>
  <si>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</si>
  <si>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</si>
  <si>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</si>
  <si>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</si>
  <si>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</si>
  <si>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</si>
  <si>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</si>
  <si>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</si>
  <si>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</si>
  <si>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</si>
  <si>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</si>
  <si>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</si>
  <si>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</si>
  <si>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</si>
  <si>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</si>
  <si>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</si>
  <si>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</si>
  <si>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</si>
  <si>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</si>
  <si>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</si>
  <si>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</si>
  <si>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</si>
  <si>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</si>
  <si>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</si>
  <si>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</si>
  <si>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</si>
  <si>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</si>
  <si>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</si>
  <si>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</si>
  <si>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</si>
  <si>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</si>
  <si>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</si>
  <si>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</si>
  <si>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</si>
  <si>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</si>
  <si>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</si>
  <si>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</si>
  <si>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</si>
  <si>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</si>
  <si>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</si>
  <si>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</si>
  <si>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</si>
  <si>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</si>
  <si>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</si>
  <si>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</si>
  <si>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</si>
  <si>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</si>
  <si>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</si>
  <si>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</si>
  <si>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</si>
  <si>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</si>
  <si>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</si>
  <si>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</si>
  <si>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</si>
  <si>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</si>
  <si>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</si>
  <si>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</si>
  <si>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</si>
  <si>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</si>
  <si>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</si>
  <si>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</si>
  <si>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</si>
  <si>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</si>
  <si>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</si>
  <si>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</si>
  <si>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</si>
  <si>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</si>
  <si>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</si>
  <si>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</si>
  <si>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</si>
  <si>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</si>
  <si>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</si>
  <si>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</si>
  <si>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</si>
  <si>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</si>
  <si>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</si>
  <si>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</si>
  <si>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</si>
  <si>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</si>
  <si>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</si>
  <si>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</si>
  <si>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</si>
  <si>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</si>
  <si>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</si>
  <si>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</si>
  <si>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</si>
  <si>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</si>
  <si>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</si>
  <si>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</si>
  <si>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</si>
  <si>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</si>
  <si>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</si>
  <si>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</si>
  <si>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</si>
  <si>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</si>
  <si>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</si>
  <si>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</si>
  <si>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</si>
  <si>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</si>
  <si>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</si>
  <si>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</si>
  <si>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</si>
  <si>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</si>
  <si>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</si>
  <si>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</si>
  <si>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</si>
  <si>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</si>
  <si>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</si>
  <si>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</si>
  <si>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</si>
  <si>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</si>
  <si>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</si>
  <si>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</si>
  <si>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</si>
  <si>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</si>
  <si>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</si>
  <si>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</si>
  <si>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</si>
  <si>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</si>
  <si>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</si>
  <si>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</si>
  <si>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</si>
  <si>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</si>
  <si>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</si>
  <si>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</si>
  <si>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</si>
  <si>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</si>
  <si>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</si>
  <si>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</si>
  <si>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</si>
  <si>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</si>
  <si>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</si>
  <si>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</si>
  <si>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</si>
  <si>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</si>
  <si>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</si>
  <si>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</si>
  <si>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</si>
  <si>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</si>
  <si>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</si>
  <si>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</si>
  <si>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</si>
  <si>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</si>
  <si>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</si>
  <si>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</si>
  <si>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</si>
  <si>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</si>
  <si>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</si>
  <si>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</si>
  <si>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</si>
  <si>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</si>
  <si>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</si>
  <si>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</si>
  <si>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</si>
  <si>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</si>
  <si>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</si>
  <si>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</si>
  <si>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</si>
  <si>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</si>
  <si>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</si>
  <si>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</si>
  <si>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</si>
  <si>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</si>
  <si>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</si>
  <si>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</si>
  <si>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</si>
  <si>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</si>
  <si>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</si>
  <si>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</si>
  <si>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</si>
  <si>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</si>
  <si>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</si>
  <si>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</si>
  <si>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</si>
  <si>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</si>
  <si>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</si>
  <si>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</si>
  <si>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</si>
  <si>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</si>
  <si>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</si>
  <si>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</si>
  <si>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</si>
  <si>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</si>
  <si>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</si>
  <si>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</si>
  <si>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</si>
  <si>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</si>
  <si>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</si>
  <si>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</si>
  <si>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</si>
  <si>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</si>
  <si>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</si>
  <si>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</si>
  <si>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</si>
  <si>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</si>
  <si>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</si>
  <si>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</si>
  <si>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</si>
  <si>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</si>
  <si>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</si>
  <si>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</si>
  <si>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</si>
  <si>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</si>
  <si>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</si>
  <si>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</si>
  <si>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</si>
  <si>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</si>
  <si>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</si>
  <si>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</si>
  <si>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</si>
  <si>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</si>
  <si>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</si>
  <si>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</si>
  <si>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</si>
  <si>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</si>
  <si>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</si>
  <si>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</si>
  <si>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</si>
  <si>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</si>
  <si>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</si>
  <si>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</si>
  <si>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</si>
  <si>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</si>
  <si>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</si>
  <si>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</si>
  <si>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</si>
  <si>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</si>
  <si>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</si>
  <si>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</si>
  <si>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</si>
  <si>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</si>
  <si>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</si>
  <si>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</si>
  <si>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</si>
  <si>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</si>
  <si>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</si>
  <si>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</si>
  <si>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</si>
  <si>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</si>
  <si>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</si>
  <si>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</si>
  <si>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</si>
  <si>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</si>
  <si>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</si>
  <si>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</si>
  <si>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</si>
  <si>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</si>
  <si>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</si>
  <si>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</si>
  <si>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</si>
  <si>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</si>
  <si>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</si>
  <si>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</si>
  <si>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</si>
  <si>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</si>
  <si>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</si>
  <si>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</si>
  <si>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</si>
  <si>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</si>
  <si>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</si>
  <si>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</si>
  <si>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</si>
  <si>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</si>
  <si>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</si>
  <si>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</si>
  <si>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</si>
  <si>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</si>
  <si>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</si>
  <si>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</si>
  <si>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</si>
  <si>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</si>
  <si>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</si>
  <si>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</si>
  <si>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</si>
  <si>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</si>
  <si>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</si>
  <si>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</si>
  <si>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</si>
  <si>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</si>
  <si>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</si>
  <si>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</si>
  <si>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</si>
  <si>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</si>
  <si>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</si>
  <si>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</si>
  <si>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</si>
  <si>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</si>
  <si>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</si>
  <si>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</si>
  <si>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</si>
  <si>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</si>
  <si>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</si>
  <si>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</si>
  <si>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</si>
  <si>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</si>
  <si>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</si>
  <si>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</si>
  <si>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</si>
  <si>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</si>
  <si>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</si>
  <si>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</si>
  <si>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</si>
  <si>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</si>
  <si>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</si>
  <si>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</si>
  <si>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</si>
  <si>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</si>
  <si>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</si>
  <si>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</si>
  <si>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</si>
  <si>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</si>
  <si>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</si>
  <si>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</si>
  <si>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</si>
  <si>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</si>
  <si>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</si>
  <si>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</si>
  <si>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</si>
  <si>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</si>
  <si>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</si>
  <si>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</si>
  <si>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</si>
  <si>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</si>
  <si>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</si>
  <si>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</si>
  <si>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</si>
  <si>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</si>
  <si>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</si>
  <si>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</si>
  <si>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</si>
  <si>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</si>
  <si>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</si>
  <si>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</si>
  <si>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</si>
  <si>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</si>
  <si>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</si>
  <si>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</si>
  <si>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</si>
  <si>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</si>
  <si>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</si>
  <si>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</si>
  <si>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</si>
  <si>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</si>
  <si>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</si>
  <si>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</si>
  <si>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</si>
  <si>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</si>
  <si>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</si>
  <si>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</si>
  <si>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</si>
  <si>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</si>
  <si>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</si>
  <si>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</si>
  <si>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</si>
  <si>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</si>
  <si>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</si>
  <si>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</si>
  <si>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</si>
  <si>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</si>
  <si>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</si>
  <si>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</si>
  <si>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</si>
  <si>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</si>
  <si>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</si>
  <si>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</si>
  <si>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</si>
  <si>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</si>
  <si>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</si>
  <si>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</si>
  <si>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</si>
  <si>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</si>
  <si>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Country</t>
  </si>
  <si>
    <t>Home Office</t>
  </si>
  <si>
    <t>Puerto Rico</t>
  </si>
  <si>
    <t>Consumer</t>
  </si>
  <si>
    <t>PR</t>
  </si>
  <si>
    <t>NY</t>
  </si>
  <si>
    <t>WI</t>
  </si>
  <si>
    <t>TX</t>
  </si>
  <si>
    <t>FL</t>
  </si>
  <si>
    <t>PA</t>
  </si>
  <si>
    <t>HI</t>
  </si>
  <si>
    <t>CA</t>
  </si>
  <si>
    <t>IL</t>
  </si>
  <si>
    <t>MA</t>
  </si>
  <si>
    <t>AZ</t>
  </si>
  <si>
    <t>CO</t>
  </si>
  <si>
    <t>MN</t>
  </si>
  <si>
    <t>NJ</t>
  </si>
  <si>
    <t>OH</t>
  </si>
  <si>
    <t>VA</t>
  </si>
  <si>
    <t>MI</t>
  </si>
  <si>
    <t>MD</t>
  </si>
  <si>
    <t>RI</t>
  </si>
  <si>
    <t>GA</t>
  </si>
  <si>
    <t>OR</t>
  </si>
  <si>
    <t>TN</t>
  </si>
  <si>
    <t>Corporate</t>
  </si>
  <si>
    <t>UT</t>
  </si>
  <si>
    <t>NC</t>
  </si>
  <si>
    <t>WV</t>
  </si>
  <si>
    <t>MO</t>
  </si>
  <si>
    <t>NV</t>
  </si>
  <si>
    <t>ID</t>
  </si>
  <si>
    <t>IN</t>
  </si>
  <si>
    <t>DC</t>
  </si>
  <si>
    <t>DE</t>
  </si>
  <si>
    <t>NM</t>
  </si>
  <si>
    <t>SC</t>
  </si>
  <si>
    <t>WA</t>
  </si>
  <si>
    <t>MT</t>
  </si>
  <si>
    <t>LA</t>
  </si>
  <si>
    <t/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</si>
  <si>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</si>
  <si>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</si>
  <si>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</si>
  <si>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</si>
  <si>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</si>
  <si>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</si>
  <si>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</si>
  <si>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</si>
  <si>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</si>
  <si>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</si>
  <si>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</si>
  <si>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</si>
  <si>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</si>
  <si>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</si>
  <si>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</si>
  <si>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</si>
  <si>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</si>
  <si>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</si>
  <si>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</si>
  <si>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</si>
  <si>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</si>
  <si>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</si>
  <si>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</si>
  <si>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</si>
  <si>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</si>
  <si>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</si>
  <si>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</si>
  <si>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</si>
  <si>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</si>
  <si>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</si>
  <si>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</si>
  <si>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</si>
  <si>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</si>
  <si>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</si>
  <si>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</si>
  <si>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</si>
  <si>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</si>
  <si>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</si>
  <si>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</si>
  <si>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</si>
  <si>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</si>
  <si>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</si>
  <si>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</si>
  <si>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</si>
  <si>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</si>
  <si>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</si>
  <si>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</si>
  <si>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</si>
  <si>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</si>
  <si>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</si>
  <si>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</si>
  <si>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</si>
  <si>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</si>
  <si>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</si>
  <si>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</si>
  <si>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</si>
  <si>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</si>
  <si>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</si>
  <si>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</si>
  <si>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</si>
  <si>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</si>
  <si>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</si>
  <si>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</si>
  <si>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</si>
  <si>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</si>
  <si>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</si>
  <si>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</si>
  <si>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</si>
  <si>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</si>
  <si>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</si>
  <si>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</si>
  <si>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</si>
  <si>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</si>
  <si>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</si>
  <si>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</si>
  <si>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</si>
  <si>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</si>
  <si>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</si>
  <si>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</si>
  <si>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</si>
  <si>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</si>
  <si>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</si>
  <si>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</si>
  <si>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</si>
  <si>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</si>
  <si>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</si>
  <si>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</si>
  <si>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</si>
  <si>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</si>
  <si>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</si>
  <si>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</si>
  <si>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</si>
  <si>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</si>
  <si>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</si>
  <si>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</si>
  <si>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</si>
  <si>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</si>
  <si>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</si>
  <si>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</si>
  <si>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</si>
  <si>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</si>
  <si>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</si>
  <si>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</si>
  <si>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</si>
  <si>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</si>
  <si>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</si>
  <si>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</si>
  <si>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</si>
  <si>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</si>
  <si>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</si>
  <si>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</si>
  <si>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</si>
  <si>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</si>
  <si>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</si>
  <si>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</si>
  <si>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</si>
  <si>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</si>
  <si>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</si>
  <si>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</si>
  <si>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</si>
  <si>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</si>
  <si>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</si>
  <si>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</si>
  <si>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</si>
  <si>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</si>
  <si>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</si>
  <si>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</si>
  <si>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</si>
  <si>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</si>
  <si>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</si>
  <si>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</si>
  <si>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</si>
  <si>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</si>
  <si>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</si>
  <si>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</si>
  <si>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</si>
  <si>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</si>
  <si>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</si>
  <si>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</si>
  <si>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</si>
  <si>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</si>
  <si>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</si>
  <si>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</si>
  <si>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</si>
  <si>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</si>
  <si>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</si>
  <si>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</si>
  <si>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</si>
  <si>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</si>
  <si>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</si>
  <si>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</si>
  <si>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</si>
  <si>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</si>
  <si>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</si>
  <si>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</si>
  <si>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</si>
  <si>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</si>
  <si>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</si>
  <si>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</si>
  <si>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</si>
  <si>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</si>
  <si>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</si>
  <si>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</si>
  <si>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</si>
  <si>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</si>
  <si>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</si>
  <si>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</si>
  <si>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</si>
  <si>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</si>
  <si>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</si>
  <si>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</si>
  <si>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</si>
  <si>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</si>
  <si>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</si>
  <si>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</si>
  <si>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</si>
  <si>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</si>
  <si>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</si>
  <si>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</si>
  <si>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</si>
  <si>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</si>
  <si>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</si>
  <si>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</si>
  <si>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</si>
  <si>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</si>
  <si>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</si>
  <si>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</si>
  <si>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</si>
  <si>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</si>
  <si>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</si>
  <si>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</si>
  <si>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</si>
  <si>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</si>
  <si>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</si>
  <si>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</si>
  <si>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</si>
  <si>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</si>
  <si>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</si>
  <si>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</si>
  <si>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</si>
  <si>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</si>
  <si>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</si>
  <si>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</si>
  <si>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</si>
  <si>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</si>
  <si>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</si>
  <si>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</si>
  <si>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</si>
  <si>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</si>
  <si>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</si>
  <si>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</si>
  <si>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</si>
  <si>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</si>
  <si>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</si>
  <si>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</si>
  <si>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</si>
  <si>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</si>
  <si>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</si>
  <si>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</si>
  <si>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</si>
  <si>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</si>
  <si>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</si>
  <si>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</si>
  <si>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</si>
  <si>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</si>
  <si>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</si>
  <si>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</si>
  <si>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</si>
  <si>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</si>
  <si>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</si>
  <si>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</si>
  <si>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</si>
  <si>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</si>
  <si>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</si>
  <si>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</si>
  <si>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</si>
  <si>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</si>
  <si>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</si>
  <si>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</si>
  <si>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</si>
  <si>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</si>
  <si>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</si>
  <si>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</si>
  <si>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</si>
  <si>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</si>
  <si>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</si>
  <si>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</si>
  <si>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</si>
  <si>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</si>
  <si>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</si>
  <si>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</si>
  <si>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</si>
  <si>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</si>
  <si>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</si>
  <si>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</si>
  <si>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</si>
  <si>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</si>
  <si>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</si>
  <si>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</si>
  <si>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</si>
  <si>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</si>
  <si>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</si>
  <si>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</si>
  <si>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</si>
  <si>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</si>
  <si>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</si>
  <si>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</si>
  <si>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</si>
  <si>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</si>
  <si>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</si>
  <si>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</si>
  <si>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</si>
  <si>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</si>
  <si>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</si>
  <si>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</si>
  <si>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</si>
  <si>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</si>
  <si>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</si>
  <si>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</si>
  <si>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</si>
  <si>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</si>
  <si>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</si>
  <si>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</si>
  <si>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</si>
  <si>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</si>
  <si>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</si>
  <si>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</si>
  <si>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</si>
  <si>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</si>
  <si>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</si>
  <si>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</si>
  <si>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</si>
  <si>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</si>
  <si>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</si>
  <si>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</si>
  <si>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</si>
  <si>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</si>
  <si>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</si>
  <si>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</si>
  <si>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</si>
  <si>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</si>
  <si>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</si>
  <si>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</si>
  <si>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</si>
  <si>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</si>
  <si>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</si>
  <si>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</si>
  <si>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</si>
  <si>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</si>
  <si>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</si>
  <si>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</si>
  <si>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</si>
  <si>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</si>
  <si>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</si>
  <si>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</si>
  <si>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</si>
  <si>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</si>
  <si>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</si>
  <si>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</si>
  <si>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</si>
  <si>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</si>
  <si>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</si>
  <si>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</si>
  <si>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</si>
  <si>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</si>
  <si>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</si>
  <si>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</si>
  <si>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</si>
  <si>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</si>
  <si>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</si>
  <si>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</si>
  <si>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</si>
  <si>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</si>
  <si>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</si>
  <si>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</si>
  <si>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</si>
  <si>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</si>
  <si>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</si>
  <si>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</si>
  <si>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</si>
  <si>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</si>
  <si>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</si>
  <si>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</si>
  <si>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</si>
  <si>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</si>
  <si>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</si>
  <si>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</si>
  <si>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</si>
  <si>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</si>
  <si>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</si>
  <si>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</si>
  <si>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</si>
  <si>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</si>
  <si>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</si>
  <si>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</si>
  <si>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</si>
  <si>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</si>
  <si>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</si>
  <si>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</si>
  <si>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</si>
  <si>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</si>
  <si>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</si>
  <si>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</si>
  <si>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</si>
  <si>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</si>
  <si>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</si>
  <si>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</si>
  <si>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</si>
  <si>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</si>
  <si>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</si>
  <si>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</si>
  <si>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</si>
  <si>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</si>
  <si>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</si>
  <si>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</si>
  <si>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</si>
  <si>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</si>
  <si>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</si>
  <si>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</si>
  <si>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</si>
  <si>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</si>
  <si>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</si>
  <si>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</si>
  <si>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</si>
  <si>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</si>
  <si>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</si>
  <si>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</si>
  <si>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</si>
  <si>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</si>
  <si>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</si>
  <si>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</si>
  <si>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</si>
  <si>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</si>
  <si>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</si>
  <si>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</si>
  <si>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</si>
  <si>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</si>
  <si>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</si>
  <si>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</si>
  <si>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</si>
  <si>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</si>
  <si>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</si>
  <si>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</si>
  <si>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</si>
  <si>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</si>
  <si>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</si>
  <si>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</si>
  <si>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</si>
  <si>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</si>
  <si>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</si>
  <si>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</si>
  <si>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</si>
  <si>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</si>
  <si>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</si>
  <si>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</si>
  <si>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</si>
  <si>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</si>
  <si>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</si>
  <si>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</si>
  <si>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</si>
  <si>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</si>
  <si>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</si>
  <si>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</si>
  <si>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</si>
  <si>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</si>
  <si>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</si>
  <si>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</si>
  <si>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</si>
  <si>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</si>
  <si>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</si>
  <si>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</si>
  <si>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</si>
  <si>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</si>
  <si>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</si>
  <si>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</si>
  <si>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</si>
  <si>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</si>
  <si>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</si>
  <si>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</si>
  <si>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</si>
  <si>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</si>
  <si>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</si>
  <si>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</si>
  <si>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</si>
  <si>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</si>
  <si>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</si>
  <si>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</si>
  <si>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</si>
  <si>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</si>
  <si>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</si>
  <si>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</si>
  <si>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</si>
  <si>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</si>
  <si>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</si>
  <si>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</si>
  <si>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</si>
  <si>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</si>
  <si>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</si>
  <si>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</si>
  <si>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</si>
  <si>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</si>
  <si>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</si>
  <si>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</si>
  <si>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</si>
  <si>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</si>
  <si>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</si>
  <si>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</si>
  <si>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</si>
  <si>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</si>
  <si>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</si>
  <si>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</si>
  <si>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</si>
  <si>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</si>
  <si>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</si>
  <si>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</si>
  <si>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</si>
  <si>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</si>
  <si>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</si>
  <si>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</si>
  <si>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</si>
  <si>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</si>
  <si>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</si>
  <si>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</si>
  <si>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</si>
  <si>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</si>
  <si>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</si>
  <si>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</si>
  <si>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</si>
  <si>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</si>
  <si>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</si>
  <si>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</si>
  <si>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</si>
  <si>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</si>
  <si>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</si>
  <si>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</si>
  <si>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</si>
  <si>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</si>
  <si>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</si>
  <si>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</si>
  <si>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</si>
  <si>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</si>
  <si>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</si>
  <si>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</si>
  <si>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</si>
  <si>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</si>
  <si>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</si>
  <si>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</si>
  <si>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</si>
  <si>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</si>
  <si>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</si>
  <si>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</si>
  <si>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</si>
  <si>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</si>
  <si>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</si>
  <si>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</si>
  <si>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</si>
  <si>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</si>
  <si>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</si>
  <si>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</si>
  <si>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</si>
  <si>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</si>
  <si>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</si>
  <si>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</si>
  <si>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</si>
  <si>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</si>
  <si>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</si>
  <si>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</si>
  <si>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</si>
  <si>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</si>
  <si>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</si>
  <si>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</si>
  <si>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</si>
  <si>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</si>
  <si>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</si>
  <si>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</si>
  <si>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</si>
  <si>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</si>
  <si>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</si>
  <si>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</si>
  <si>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</si>
  <si>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</si>
  <si>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</si>
  <si>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</si>
  <si>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</si>
  <si>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</si>
  <si>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</si>
  <si>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</si>
  <si>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</si>
  <si>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</si>
  <si>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</si>
  <si>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</si>
  <si>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</si>
  <si>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</si>
  <si>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</si>
  <si>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</si>
  <si>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</si>
  <si>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</si>
  <si>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</si>
  <si>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</si>
  <si>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</si>
  <si>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</si>
  <si>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</si>
  <si>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</si>
  <si>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</si>
  <si>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</si>
  <si>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</si>
  <si>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</si>
  <si>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</si>
  <si>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</si>
  <si>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</si>
  <si>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</si>
  <si>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</si>
  <si>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</si>
  <si>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</si>
  <si>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</si>
  <si>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</si>
  <si>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</si>
  <si>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</si>
  <si>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</si>
  <si>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</si>
  <si>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</si>
  <si>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</si>
  <si>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</si>
  <si>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</si>
  <si>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</si>
  <si>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</si>
  <si>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</si>
  <si>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</si>
  <si>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</si>
  <si>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</si>
  <si>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</si>
  <si>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</si>
  <si>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</si>
  <si>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</si>
  <si>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</si>
  <si>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</si>
  <si>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</si>
  <si>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</si>
  <si>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</si>
  <si>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</si>
  <si>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</si>
  <si>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</si>
  <si>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</si>
  <si>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</si>
  <si>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</si>
  <si>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</si>
  <si>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</si>
  <si>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</si>
  <si>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</si>
  <si>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</si>
  <si>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</si>
  <si>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</si>
  <si>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</si>
  <si>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</si>
  <si>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</si>
  <si>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</si>
  <si>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</si>
  <si>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</si>
  <si>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</si>
  <si>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</si>
  <si>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</si>
  <si>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</si>
  <si>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</si>
  <si>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</si>
  <si>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</si>
  <si>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</si>
  <si>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</si>
  <si>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</si>
  <si>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</si>
  <si>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</si>
  <si>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</si>
  <si>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</si>
  <si>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</si>
  <si>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</si>
  <si>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</si>
  <si>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</si>
  <si>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</si>
  <si>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</si>
  <si>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</si>
  <si>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</si>
  <si>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</si>
  <si>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</si>
  <si>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</si>
  <si>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</si>
  <si>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</si>
  <si>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</si>
  <si>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</si>
  <si>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</si>
  <si>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</si>
  <si>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</si>
  <si>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</si>
  <si>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</si>
  <si>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</si>
  <si>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</si>
  <si>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</si>
  <si>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</si>
  <si>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</si>
  <si>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</si>
  <si>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</si>
  <si>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</si>
  <si>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</si>
  <si>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</si>
  <si>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</si>
  <si>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</si>
  <si>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</si>
  <si>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</si>
  <si>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</si>
  <si>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</si>
  <si>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</si>
  <si>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</si>
  <si>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</si>
  <si>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</si>
  <si>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</si>
  <si>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</si>
  <si>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</si>
  <si>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</si>
  <si>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</si>
  <si>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</si>
  <si>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</si>
  <si>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</si>
  <si>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</si>
  <si>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</si>
  <si>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</si>
  <si>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</si>
  <si>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</si>
  <si>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</si>
  <si>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</si>
  <si>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</si>
  <si>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</si>
  <si>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</si>
  <si>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</si>
  <si>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</si>
  <si>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</si>
  <si>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</si>
  <si>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</si>
  <si>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</si>
  <si>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</si>
  <si>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</si>
  <si>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</si>
  <si>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</si>
  <si>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</si>
  <si>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</si>
  <si>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</si>
  <si>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</si>
  <si>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</si>
  <si>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</si>
  <si>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</si>
  <si>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</si>
  <si>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</si>
  <si>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</si>
  <si>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</si>
  <si>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</si>
  <si>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</si>
  <si>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</si>
  <si>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</si>
  <si>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</si>
  <si>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</si>
  <si>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</si>
  <si>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</si>
  <si>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</si>
  <si>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</si>
  <si>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</si>
  <si>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</si>
  <si>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</si>
  <si>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</si>
  <si>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</si>
  <si>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</si>
  <si>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</si>
  <si>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</si>
  <si>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</si>
  <si>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</si>
  <si>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</si>
  <si>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</si>
  <si>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</si>
  <si>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</si>
  <si>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</si>
  <si>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</si>
  <si>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</si>
  <si>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</si>
  <si>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</si>
  <si>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</si>
  <si>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</si>
  <si>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</si>
  <si>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</si>
  <si>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</si>
  <si>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</si>
  <si>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</si>
  <si>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</si>
  <si>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</si>
  <si>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</si>
  <si>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</si>
  <si>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</si>
  <si>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</si>
  <si>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</si>
  <si>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</si>
  <si>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</si>
  <si>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</si>
  <si>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</si>
  <si>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</si>
  <si>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</si>
  <si>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</si>
  <si>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</si>
  <si>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</si>
  <si>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</si>
  <si>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</si>
  <si>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</si>
  <si>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</si>
  <si>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</si>
  <si>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</si>
  <si>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</si>
  <si>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</si>
  <si>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</si>
  <si>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</si>
  <si>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</si>
  <si>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</si>
  <si>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</si>
  <si>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</si>
  <si>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</si>
  <si>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</si>
  <si>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</si>
  <si>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</si>
  <si>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</si>
  <si>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</si>
  <si>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</si>
  <si>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</si>
  <si>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</si>
  <si>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</si>
  <si>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</si>
  <si>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</si>
  <si>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</si>
  <si>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</si>
  <si>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</si>
  <si>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</si>
  <si>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</si>
  <si>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</si>
  <si>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</si>
  <si>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</si>
  <si>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</si>
  <si>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</si>
  <si>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</si>
  <si>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</si>
  <si>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</si>
  <si>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</si>
  <si>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</si>
  <si>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</si>
  <si>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</si>
  <si>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</si>
  <si>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</si>
  <si>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</si>
  <si>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</si>
  <si>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</si>
  <si>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</si>
  <si>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</si>
  <si>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</si>
  <si>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</si>
  <si>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</si>
  <si>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</si>
  <si>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</si>
  <si>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</si>
  <si>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</si>
  <si>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</si>
  <si>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</si>
  <si>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</si>
  <si>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</si>
  <si>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</si>
  <si>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</si>
  <si>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</si>
  <si>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</si>
  <si>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</si>
  <si>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</si>
  <si>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</si>
  <si>
    <t>Cust State</t>
  </si>
  <si>
    <t>KY</t>
  </si>
  <si>
    <t>USA</t>
  </si>
  <si>
    <t>Customer Address</t>
  </si>
  <si>
    <t>4692 Jagged Thicket, Caguas, 725</t>
  </si>
  <si>
    <t>5161 Crystal Quail Jetty, Caguas, 725</t>
  </si>
  <si>
    <t>1465 Round Fawn Passage, Caguas, 725</t>
  </si>
  <si>
    <t>5723 Cinder Loop, Caguas, 725</t>
  </si>
  <si>
    <t>427 Grand Branch Hill, Caguas, 725</t>
  </si>
  <si>
    <t>2035 Lazy Diversion, Caguas, 725</t>
  </si>
  <si>
    <t>4520 Grand Port, Caguas, 725</t>
  </si>
  <si>
    <t>7489 Green End, Caguas, 725</t>
  </si>
  <si>
    <t>620 Thunder Creek Towers, Caguas, 725</t>
  </si>
  <si>
    <t>555 Lazy Robin Freeway, Caguas, 725</t>
  </si>
  <si>
    <t>2459 Round Spring Towers, Rome, 13440</t>
  </si>
  <si>
    <t>690 Colonial Pine Passage, Vista, 92083</t>
  </si>
  <si>
    <t>739 Jagged Goose Street, Fort Worth, 76106</t>
  </si>
  <si>
    <t>29 Gentle Spring Mews, Fond Du Lac, 54935</t>
  </si>
  <si>
    <t>5532 Tawny Pines, Philadelphia, 19139</t>
  </si>
  <si>
    <t>4502 Hazy Run, Ontario, 91764</t>
  </si>
  <si>
    <t>6026 Stony Elk Hill, Oviedo, 32765</t>
  </si>
  <si>
    <t>4903 Lazy Parkway, Buffalo, 14221</t>
  </si>
  <si>
    <t>3902 Foggy Swale, Honolulu, 96822</t>
  </si>
  <si>
    <t>990 Dewy Crest, Oceanside, 92056</t>
  </si>
  <si>
    <t>9899 Hazy Falls, North Tonawanda, 14120</t>
  </si>
  <si>
    <t>7449 Merry Chase, Clovis, 93611</t>
  </si>
  <si>
    <t>7694 Velvet Turnabout, Jamaica, 11434</t>
  </si>
  <si>
    <t>1585 Stony Rabbit Hollow, Granite City, 62040</t>
  </si>
  <si>
    <t>2289 Cozy Promenade, Medford, 2155</t>
  </si>
  <si>
    <t>830 Clear Sky Vale, Pomona, 91766</t>
  </si>
  <si>
    <t>2833 Clear Valley, Tempe, 85281</t>
  </si>
  <si>
    <t>4682 Cozy Freeway, Santa Ana, 92703</t>
  </si>
  <si>
    <t>4196 Noble Beacon Mews, York, 17402</t>
  </si>
  <si>
    <t>231 Bright Alley, Aurora, 80010</t>
  </si>
  <si>
    <t>3926 Stony Gardens, Simi Valley, 93065</t>
  </si>
  <si>
    <t>3632 Fallen Pioneer Isle, Silver Spring, 20904</t>
  </si>
  <si>
    <t>1070 Dusty Beacon Maze, Saint Paul, 55124</t>
  </si>
  <si>
    <t>469 Crystal Anchor Mountain, San Antonio, 78201</t>
  </si>
  <si>
    <t>3601 Cozy Creek Trail, Philadelphia, 19143</t>
  </si>
  <si>
    <t>7007 Quiet Via, Philadelphia, 19149</t>
  </si>
  <si>
    <t>2515 Burning Boulevard, Bronx, 10466</t>
  </si>
  <si>
    <t>1010 Rustic Fox View, Azusa, 91702</t>
  </si>
  <si>
    <t>1430 Easy Spring Key, Fort Lauderdale, 33324</t>
  </si>
  <si>
    <t>3050 Crystal Fawn Green, San Antonio, 78201</t>
  </si>
  <si>
    <t>3139 Golden Autumn Byway, Princeton, 8540</t>
  </si>
  <si>
    <t>3356 Crystal Farm, Perth Amboy, 8861</t>
  </si>
  <si>
    <t>8473 Crystal Hickory Path, Miami, 33162</t>
  </si>
  <si>
    <t>874 Thunder Front, Loveland, 45140</t>
  </si>
  <si>
    <t>9627 Little Terrace, Virginia Beach, 23455</t>
  </si>
  <si>
    <t>9295 Emerald Downs, Louisville, 40214</t>
  </si>
  <si>
    <t>8400 Clear Wagon  Row, Lockport, 14094</t>
  </si>
  <si>
    <t>5420 Crystal Hill, Chicago, 60608</t>
  </si>
  <si>
    <t>4047 Grand Port, Staten Island, 10314</t>
  </si>
  <si>
    <t>6575 Quiet Loop, Tucson, 85719</t>
  </si>
  <si>
    <t>4317 Emerald Bay, Plymouth, 2360</t>
  </si>
  <si>
    <t>5325 Amber Blossom Way, Cleveland, 44120</t>
  </si>
  <si>
    <t>3065 Foggy Horse Port, Bronx, 10458</t>
  </si>
  <si>
    <t>3867 Middle Leaf By-pass, Webster, 14580</t>
  </si>
  <si>
    <t>6332 Round Range, Stockton, 95207</t>
  </si>
  <si>
    <t>6826 Quiet Lane, Amarillo, 79109</t>
  </si>
  <si>
    <t>3882 Golden Maze, Martinsburg, 25401</t>
  </si>
  <si>
    <t>1102 Misty Rabbit Alley, Cumberland, 21502</t>
  </si>
  <si>
    <t>8581 Blue Crescent, Pekin, 61554</t>
  </si>
  <si>
    <t>2749 Emerald Glen, Tallahassee, 32308</t>
  </si>
  <si>
    <t>7320 Wishing Rise Mall , Jacksonville, 32225</t>
  </si>
  <si>
    <t>3087 Hazy Glen, Woonsocket, 2895</t>
  </si>
  <si>
    <t>125 Easy Lake Close, Stockton, 95206</t>
  </si>
  <si>
    <t>4263 Cozy Embers Ledge, Lithonia, 30058</t>
  </si>
  <si>
    <t>7046 Sleepy Berry Estates, Caguas, 725</t>
  </si>
  <si>
    <t>6982 Cinder Fawn Cape, Caguas, 725</t>
  </si>
  <si>
    <t>5105 Tawny Park, Caguas, 725</t>
  </si>
  <si>
    <t>6449 Lazy Robin Drive, New York, 10016</t>
  </si>
  <si>
    <t>6229 Clear Oak Lookout, Phoenix, 85033</t>
  </si>
  <si>
    <t>72 Noble Path, Eugene, 97402</t>
  </si>
  <si>
    <t>870 Amber Quail Circuit, Long Beach, 90806</t>
  </si>
  <si>
    <t>1726 Velvet Thicket, Algonquin, 60102</t>
  </si>
  <si>
    <t>6163 Lazy Pointe, Indianapolis, 46227</t>
  </si>
  <si>
    <t>5530 Emerald Elk Mews, Los Angeles, 90003</t>
  </si>
  <si>
    <t>3740 Velvet Rise, Buena Park, 90620</t>
  </si>
  <si>
    <t>3204 Cinder Line, Hayward, 94541</t>
  </si>
  <si>
    <t>2476 Grand Leaf Townline, Catonsville, 21228</t>
  </si>
  <si>
    <t>1111 Cotton Vista, Carlisle, 17013</t>
  </si>
  <si>
    <t>6764 Tawny Link, Staten Island, 10306</t>
  </si>
  <si>
    <t>858 Emerald Key, Long Beach, 90806</t>
  </si>
  <si>
    <t>6292 Wishing Branch Via, Marietta, 30066</t>
  </si>
  <si>
    <t>7697 Easy Butterfly Centre, Jersey City, 7305</t>
  </si>
  <si>
    <t>4352 Heather Timber Quay, Long Beach, 90805</t>
  </si>
  <si>
    <t>1490 Amber Forest Forest, Memphis, 38109</t>
  </si>
  <si>
    <t>9044 Round Private, Lutz, 33549</t>
  </si>
  <si>
    <t>2557 Gentle Hills Wynd, Lombard, 60148</t>
  </si>
  <si>
    <t>9831 Sunny Cloud Valley, Oxnard, 93030</t>
  </si>
  <si>
    <t>6269 Harvest Shadow Meadow, Brooklyn, 11207</t>
  </si>
  <si>
    <t>9725 Cotton Forest, New Bedford, 2740</t>
  </si>
  <si>
    <t>6412 Quiet Swale, Newburgh, 12550</t>
  </si>
  <si>
    <t>2459 Velvet Brook Woods, Miami, 33175</t>
  </si>
  <si>
    <t>5078 Foggy Panda Highlands, Lansdale, 19446</t>
  </si>
  <si>
    <t>5085 Iron Vale, Caguas, 725</t>
  </si>
  <si>
    <t>7775 Sleepy Farm, Caguas, 725</t>
  </si>
  <si>
    <t>7381 Green Autoroute, Aguadilla, 603</t>
  </si>
  <si>
    <t>5959 Harvest Forest Boulevard, Caguas, 725</t>
  </si>
  <si>
    <t>5192 Foggy Elk Village, Caguas, 725</t>
  </si>
  <si>
    <t>4210 Silver Heights, Caguas, 725</t>
  </si>
  <si>
    <t>8852 Shady Glade, Caguas, 725</t>
  </si>
  <si>
    <t>414 Colonial Carrefour, Caguas, 725</t>
  </si>
  <si>
    <t>9183 Velvet Deer Circuit, Caguas, 725</t>
  </si>
  <si>
    <t>9279 Quaking Key, Caguas, 725</t>
  </si>
  <si>
    <t>8039 Grand Trail, Caguas, 725</t>
  </si>
  <si>
    <t>5509 Golden Sky Towers, Caguas, 725</t>
  </si>
  <si>
    <t>1795 Thunder Ramp, Caguas, 725</t>
  </si>
  <si>
    <t>7302 Cotton Freeway, Caguas, 725</t>
  </si>
  <si>
    <t>8310 Broad Centre, Caguas, 725</t>
  </si>
  <si>
    <t>4788 Quaking Stead, Caguas, 725</t>
  </si>
  <si>
    <t>4343 Wishing River Subdivision, Caguas, 725</t>
  </si>
  <si>
    <t>8400 Harvest Blossom Gardens, Caguas, 725</t>
  </si>
  <si>
    <t>3178 Golden Villas, Caguas, 725</t>
  </si>
  <si>
    <t>7868 Iron Fawn Mall , Caguas, 725</t>
  </si>
  <si>
    <t>7628 Foggy Brook Passage, Carolina, 983</t>
  </si>
  <si>
    <t>3408 Tawny Spring Glen, Caguas, 725</t>
  </si>
  <si>
    <t>1133 Cozy Embers Plaza, Caguas, 725</t>
  </si>
  <si>
    <t>8407 Colonial Cloud Mall , Caguas, 725</t>
  </si>
  <si>
    <t>7190 Silver Horse Glade, Dallas, 75220</t>
  </si>
  <si>
    <t>6774 Noble Branch Knoll, Salem, 97303</t>
  </si>
  <si>
    <t>9623 Clear Landing, South El Monte, 91733</t>
  </si>
  <si>
    <t>9900 Hidden Rise Downs, San Diego, 92115</t>
  </si>
  <si>
    <t>5579 Quiet Nectar Circuit, Sugar Land, 77479</t>
  </si>
  <si>
    <t>4145 Noble Ridge, Roswell, 88201</t>
  </si>
  <si>
    <t>8414 Wishing Horse Acres, Harvey, 60426</t>
  </si>
  <si>
    <t>7698 Bright Grove Island, Lockport, 14094</t>
  </si>
  <si>
    <t>9993 Easy Private, Provo, 84604</t>
  </si>
  <si>
    <t>6528 Round Private, Bay Shore, 11706</t>
  </si>
  <si>
    <t>4565 Quiet Fox Hill, Philadelphia, 19104</t>
  </si>
  <si>
    <t>603 Green Sky Promenade, Marrero, 70072</t>
  </si>
  <si>
    <t>6051 Emerald Arbor, Philadelphia, 19131</t>
  </si>
  <si>
    <t>9739 Round Spring Expressway, West Covina, 91790</t>
  </si>
  <si>
    <t>8205 Silver Treasure Loop, Oceanside, 92054</t>
  </si>
  <si>
    <t>8414 Velvet Island Ramp, Lake Forest, 92630</t>
  </si>
  <si>
    <t>4767 Wishing Round, Aurora, 80013</t>
  </si>
  <si>
    <t>8289 Foggy Meadow, New York, 10023</t>
  </si>
  <si>
    <t>4971 Indian Campus, West Chester, 19380</t>
  </si>
  <si>
    <t>1396 Silver Berry Impasse, Los Angeles, 90024</t>
  </si>
  <si>
    <t>7449 Tawny Glen, Bronx, 10460</t>
  </si>
  <si>
    <t>4575 Middle Crescent, New York, 10128</t>
  </si>
  <si>
    <t>1773 Amber Walk, Highland, 92346</t>
  </si>
  <si>
    <t>6127 Dewy Goose Downs, Brooklyn, 11220</t>
  </si>
  <si>
    <t>5062 Silver Corners, Indianapolis, 46227</t>
  </si>
  <si>
    <t>4482 Velvet Farm, Lindenhurst, 11757</t>
  </si>
  <si>
    <t>183 Cozy Pond Trail, Los Angeles, 90037</t>
  </si>
  <si>
    <t>5076 Amber Blossom Hollow, Union City, 94587</t>
  </si>
  <si>
    <t>1706 Colonial Plaza, Chicago, 60610</t>
  </si>
  <si>
    <t>9929 Hidden Berry Campus, Crystal Lake, 60014</t>
  </si>
  <si>
    <t>7516 Hidden Valley, Fort Lauderdale, 33324</t>
  </si>
  <si>
    <t>6040 Sunny Bay, Rego Park, 11374</t>
  </si>
  <si>
    <t>7732 Honey Dale, Albuquerque, 87120</t>
  </si>
  <si>
    <t>1043 Golden Timber Impasse, Philadelphia, 19111</t>
  </si>
  <si>
    <t>9853 Foggy Anchor Extension, Columbus, 31907</t>
  </si>
  <si>
    <t>8382 Rustic Branch Dale, Provo, 84604</t>
  </si>
  <si>
    <t>6764 Fallen Log Grove, Caguas, 725</t>
  </si>
  <si>
    <t>8569 Emerald Blossom Concession, Lombard, 60148</t>
  </si>
  <si>
    <t>6540 Thunder Square, Chicago, 60626</t>
  </si>
  <si>
    <t>1055 Crystal Woods, Oxnard, 93030</t>
  </si>
  <si>
    <t>5808 Silver Rise Circuit, San Jose, 95111</t>
  </si>
  <si>
    <t>1497 Little Walk, Caguas, 725</t>
  </si>
  <si>
    <t>2882 Quaking Place, Santa Ana, 92701</t>
  </si>
  <si>
    <t>3200 Sunny Grove Jetty, Caguas, 725</t>
  </si>
  <si>
    <t>6812 Middle Blossom Forest, Chicago, 60647</t>
  </si>
  <si>
    <t>4994 Dusty Bear Village, Cleveland, 44109</t>
  </si>
  <si>
    <t>4062 Dusty Quail Ridge, Portland, 97229</t>
  </si>
  <si>
    <t>2488 Quiet Orchard, Astoria, 11103</t>
  </si>
  <si>
    <t>1829 Crystal Goose Promenade, Brooklyn, 11206</t>
  </si>
  <si>
    <t>4280 Hazy Cloud Trail, Freeport, 11520</t>
  </si>
  <si>
    <t>523 Sleepy Hills Front, Caguas, 725</t>
  </si>
  <si>
    <t>4806 Sunny Forest Heath, Milpitas, 95035</t>
  </si>
  <si>
    <t>4097 Little Spring Mall , Lenoir, 28645</t>
  </si>
  <si>
    <t>2803 Wishing Branch Place, Brooklyn, 11208</t>
  </si>
  <si>
    <t>2820 Silent Corners, Hialeah, 33016</t>
  </si>
  <si>
    <t>398 Pleasant Mountain, Caguas, 725</t>
  </si>
  <si>
    <t>786 Golden Forest Terrace, Hickory, 28601</t>
  </si>
  <si>
    <t>4839 Velvet Place, Caguas, 725</t>
  </si>
  <si>
    <t>75 Noble Swale, Caguas, 725</t>
  </si>
  <si>
    <t>9166 Golden Nectar Corner, Caguas, 725</t>
  </si>
  <si>
    <t>3539 Gentle Heights, Caguas, 725</t>
  </si>
  <si>
    <t>9856 High Bear Crossing, Caguas, 725</t>
  </si>
  <si>
    <t>610 Pleasant Shadow Heights, Caguas, 725</t>
  </si>
  <si>
    <t>4853 Silent Mount, Caguas, 725</t>
  </si>
  <si>
    <t>2544 Honey Rise Loop, Caguas, 725</t>
  </si>
  <si>
    <t>1011 Iron Pioneer Autoroute, Caguas, 725</t>
  </si>
  <si>
    <t>4709 Red Close, Caguas, 725</t>
  </si>
  <si>
    <t>8598 Harvest Beacon Plaza, Hanover, 17331</t>
  </si>
  <si>
    <t>2641 Noble Point, San Antonio, 78223</t>
  </si>
  <si>
    <t>2337 Middle Embers Campus, San Marcos, 78666</t>
  </si>
  <si>
    <t>8609 Grand Harbour, Caguas, 725</t>
  </si>
  <si>
    <t>3977 Colonial Towers, Dallas, 75231</t>
  </si>
  <si>
    <t>6826 Foggy Close, Caguas, 725</t>
  </si>
  <si>
    <t>7773 Merry Autoroute, Martinsburg, 25401</t>
  </si>
  <si>
    <t>5406 Round Bear Parkway, Los Angeles, 90004</t>
  </si>
  <si>
    <t>6630 Sleepy Mews, Riverside, 92507</t>
  </si>
  <si>
    <t>8361 Misty Subdivision, West Orange, 7052</t>
  </si>
  <si>
    <t>4105 Silver Quail Mount, San Antonio, 78240</t>
  </si>
  <si>
    <t>8905 Heather Bluff Place, Florissant, 63033</t>
  </si>
  <si>
    <t>8957 Old View View, Las Vegas, 89119</t>
  </si>
  <si>
    <t>5149 Dusty Pony Common, Annandale, 22003</t>
  </si>
  <si>
    <t>7455 High Promenade, Hagerstown, 21740</t>
  </si>
  <si>
    <t>9008 Old Lane, Riverside, 92507</t>
  </si>
  <si>
    <t>245 Hazy Dale, Bakersfield, 93306</t>
  </si>
  <si>
    <t>3072 Umber Cape, Dorchester Center, 2124</t>
  </si>
  <si>
    <t>8950 Stony Forest Edge, Caguas, 725</t>
  </si>
  <si>
    <t>4948 Stony Close, Caguas, 725</t>
  </si>
  <si>
    <t>4028 Rustic Valley, Caguas, 725</t>
  </si>
  <si>
    <t>5736 High Limits, Caguas, 725</t>
  </si>
  <si>
    <t>2991 Silent Deer Landing, Caguas, 725</t>
  </si>
  <si>
    <t>5086 Emerald Fox Farms, Caguas, 725</t>
  </si>
  <si>
    <t>3909 Hidden Treasure Beach, Caguas, 725</t>
  </si>
  <si>
    <t>4691 Cinder Crest, Caguas, 725</t>
  </si>
  <si>
    <t>5703 Tawny Creek Townline, Caguas, 725</t>
  </si>
  <si>
    <t>7333 Cinder Way, Caguas, 725</t>
  </si>
  <si>
    <t>9404 Heather Bluff Dale, Caguas, 725</t>
  </si>
  <si>
    <t>1632 Green Fawn Corners, Caguas, 725</t>
  </si>
  <si>
    <t>7786 Middle Private, Caguas, 725</t>
  </si>
  <si>
    <t>8344 Noble Mountain Gate, Caguas, 725</t>
  </si>
  <si>
    <t>4722 Round Embers Falls, Caguas, 725</t>
  </si>
  <si>
    <t>1836 Cozy View Orchard, Caguas, 725</t>
  </si>
  <si>
    <t>5257 Umber Field, Caguas, 725</t>
  </si>
  <si>
    <t>9079 Dewy Deer Harbour, Caguas, 725</t>
  </si>
  <si>
    <t>1284 High Apple Highlands, Caguas, 725</t>
  </si>
  <si>
    <t>9816 Grand Hills Knoll, Caguas, 725</t>
  </si>
  <si>
    <t>5301 Blue Street, Caguas, 725</t>
  </si>
  <si>
    <t>7274 Middle Wynd, Caguas, 725</t>
  </si>
  <si>
    <t>2668 Velvet Row , Caguas, 725</t>
  </si>
  <si>
    <t>567 Fallen Pines , Caguas, 725</t>
  </si>
  <si>
    <t>9870 Little Hickory Loop, Caguas, 725</t>
  </si>
  <si>
    <t>5763 Green Crossing , Caguas, 725</t>
  </si>
  <si>
    <t>4854 Tawny Cove, Caguas, 725</t>
  </si>
  <si>
    <t>8297 Golden Green , Caguas, 725</t>
  </si>
  <si>
    <t>7293 Lazy Hill, Caguas, 725</t>
  </si>
  <si>
    <t>8967 Sleepy Lane, Caguas, 725</t>
  </si>
  <si>
    <t>6370 Emerald Row , Caguas, 725</t>
  </si>
  <si>
    <t>3065 Foggy Horse Port, Caguas, 725</t>
  </si>
  <si>
    <t>1393 Umber Sky Estates, Caguas, 725</t>
  </si>
  <si>
    <t>5493 Burning Horse Heath, Caguas, 725</t>
  </si>
  <si>
    <t>529 Blue Grove Rise, Caguas, 725</t>
  </si>
  <si>
    <t>4462 Little Lagoon Route, Caguas, 725</t>
  </si>
  <si>
    <t>9854 Jagged Impasse, Caguas, 725</t>
  </si>
  <si>
    <t>5336 Sleepy Sky Common, Caguas, 725</t>
  </si>
  <si>
    <t>3836 Blue Brook Stead, Caguas, 725</t>
  </si>
  <si>
    <t>4896 Honey Wood , Caguas, 725</t>
  </si>
  <si>
    <t>4592 Grand Timber Ramp, Caguas, 725</t>
  </si>
  <si>
    <t>146 Middle Terrace, Caguas, 725</t>
  </si>
  <si>
    <t>3710 Little Nook , Caguas, 725</t>
  </si>
  <si>
    <t>9598 Cinder Close, Caguas, 725</t>
  </si>
  <si>
    <t>6998 Old Treasure Crossing, Caguas, 725</t>
  </si>
  <si>
    <t>100 Jagged Cloud Pathway, Caguas, 725</t>
  </si>
  <si>
    <t>8110 Old Place, Caguas, 725</t>
  </si>
  <si>
    <t>1453 Lazy Cider Hill, Caguas, 725</t>
  </si>
  <si>
    <t>9221 Cotton Butterfly Terrace, Caguas, 725</t>
  </si>
  <si>
    <t>4110 Quaking Abbey, Caguas, 725</t>
  </si>
  <si>
    <t>6574 Shady Horse Wood, Caguas, 725</t>
  </si>
  <si>
    <t>4555 Amber Apple Cape, Caguas, 725</t>
  </si>
  <si>
    <t>9725 Cotton Forest, Oak Lawn, 60453</t>
  </si>
  <si>
    <t>1915 Thunder Hickory Freeway, Detroit, 48213</t>
  </si>
  <si>
    <t>1098 Fallen By-pass, Alhambra, 91801</t>
  </si>
  <si>
    <t>8271 Foggy Horse Inlet, New Haven, 6511</t>
  </si>
  <si>
    <t>3046 Broad Sky Dale, North Tonawanda, 14120</t>
  </si>
  <si>
    <t>1200 Silent Bend, Phoenix, 85029</t>
  </si>
  <si>
    <t>8768 Shady Arbor, Kenner, 70065</t>
  </si>
  <si>
    <t>3361 Little Ledge, Washington, 15301</t>
  </si>
  <si>
    <t>2088 Emerald Downs, Holland, 49423</t>
  </si>
  <si>
    <t>5263 Middle Road, Morrisville, 19067</t>
  </si>
  <si>
    <t>7111 Cotton Blossom Estates, Memphis, 38128</t>
  </si>
  <si>
    <t>9419 Cinder Hickory Towers, Federal Way, 98023</t>
  </si>
  <si>
    <t>4212 Cozy Corners, San Diego, 92113</t>
  </si>
  <si>
    <t>3614 Misty Mall , Chicago, 60626</t>
  </si>
  <si>
    <t>8706 Harvest Green, Los Angeles, 90027</t>
  </si>
  <si>
    <t>3193 Gentle Circuit, Bronx, 10457</t>
  </si>
  <si>
    <t>7358 Rocky Villas, Long Beach, 90805</t>
  </si>
  <si>
    <t>112 Green Fawn Estates, Chicago, 60637</t>
  </si>
  <si>
    <t>5763 Green Crossing, Caguas, 725</t>
  </si>
  <si>
    <t>5913 Easy Quail Wynd, Caguas, 725</t>
  </si>
  <si>
    <t>7910 Cotton Branch Highway, Caguas, 725</t>
  </si>
  <si>
    <t>7291 Shady Nectar Cape, Caguas, 725</t>
  </si>
  <si>
    <t>9825 Colonial Freeway, Caguas, 725</t>
  </si>
  <si>
    <t>2534 Easy Carrefour, Caguas, 725</t>
  </si>
  <si>
    <t>1914 Iron Berry Edge, Caguas, 725</t>
  </si>
  <si>
    <t>3200 Amber Pine Vale, Caguas, 725</t>
  </si>
  <si>
    <t>7173 Fallen Vista, Caguas, 725</t>
  </si>
  <si>
    <t>2915 Quaking Pathway, Caguas, 725</t>
  </si>
  <si>
    <t>772 Rustic Lagoon Crossing, Caguas, 725</t>
  </si>
  <si>
    <t>285 Crystal Circuit, Caguas, 725</t>
  </si>
  <si>
    <t>8172 Gentle Elk Beach, Caguas, 725</t>
  </si>
  <si>
    <t>5274 Hidden Mall , Caguas, 725</t>
  </si>
  <si>
    <t>9494 Bright Stead, Caguas, 725</t>
  </si>
  <si>
    <t>5943 Dewy Autoroute, Caguas, 725</t>
  </si>
  <si>
    <t>4103 Rocky View Harbour, Caguas, 725</t>
  </si>
  <si>
    <t>7595 Cotton Log Row, Caguas, 725</t>
  </si>
  <si>
    <t>2519 Cinder Orchard, Caguas, 725</t>
  </si>
  <si>
    <t>164 Stony Field, Caguas, 725</t>
  </si>
  <si>
    <t>9126 Wishing Expressway, Caguas, 725</t>
  </si>
  <si>
    <t>190 Heather View, Caguas, 725</t>
  </si>
  <si>
    <t>5700 Little Circle, Caguas, 725</t>
  </si>
  <si>
    <t>3980 High Line, Caguas, 725</t>
  </si>
  <si>
    <t>5953 Broad Close, Caguas, 725</t>
  </si>
  <si>
    <t>8370 Golden Goose Place, Caguas, 725</t>
  </si>
  <si>
    <t>4369 Bright Log Estates, Caguas, 725</t>
  </si>
  <si>
    <t>1794 High Diversion, Caguas, 725</t>
  </si>
  <si>
    <t>2861 Velvet Pointe, Caguas, 725</t>
  </si>
  <si>
    <t>9026 Little Avenue, Caguas, 725</t>
  </si>
  <si>
    <t>6183 Little Passage, Caguas, 725</t>
  </si>
  <si>
    <t>6232 Red Rise Rise, Caguas, 725</t>
  </si>
  <si>
    <t>1395 Cozy River Carrefour, Caguas, 725</t>
  </si>
  <si>
    <t>1655 Sleepy Pine Common, San Juan, 921</t>
  </si>
  <si>
    <t>7869 Round Cider Square, Caguas, 725</t>
  </si>
  <si>
    <t>911 Rustic Round, Caguas, 725</t>
  </si>
  <si>
    <t>4780 Cinder Treasure Highway, Caguas, 725</t>
  </si>
  <si>
    <t>4393 Pleasant Pioneer Avenue, Caguas, 725</t>
  </si>
  <si>
    <t>5131 Hazy Dale Parade, Caguas, 725</t>
  </si>
  <si>
    <t>1116 Silent Crest, Caguas, 725</t>
  </si>
  <si>
    <t>9539 Velvet Trace, Caguas, 725</t>
  </si>
  <si>
    <t>4485 Noble Fawn Highway, Caguas, 725</t>
  </si>
  <si>
    <t>9022 Foggy Dell, Caguas, 725</t>
  </si>
  <si>
    <t>3796 Rustic Autoroute, Caguas, 725</t>
  </si>
  <si>
    <t>8497 Emerald Grove Pines, Caguas, 725</t>
  </si>
  <si>
    <t>4791 Harvest Quail Limits, Caguas, 725</t>
  </si>
  <si>
    <t>9198 Rocky Run, Caguas, 725</t>
  </si>
  <si>
    <t>6567 High Lagoon Heath, Caguas, 725</t>
  </si>
  <si>
    <t>7885 Misty Knoll, Caguas, 725</t>
  </si>
  <si>
    <t>1612 Golden Willow Crest, Caguas, 725</t>
  </si>
  <si>
    <t>3567 Heather Knoll, Caguas, 725</t>
  </si>
  <si>
    <t>9460 Hidden Landing, Caguas, 725</t>
  </si>
  <si>
    <t>9297 Burning Extension, Caguas, 725</t>
  </si>
  <si>
    <t>1591 Foggy Meadow, Caguas, 725</t>
  </si>
  <si>
    <t>555 Colonial Butterfly Highway, Caguas, 725</t>
  </si>
  <si>
    <t>139 Little Bear Chase, Caguas, 725</t>
  </si>
  <si>
    <t>1285 Noble Pointe, Caguas, 725</t>
  </si>
  <si>
    <t>1132 Harvest Front, Caguas, 725</t>
  </si>
  <si>
    <t>7094 Misty Wynd, Caguas, 725</t>
  </si>
  <si>
    <t>7774 Dewy Line, Vega Baja, 693</t>
  </si>
  <si>
    <t>3684 Old River Crossing, Caguas, 725</t>
  </si>
  <si>
    <t>2762 Umber Cloud Glen, Caguas, 725</t>
  </si>
  <si>
    <t>7258 Burning Dale Mountain, Caguas, 725</t>
  </si>
  <si>
    <t>3593 Blue Brook Acres, Caguas, 725</t>
  </si>
  <si>
    <t>1475 Red Creek Stead, Caguas, 725</t>
  </si>
  <si>
    <t>7761 Silent Hickory Drive, Caguas, 725</t>
  </si>
  <si>
    <t>4703 Old Route, Caguas, 725</t>
  </si>
  <si>
    <t>9420 Velvet Lagoon Trail, Caguas, 725</t>
  </si>
  <si>
    <t>2337 Indian Inlet, Caguas, 725</t>
  </si>
  <si>
    <t>7190 Silver Horse Glade, Caguas, 725</t>
  </si>
  <si>
    <t>3760 Stony Promenade, Caguas, 725</t>
  </si>
  <si>
    <t>5434 Grand Common, Caguas, 725</t>
  </si>
  <si>
    <t>4097 Middle Spring Centre, Caguas, 725</t>
  </si>
  <si>
    <t>8924 Easy Treasure Nook, Caguas, 725</t>
  </si>
  <si>
    <t>3506 Heather Berry Round, Caguas, 725</t>
  </si>
  <si>
    <t>7800 Hazy Lake Acres, Caguas, 725</t>
  </si>
  <si>
    <t>4520 Quiet Grounds, Caguas, 725</t>
  </si>
  <si>
    <t>1155 Cotton Inlet, Caguas, 725</t>
  </si>
  <si>
    <t>896 Thunder Knoll, Caguas, 725</t>
  </si>
  <si>
    <t>472 Cinder Sky Farm, Caguas, 725</t>
  </si>
  <si>
    <t>6080 Old Bay, Caguas, 725</t>
  </si>
  <si>
    <t>4251 Sleepy View Alley, Caguas, 725</t>
  </si>
  <si>
    <t>432 Dusty Glen, Caguas, 725</t>
  </si>
  <si>
    <t>6774 Noble Branch Knoll, Caguas, 725</t>
  </si>
  <si>
    <t>5571 Rocky Knoll, Los Angeles, 90037</t>
  </si>
  <si>
    <t>8773 Colonial Shadow Maze, Baltimore, 21206</t>
  </si>
  <si>
    <t>1606 Rocky Shadow Ledge, Phoenix, 85035</t>
  </si>
  <si>
    <t>5803 Umber Meadow, Fullerton, 92833</t>
  </si>
  <si>
    <t>1221 High Crest, Baltimore, 21218</t>
  </si>
  <si>
    <t>5098 Lazy Pathway, Sacramento, 95823</t>
  </si>
  <si>
    <t>3957 Emerald Spring Nook, Chicago, 60614</t>
  </si>
  <si>
    <t>3977 Colonial Towers, Greensboro, 27410</t>
  </si>
  <si>
    <t>5835 Harvest Vista, San Jose, 95127</t>
  </si>
  <si>
    <t>5493 Burning Horse Heath, New York, 10031</t>
  </si>
  <si>
    <t>1449 Red Cove, Lakewood, 44107</t>
  </si>
  <si>
    <t>2056 Misty Grove Rise, Hamilton, 45011</t>
  </si>
  <si>
    <t>5430 Burning Rise Route, Roseburg, 97470</t>
  </si>
  <si>
    <t>6324 Golden Line, Modesto, 95350</t>
  </si>
  <si>
    <t>5659 Shady Cloud Port, New York, 10003</t>
  </si>
  <si>
    <t>1214 Dusty Crescent, New Bedford, 2740</t>
  </si>
  <si>
    <t>1795 Fallen Corners, Encinitas, 92024</t>
  </si>
  <si>
    <t>9761 Quaking Acres, San Jose, 95116</t>
  </si>
  <si>
    <t>6115 Clear River Key, Rome, 13440</t>
  </si>
  <si>
    <t>1985 Sunny Manor, Watsonville, 95076</t>
  </si>
  <si>
    <t>4834 Easy Terrace, Meridian, 83642</t>
  </si>
  <si>
    <t>6058 Fallen Walk, Houston, 77084</t>
  </si>
  <si>
    <t>3200 Amber Bend, Los Angeles, 90027</t>
  </si>
  <si>
    <t>1773 Amber Walk, Brooklyn, 11229</t>
  </si>
  <si>
    <t>8775 Wishing Pony Byway, Endicott, 13760</t>
  </si>
  <si>
    <t>4845 Thunder Embers Hollow, San Jose, 95148</t>
  </si>
  <si>
    <t>906 Green Treasure Limits, Katy, 77450</t>
  </si>
  <si>
    <t>7191 Jagged Avenue, Visalia, 93277</t>
  </si>
  <si>
    <t>2395 Misty Carrefour, Lancaster, 93535</t>
  </si>
  <si>
    <t>516 Dewy Bluff Swale, Phoenix, 85022</t>
  </si>
  <si>
    <t>2225 Crystal Beach, Lompoc, 93436</t>
  </si>
  <si>
    <t>18 Golden Point, Miami, 33186</t>
  </si>
  <si>
    <t>9540 Little Vista, York, 17404</t>
  </si>
  <si>
    <t>7814 Colonial Autumn Line, Ogden, 84404</t>
  </si>
  <si>
    <t>2538 Quaking Hills Ramp, Raleigh, 27610</t>
  </si>
  <si>
    <t>6174 Bright Vista, Virginia Beach, 23455</t>
  </si>
  <si>
    <t>141 Dewy Plaza, Carlsbad, 92009</t>
  </si>
  <si>
    <t>3922 Grand Crescent, Hacienda Heights, 91745</t>
  </si>
  <si>
    <t>1870 Crystal Blossom Towers, Union City, 7087</t>
  </si>
  <si>
    <t>8093 Old Autumn Green, Hollywood, 33023</t>
  </si>
  <si>
    <t>7658 Hazy Mountain Plaza, Bolingbrook, 60440</t>
  </si>
  <si>
    <t>8153 Golden Timber Parkway, West Lafayette, 47906</t>
  </si>
  <si>
    <t>1040 Quaking Mountain Heath, Astoria, 11103</t>
  </si>
  <si>
    <t>4770 Hidden Heath, Newark, 7105</t>
  </si>
  <si>
    <t>4110 Hidden Private, San Jose, 95127</t>
  </si>
  <si>
    <t>8212 Broad Circle, Woodbridge, 22192</t>
  </si>
  <si>
    <t>9188 Red Highway, Weslaco, 78596</t>
  </si>
  <si>
    <t>4599 Grand Route, Jamaica, 11432</t>
  </si>
  <si>
    <t>7208 Bright Landing, Caguas, 725</t>
  </si>
  <si>
    <t>8165 Red Lane, Caguas, 725</t>
  </si>
  <si>
    <t>331 Grand Orchard, Caguas, 725</t>
  </si>
  <si>
    <t>2264 Thunder Abbey, Caguas, 725</t>
  </si>
  <si>
    <t>9082 Merry Lookout, Caguas, 725</t>
  </si>
  <si>
    <t>6468 Fallen Close, Caguas, 725</t>
  </si>
  <si>
    <t>7342 Hidden Walk, Caguas, 725</t>
  </si>
  <si>
    <t>577 Rustic Nectar Row, Caguas, 725</t>
  </si>
  <si>
    <t>7840 Umber Sky Villas, Caguas, 725</t>
  </si>
  <si>
    <t>7509 Iron Concession, Caguas, 725</t>
  </si>
  <si>
    <t>2199 Silver Autumn Key, Caguas, 725</t>
  </si>
  <si>
    <t>9470 Shady View Bend, Caguas, 725</t>
  </si>
  <si>
    <t>9366 Silent Nectar Highway, Caguas, 725</t>
  </si>
  <si>
    <t>4167 Stony Extension, Caguas, 725</t>
  </si>
  <si>
    <t>7370 Sleepy Way, Caguas, 725</t>
  </si>
  <si>
    <t>1613 Broad Beach, Caguas, 725</t>
  </si>
  <si>
    <t>4992 Jagged Forest Subdivision, Caguas, 725</t>
  </si>
  <si>
    <t>3216 Red Glade, Caguas, 725</t>
  </si>
  <si>
    <t>3481 Crystal Campus, Caguas, 725</t>
  </si>
  <si>
    <t>5424 Rustic Anchor Boulevard, Caguas, 725</t>
  </si>
  <si>
    <t>7958 Thunder Apple Street, Caguas, 725</t>
  </si>
  <si>
    <t>6496 Harvest Highlands, Guayama, 784</t>
  </si>
  <si>
    <t>8713 Quaking Abbey, Caguas, 725</t>
  </si>
  <si>
    <t>6314 Honey Canyon, Caguas, 725</t>
  </si>
  <si>
    <t>1388 Blue Turnabout, Caguas, 725</t>
  </si>
  <si>
    <t>1122 Old Fox Lookout, Caguas, 725</t>
  </si>
  <si>
    <t>257 Iron Elk Maze, Caguas, 725</t>
  </si>
  <si>
    <t>9544 Noble Spring Route, Caguas, 725</t>
  </si>
  <si>
    <t>1025 Colonial Plaza, Caguas, 725</t>
  </si>
  <si>
    <t>2839 Grand Timber Canyon, Juana Diaz, 795</t>
  </si>
  <si>
    <t>6174 Wishing Front, Caguas, 725</t>
  </si>
  <si>
    <t>9447 Dusty Gate Centre, Caguas, 725</t>
  </si>
  <si>
    <t>6401 Shady Embers Farms, Caguas, 725</t>
  </si>
  <si>
    <t>595 Indian Path, Caguas, 725</t>
  </si>
  <si>
    <t>1820 Noble Elk Harbour, Caguas, 725</t>
  </si>
  <si>
    <t>1577 Green Vista, Caguas, 725</t>
  </si>
  <si>
    <t>9920 Little Lane, Caguas, 725</t>
  </si>
  <si>
    <t>3089 Gentle Horse Chase, Caguas, 725</t>
  </si>
  <si>
    <t>4090 Colonial End, Caguas, 725</t>
  </si>
  <si>
    <t>4601 Amber Grove Hollow, Caguas, 725</t>
  </si>
  <si>
    <t>2127 Middle Goose Mews, Caguas, 725</t>
  </si>
  <si>
    <t>8840 Harvest Towers, Caguas, 725</t>
  </si>
  <si>
    <t>8617 Cinder Mountain Forest, Caguas, 725</t>
  </si>
  <si>
    <t>5087 Crystal Hills Manor, Caguas, 725</t>
  </si>
  <si>
    <t>1548 Lazy Place, Caguas, 725</t>
  </si>
  <si>
    <t>9009 Merry Nectar Heights, Caguas, 725</t>
  </si>
  <si>
    <t>4316 Misty Way, Caguas, 725</t>
  </si>
  <si>
    <t>6324 Lazy Lane, Caguas, 725</t>
  </si>
  <si>
    <t>5736 Heather Byway, Caguas, 725</t>
  </si>
  <si>
    <t>7334 Umber Expressway, Caguas, 725</t>
  </si>
  <si>
    <t>7094 Round Carrefour, West Covina, 91790</t>
  </si>
  <si>
    <t>3367 Easy Pines, Ventura, 93003</t>
  </si>
  <si>
    <t>4776 Crystal River Stead, Washington, 20009</t>
  </si>
  <si>
    <t>7312 Umber Prairie Wynd, Valrico, 33594</t>
  </si>
  <si>
    <t>1221 Cinder Pines, Kaneohe, 96744</t>
  </si>
  <si>
    <t>8824 Noble View Valley, Ventura, 93003</t>
  </si>
  <si>
    <t>2720 Stony Field, Brooklyn, 11218</t>
  </si>
  <si>
    <t>698 Colonial Way, Oceanside, 92057</t>
  </si>
  <si>
    <t>7409 Cotton Manor, Fort Worth, 76116</t>
  </si>
  <si>
    <t>6797 Quiet Mountain Rise, Plymouth, 2360</t>
  </si>
  <si>
    <t>5731 Cinder Horse Court, Brooklyn, 11218</t>
  </si>
  <si>
    <t>72 Noble Path, Cleveland, 44120</t>
  </si>
  <si>
    <t>923 Amber Grounds, Philadelphia, 19145</t>
  </si>
  <si>
    <t>3901 Iron Parade, Lodi, 95240</t>
  </si>
  <si>
    <t>4915 Lazy Pine Bay, Bakersfield, 93308</t>
  </si>
  <si>
    <t>654 Gentle Acres, Philadelphia, 19143</t>
  </si>
  <si>
    <t>7581 Cinder Link, Long Beach, 90813</t>
  </si>
  <si>
    <t>6001 Iron Diversion, San Jose, 95122</t>
  </si>
  <si>
    <t>9198 Blue Swale, Murfreesboro, 37130</t>
  </si>
  <si>
    <t>3358 Middle Ridge, Carlsbad, 92009</t>
  </si>
  <si>
    <t>9785 Silver Hickory Walk, Hamilton, 45011</t>
  </si>
  <si>
    <t>9391 Little Leaf Ramp, Houston, 77083</t>
  </si>
  <si>
    <t>3810 Honey Swale, New York, 10031</t>
  </si>
  <si>
    <t>5166 Middle Circuit, Hayward, 94541</t>
  </si>
  <si>
    <t>2269 High Limits, Bridgeton, 8302</t>
  </si>
  <si>
    <t>6901 Lazy Plaza, Martinsburg, 25401</t>
  </si>
  <si>
    <t>67 Cotton Mountain Terrace, Bay Shore, 11706</t>
  </si>
  <si>
    <t>4291 Sunny Fox Mews, Palatine, 60067</t>
  </si>
  <si>
    <t>7790 Green Berry Gate, Smyrna, 30080</t>
  </si>
  <si>
    <t>9922 Misty Oak Inlet, Van Nuys, 91406</t>
  </si>
  <si>
    <t>9128 Little Cloud Bay, Opa Locka, 33055</t>
  </si>
  <si>
    <t>1819 Noble Ramp, Los Angeles, 90046</t>
  </si>
  <si>
    <t>9539 Velvet Trace, Saint Paul, 55106</t>
  </si>
  <si>
    <t>125 Colonial Butterfly Stead, Edison, 8817</t>
  </si>
  <si>
    <t>9084 Middle Embers Passage, Baytown, 77520</t>
  </si>
  <si>
    <t>1994 Lost Berry Promenade, Sylmar, 91342</t>
  </si>
  <si>
    <t>7676 Colonial Towers, Bend, 97701</t>
  </si>
  <si>
    <t>2422 High River Corners, Opa Locka, 33055</t>
  </si>
  <si>
    <t>398 Pleasant Mountain, Burnsville, 55337</t>
  </si>
  <si>
    <t>2070 Indian Leaf Edge, Huntington Station, 11746</t>
  </si>
  <si>
    <t>4232 Wishing Creek Campus, Caguas, 725</t>
  </si>
  <si>
    <t>4210 Dewy Round, Caguas, 725</t>
  </si>
  <si>
    <t>8570 Hazy Forest End, Caguas, 725</t>
  </si>
  <si>
    <t>9885 Hazy Forest Path, Caguas, 725</t>
  </si>
  <si>
    <t>3332 Heather Road, Caguas, 725</t>
  </si>
  <si>
    <t>4114 Lost Blossom Farms, Caguas, 725</t>
  </si>
  <si>
    <t>403 Tawny Hills By-pass, Caguas, 725</t>
  </si>
  <si>
    <t>5346 Clear Hills Way, Caguas, 725</t>
  </si>
  <si>
    <t>4551 Jagged Bay, Caguas, 725</t>
  </si>
  <si>
    <t>6036 Noble Blossom Wynd, Caguas, 725</t>
  </si>
  <si>
    <t>1812 Sunny River Wharf, Caguas, 725</t>
  </si>
  <si>
    <t>6639 Clear Fawn Grounds, Caguas, 725</t>
  </si>
  <si>
    <t>3440 Clear Moor, Caguas, 725</t>
  </si>
  <si>
    <t>8569 Umber Fox Common, Caguas, 725</t>
  </si>
  <si>
    <t>3412 Golden Orchard, Caguas, 725</t>
  </si>
  <si>
    <t>3413 Silver Lake Carrefour, Caguas, 725</t>
  </si>
  <si>
    <t>2681 Cinder By-pass, Mayaguez, 680</t>
  </si>
  <si>
    <t>3289 Thunder Prairie Inlet, Caguas, 725</t>
  </si>
  <si>
    <t>8094 Broad Dale, Caguas, 725</t>
  </si>
  <si>
    <t>6292 Velvet Wagon  Plaza, Caguas, 725</t>
  </si>
  <si>
    <t>8828 Red Farms, Caguas, 725</t>
  </si>
  <si>
    <t>6336 Thunder Dale, Caguas, 725</t>
  </si>
  <si>
    <t>1974 Fallen Place, Caguas, 725</t>
  </si>
  <si>
    <t>2553 Golden Dale, Caguas, 725</t>
  </si>
  <si>
    <t>2568 Bright Lookout, Caguas, 725</t>
  </si>
  <si>
    <t>382 Rocky Pond By-pass, Caguas, 725</t>
  </si>
  <si>
    <t>4692 Gentle Turnabout, Caguas, 725</t>
  </si>
  <si>
    <t>5138 Green Boulevard, Humacao, 791</t>
  </si>
  <si>
    <t>4689 Lost Spring Key, Caguas, 725</t>
  </si>
  <si>
    <t>1018 Colonial Nectar Subdivision, Caguas, 725</t>
  </si>
  <si>
    <t>8696 Bright Dale Pointe, Caguas, 725</t>
  </si>
  <si>
    <t>914 Round Pony Canyon, Caguas, 725</t>
  </si>
  <si>
    <t>135 Burning Ridge, Caguas, 725</t>
  </si>
  <si>
    <t>1905 Broad Apple Highway, Caguas, 725</t>
  </si>
  <si>
    <t>2291 Velvet Berry Freeway, Caguas, 725</t>
  </si>
  <si>
    <t>8718 High Front, Caguas, 725</t>
  </si>
  <si>
    <t>1809 Lost Pine Ledge, Caguas, 725</t>
  </si>
  <si>
    <t>1235 Honey Mews, Caguas, 725</t>
  </si>
  <si>
    <t>4746 Quaking Bear Valley, Caguas, 725</t>
  </si>
  <si>
    <t>5735 Round Beacon Terrace, Caguas, 725</t>
  </si>
  <si>
    <t>2387 Silver Freeway, Caguas, 725</t>
  </si>
  <si>
    <t>6567 Red Sky Gate, Caguas, 725</t>
  </si>
  <si>
    <t>9505 Broad Timber Highlands, Caguas, 725</t>
  </si>
  <si>
    <t>7969 Umber Forest, Caguas, 725</t>
  </si>
  <si>
    <t>1538 Sunny Lagoon Mews, Caguas, 725</t>
  </si>
  <si>
    <t>3450 Round Gate Close, Bayamon, 957</t>
  </si>
  <si>
    <t>9709 Dewy Pointe, Caguas, 725</t>
  </si>
  <si>
    <t>4429 Lost Elk Front, Caguas, 725</t>
  </si>
  <si>
    <t>2721 Dewy Panda Manor, Caguas, 725</t>
  </si>
  <si>
    <t>4545 Quaking Hickory Ledge, Caguas, 725</t>
  </si>
  <si>
    <t>6289 Rocky Way, Arecibo, 612</t>
  </si>
  <si>
    <t>2585 Silent Autumn Landing, Caguas, 725</t>
  </si>
  <si>
    <t>1411 Little Log Boulevard, Caguas, 725</t>
  </si>
  <si>
    <t>4849 Clear Blossom Turnabout, Vega Baja, 693</t>
  </si>
  <si>
    <t>1768 Sleepy Zephyr Place, Caguas, 725</t>
  </si>
  <si>
    <t>1811 Hazy Oak Subdivision, Caguas, 725</t>
  </si>
  <si>
    <t>2972 Pleasant Branch Road, Caguas, 725</t>
  </si>
  <si>
    <t>7760 Golden Limits, Sacramento, 95822</t>
  </si>
  <si>
    <t>7824 Cinder Fawn Manor, Fort Washington, 20744</t>
  </si>
  <si>
    <t>8908 Golden Thicket, Long Beach, 90805</t>
  </si>
  <si>
    <t>4839 Lazy View, Wyandotte, 48192</t>
  </si>
  <si>
    <t>8916 Quaking Creek Trail, Newark, 7104</t>
  </si>
  <si>
    <t>1491 Little Robin Way, Brooklyn, 11204</t>
  </si>
  <si>
    <t>5292 Heather Zephyr Forest, Mililani, 96789</t>
  </si>
  <si>
    <t>6997 Amber Common, New York, 10011</t>
  </si>
  <si>
    <t>398 Emerald Grove, Brooklyn, 11221</t>
  </si>
  <si>
    <t>1039 Red Towers, Loveland, 45140</t>
  </si>
  <si>
    <t>654 Foggy Point, Harvey, 60426</t>
  </si>
  <si>
    <t>4772 Indian Alley, Saint Paul, 55124</t>
  </si>
  <si>
    <t>8544 Silent Treasure Thicket, Caguas, 725</t>
  </si>
  <si>
    <t>1607 Hazy Butterfly Swale, Caguas, 725</t>
  </si>
  <si>
    <t>5016 Silent Diversion, Caguas, 725</t>
  </si>
  <si>
    <t>125 Easy Lake Close, Caguas, 725</t>
  </si>
  <si>
    <t>9731 Round Horse Villas, Caguas, 725</t>
  </si>
  <si>
    <t>8667 Iron Arbor, Caguas, 725</t>
  </si>
  <si>
    <t>9420 Honey Grove Mews, Caguas, 725</t>
  </si>
  <si>
    <t>398 Emerald Grove, Caguas, 725</t>
  </si>
  <si>
    <t>14 Dusty Lake Beach, Caguas, 725</t>
  </si>
  <si>
    <t>5546 Gentle Point, Caguas, 725</t>
  </si>
  <si>
    <t>2963 Indian Elk Pathway, Caguas, 725</t>
  </si>
  <si>
    <t>3253 Colonial Embers Vista, Bayamon, 957</t>
  </si>
  <si>
    <t>2857 Honey Terrace, Caguas, 725</t>
  </si>
  <si>
    <t>7851 Clear Rise Edge, Caguas, 725</t>
  </si>
  <si>
    <t>2889 Sleepy Freeway, Caguas, 725</t>
  </si>
  <si>
    <t>6718 Stony Gate Vale, Caguas, 725</t>
  </si>
  <si>
    <t>4906 Umber Lookout, Escondido, 92025</t>
  </si>
  <si>
    <t>8546 Thunder Goose Inlet, Detroit, 48224</t>
  </si>
  <si>
    <t>2469 Blue Brook Crossing, San Jose, 95127</t>
  </si>
  <si>
    <t>8684 Golden Point, Marietta, 30067</t>
  </si>
  <si>
    <t>5995 Shady Anchor Canyon, Pekin, 61554</t>
  </si>
  <si>
    <t>3261 Little Meadow, Santa Ana, 92705</t>
  </si>
  <si>
    <t>7494 Emerald Terrace, Dallas, 75227</t>
  </si>
  <si>
    <t>5721 Rocky Pond Glade, Canyon Country, 91351</t>
  </si>
  <si>
    <t>1191 Merry Rabbit Acres, Indianapolis, 46226</t>
  </si>
  <si>
    <t>7213 Sleepy Cove, Caguas, 725</t>
  </si>
  <si>
    <t>4922 Middle Hills Promenade, Bellflower, 90706</t>
  </si>
  <si>
    <t>4746 Quaking Bear Valley, Indianapolis, 46227</t>
  </si>
  <si>
    <t>5365 Noble Nectar Island, Caguas, 725</t>
  </si>
  <si>
    <t>2679 Rustic Loop, Caguas, 725</t>
  </si>
  <si>
    <t>8510 Round Bear Gate, San Jose, 95125</t>
  </si>
  <si>
    <t>8671 Iron Anchor Corners, Caguas, 725</t>
  </si>
  <si>
    <t>2122 Hazy Corner, Tonawanda, 14150</t>
  </si>
  <si>
    <t>1879 Green Pine Bank, Caguas, 725</t>
  </si>
  <si>
    <t>7595 Cotton Log Row, Miami, 33162</t>
  </si>
  <si>
    <t>2051 Dusty Route, Caguas, 725</t>
  </si>
  <si>
    <t>9139 Blue Blossom Court, San Ramon, 94583</t>
  </si>
  <si>
    <t>4058 Quiet Heights, Caguas, 725</t>
  </si>
  <si>
    <t>3243 Shady Corner, Freeport, 11520</t>
  </si>
  <si>
    <t>131 Sunny Treasure Green, Salinas, 93905</t>
  </si>
  <si>
    <t>2531 Wishing Square, Caguas, 725</t>
  </si>
  <si>
    <t>6417 Silver Towers, Peabody, 1960</t>
  </si>
  <si>
    <t>257 Harvest Close, Caguas, 725</t>
  </si>
  <si>
    <t>7342 Hazy Beacon Park, Canovanas, 729</t>
  </si>
  <si>
    <t>7787 Lazy Corners, Paramount, 90723</t>
  </si>
  <si>
    <t>5136 Rustic Pioneer Estates, Caguas, 725</t>
  </si>
  <si>
    <t>1723 Tawny Via, Mount Prospect, 60056</t>
  </si>
  <si>
    <t>7111 Silent Fox Gardens, Long Beach, 90813</t>
  </si>
  <si>
    <t>3732 Old Mountain Bank, Caguas, 725</t>
  </si>
  <si>
    <t>6217 Rustic Lake Forest, Rancho Cordova, 95670</t>
  </si>
  <si>
    <t>1082 Quiet Treasure Link, Caguas, 725</t>
  </si>
  <si>
    <t>3176 Round Gate, Billings, 59102</t>
  </si>
  <si>
    <t>1426 Fallen Line, Caguas, 725</t>
  </si>
  <si>
    <t>9814 Emerald Prairie Limits, Wilkes Barre, 18702</t>
  </si>
  <si>
    <t>8271 Tawny Elk Abbey, Caguas, 725</t>
  </si>
  <si>
    <t>3931 Gentle Ramp, Roseville, 48066</t>
  </si>
  <si>
    <t>9699 Honey Rise, Bellflower, 90706</t>
  </si>
  <si>
    <t>1564 Rocky Terrace, Caguas, 725</t>
  </si>
  <si>
    <t>4294 High Passage, Wheaton, 60187</t>
  </si>
  <si>
    <t>5918 Golden Beacon Freeway, Caguas, 725</t>
  </si>
  <si>
    <t>3915 Broad Lookout, Detroit, 48238</t>
  </si>
  <si>
    <t>830 Broad Beacon Maze, Caguas, 725</t>
  </si>
  <si>
    <t>6127 Dewy Goose Downs, Carlisle, 17013</t>
  </si>
  <si>
    <t>1188 Old Abbey, Dallas, 75228</t>
  </si>
  <si>
    <t>7004 Hazy Lake Townline, Caguas, 725</t>
  </si>
  <si>
    <t>2556 Umber Autoroute, Newark, 19702</t>
  </si>
  <si>
    <t>3722 Thunder Cape, Panorama City, 91402</t>
  </si>
  <si>
    <t>2676 Velvet Common, Caguas, 725</t>
  </si>
  <si>
    <t>833 Amber Anchor Glen, Atlanta, 30318</t>
  </si>
  <si>
    <t>830 Quaking Bear Grounds, Caguas, 725</t>
  </si>
  <si>
    <t>1509 Middle Oak Isle, Fremont, 94539</t>
  </si>
  <si>
    <t>9712 Fallen Robin Diversion, Caguas, 725</t>
  </si>
  <si>
    <t>8665 Sunny Deer Woods, Rochester, 14609</t>
  </si>
  <si>
    <t>9879 Harvest Deer Farms, Dallas, 75211</t>
  </si>
  <si>
    <t>75 Sunny Grounds, Bayamon, 957</t>
  </si>
  <si>
    <t>9731 Honey Fox Towers, Caguas, 725</t>
  </si>
  <si>
    <t>7573 Golden Treasure Centre, Caguas, 725</t>
  </si>
  <si>
    <t>8369 Sunny Crossing, Caguas, 725</t>
  </si>
  <si>
    <t>1425 Fallen Fox Arbor, Caguas, 725</t>
  </si>
  <si>
    <t>2290 Crystal Pathway, Caguas, 725</t>
  </si>
  <si>
    <t>6179 Noble Panda Moor, Caguas, 725</t>
  </si>
  <si>
    <t>2127 Cozy Deer Bank, Greenville, 27858</t>
  </si>
  <si>
    <t>3593 Easy Embers Field, Morristown, 7960</t>
  </si>
  <si>
    <t>5365 Tawny Apple Limits, Miami, 33147</t>
  </si>
  <si>
    <t>4845 Thunder Embers Hollow, Albuquerque, 87111</t>
  </si>
  <si>
    <t>5154 Honey Bend, Amarillo, 79109</t>
  </si>
  <si>
    <t>6715 Gentle Horse Row, Lutz, 33549</t>
  </si>
  <si>
    <t>6412 Crystal View Townline, Bend, 97701</t>
  </si>
  <si>
    <t>263 Harvest Wood, East Brunswick, 8816</t>
  </si>
  <si>
    <t>7111 Cotton Blossom Estates, Lancaster, 29720</t>
  </si>
  <si>
    <t>3005 Bright Maze, Ontario, 91762</t>
  </si>
  <si>
    <t>5657 Lost Expressway, Houston, 77015</t>
  </si>
  <si>
    <t>183 Velvet Grove Towers, Hampton, 23666</t>
  </si>
  <si>
    <t>2275 Rustic Impasse, New York, 10016</t>
  </si>
  <si>
    <t>8279 Bright Fox Highway, Porterville, 93257</t>
  </si>
  <si>
    <t>2792 Middle Mount, Portland, 97223</t>
  </si>
  <si>
    <t>6414 Jagged Sky Gardens, Strongsville, 44136</t>
  </si>
  <si>
    <t>4849 Clear Blossom Turnabout, El Paso, 79927</t>
  </si>
  <si>
    <t>8248 Clear Glade, Del Rio, 78840</t>
  </si>
  <si>
    <t>4606 Umber Range, Buffalo, 14221</t>
  </si>
  <si>
    <t>2058 Quaking Oak Common, Bountiful, 84010</t>
  </si>
  <si>
    <t>5131 Gentle Limits, Kent, 98031</t>
  </si>
  <si>
    <t>9595 Iron Orchard, Chicago, 60620</t>
  </si>
  <si>
    <t>340 Velvet Barn Gate, Far Rockaway, 11691</t>
  </si>
  <si>
    <t>569 Hazy Wynd, Houston, 77088</t>
  </si>
  <si>
    <t>5768 Jagged Zephyr Port, Philadelphia, 19124</t>
  </si>
  <si>
    <t>1021 Silver Log Cape, Simi Valley, 93065</t>
  </si>
  <si>
    <t>2002 Noble Crescent, Detroit, 48227</t>
  </si>
  <si>
    <t>7262 Emerald Boulevard, Garden Grove, 92840</t>
  </si>
  <si>
    <t>9176 Shady Barn Jetty, San Diego, 92105</t>
  </si>
  <si>
    <t>3670 Broad Mountain Link, Chicago, 60609</t>
  </si>
  <si>
    <t>7126 Hazy Berry Mount, Placentia, 92870</t>
  </si>
  <si>
    <t>1134 Misty River Woods, Honolulu, 96822</t>
  </si>
  <si>
    <t>5808 Silver Rise Circuit, Mentor, 44060</t>
  </si>
  <si>
    <t>3180 Golden Cider Circle, Santa Clara, 95051</t>
  </si>
  <si>
    <t>5593 Indian Trail, Union, 7083</t>
  </si>
  <si>
    <t>1987 Grand Alley, Long Beach, 90805</t>
  </si>
  <si>
    <t>4463 Cotton Quail Forest, Westminster, 92683</t>
  </si>
  <si>
    <t>5875 Grand Campus, Pompano Beach, 33068</t>
  </si>
  <si>
    <t>9135 Green Island Moor, Caguas, 725</t>
  </si>
  <si>
    <t>1800 Quiet Creek Stead, Sunnyvale, 94087</t>
  </si>
  <si>
    <t>1165 Quiet Inlet, Sugar Land, 77478</t>
  </si>
  <si>
    <t>432 Rocky Link, Caguas, 725</t>
  </si>
  <si>
    <t>2607 Clear Branch Cape, Brighton, 2135</t>
  </si>
  <si>
    <t>6826 Quiet Lane, Caguas, 725</t>
  </si>
  <si>
    <t>9780 Misty Pike, Garden Grove, 92840</t>
  </si>
  <si>
    <t>4135 Golden Shadow Front, Caguas, 725</t>
  </si>
  <si>
    <t>8307 Merry Pointe, Bismarck, 58501</t>
  </si>
  <si>
    <t>9299 Grand Branch Route, Caguas, 725</t>
  </si>
  <si>
    <t>2210 Merry Leaf Row, Gaithersburg, 20878</t>
  </si>
  <si>
    <t>3309 Harvest Thicket, Caguas, 725</t>
  </si>
  <si>
    <t>5953 Lost Plaza, Bismarck, 58501</t>
  </si>
  <si>
    <t>1070 Dusty Beacon Maze, Honolulu, 96817</t>
  </si>
  <si>
    <t>7094 Sleepy End, Lilburn, 30047</t>
  </si>
  <si>
    <t>9393 Golden View Pike, Caguas, 725</t>
  </si>
  <si>
    <t>7735 Gentle Terrace, Long Beach, 90813</t>
  </si>
  <si>
    <t>2720 Stony Field, Bronx, 10458</t>
  </si>
  <si>
    <t>45 Merry Bear View, Caguas, 725</t>
  </si>
  <si>
    <t>3741 Bright Extension, Provo, 84604</t>
  </si>
  <si>
    <t>3408 Tawny Spring Glen, Columbia, 38401</t>
  </si>
  <si>
    <t>4105 Fallen Goose Port, Caguas, 725</t>
  </si>
  <si>
    <t>7121 Foggy Woods, Marietta, 30062</t>
  </si>
  <si>
    <t>482 High Quay, Caguas, 725</t>
  </si>
  <si>
    <t>7177 Old Nectar Ridge, Holland, 49423</t>
  </si>
  <si>
    <t>6750 Stony Fawn Wood, Rio Grande, 745</t>
  </si>
  <si>
    <t>2636 Indian Expressway, Brooklyn, 11212</t>
  </si>
  <si>
    <t>9891 Foggy Hills Acres, Caguas, 725</t>
  </si>
  <si>
    <t>7500 Wishing Brook Grove, Denver, 80219</t>
  </si>
  <si>
    <t>1497 Sleepy Thicket, Taylor, 48180</t>
  </si>
  <si>
    <t>5012 Honey Wagon Stead, Caguas, 725</t>
  </si>
  <si>
    <t>8832 Old Quay, Chicago, 60637</t>
  </si>
  <si>
    <t>8707 Foggy View, Caguas, 725</t>
  </si>
  <si>
    <t>4148 Indian Landing, Detroit, 48205</t>
  </si>
  <si>
    <t>4690 Quiet Hickory Campus, Caguas, 725</t>
  </si>
  <si>
    <t>8659 Foggy Deer Port, Murfreesboro, 37130</t>
  </si>
  <si>
    <t>8284 Colonial Gate Path, Caguas, 725</t>
  </si>
  <si>
    <t>7701 Rustic Carrefour, Cleveland, 44102</t>
  </si>
  <si>
    <t>406 Shady Cider Corner, Caguas, 725</t>
  </si>
  <si>
    <t>4542 Sunny Parade, Lockport, 14094</t>
  </si>
  <si>
    <t>2070 Rocky Apple Front, Caguas, 725</t>
  </si>
  <si>
    <t>3761 Foggy Hickory Extension, Saint Charles, 63301</t>
  </si>
  <si>
    <t>9767 Amber Valley, Los Angeles, 90046</t>
  </si>
  <si>
    <t>3538 Rustic Dale Run, Cupertino, 95014</t>
  </si>
  <si>
    <t>1946 Jagged Trail, Caguas, 725</t>
  </si>
  <si>
    <t>5434 Middle Range, Springfield, 65807</t>
  </si>
  <si>
    <t>7108 Cinder Road, Caguas, 725</t>
  </si>
  <si>
    <t>1557 High Spring Cove, Mission Viejo, 92692</t>
  </si>
  <si>
    <t>183 Crystal Lake Drive, Los Angeles, 90042</t>
  </si>
  <si>
    <t>1870 Crystal Blossom Towers, Caguas, 725</t>
  </si>
  <si>
    <t>8932 High Row, Roswell, 30075</t>
  </si>
  <si>
    <t>6449 Merry Lagoon Drive, Caguas, 725</t>
  </si>
  <si>
    <t>3505 High Mall, Ypsilanti, 48197</t>
  </si>
  <si>
    <t>7320 Lazy Forest Falls, Brooklyn, 11218</t>
  </si>
  <si>
    <t>851 Green Prairie Park, Caguas, 725</t>
  </si>
  <si>
    <t>5674 Merry Nectar Pines, Peoria, 85345</t>
  </si>
  <si>
    <t>8651 Heather Drive, Caguas, 725</t>
  </si>
  <si>
    <t>3068 Indian Quail Cove, Garden Grove, 92843</t>
  </si>
  <si>
    <t>427 Clear Leaf Loop, Caguas, 725</t>
  </si>
  <si>
    <t>5136 Red Prairie Park, Clementon, 8021</t>
  </si>
  <si>
    <t>5722 Easy Heath, Memphis, 38127</t>
  </si>
  <si>
    <t>8895 Shady Cider Moor, Antioch, 37013</t>
  </si>
  <si>
    <t>4776 Pleasant Pioneer Cape, Caguas, 725</t>
  </si>
  <si>
    <t>1853 Umber Field, Salt Lake City, 84118</t>
  </si>
  <si>
    <t>1142 Round Via, Caguas, 725</t>
  </si>
  <si>
    <t>2027 Thunder Creek Thicket, Bakersfield, 93304</t>
  </si>
  <si>
    <t>2059 Cozy Field, Caguas, 725</t>
  </si>
  <si>
    <t>4436 Tawny Private, Granada Hills, 91344</t>
  </si>
  <si>
    <t>3914 Silver Horse Cape, Caguas, 725</t>
  </si>
  <si>
    <t>5002 High Bank, Tallahassee, 32308</t>
  </si>
  <si>
    <t>1982 Burning Forest, Caguas, 725</t>
  </si>
  <si>
    <t>8776 Green Ridge, Hempstead, 11550</t>
  </si>
  <si>
    <t>2568 Rustic Valley, Caguas, 725</t>
  </si>
  <si>
    <t>3071 Tawny Canyon, Astoria, 11103</t>
  </si>
  <si>
    <t>9666 Colonial Hickory Thicket, Gilroy, 95020</t>
  </si>
  <si>
    <t>9739 Round Spring Expressway, Caguas, 725</t>
  </si>
  <si>
    <t>3847 Blue Place, Azusa, 91702</t>
  </si>
  <si>
    <t>3567 Rocky Grove, Caguas, 725</t>
  </si>
  <si>
    <t>8324 Little Common, Lenoir, 28645</t>
  </si>
  <si>
    <t>7802 Gentle Creek Square, Columbus, 43228</t>
  </si>
  <si>
    <t>7176 Bright Timber Passage, Albany, 97321</t>
  </si>
  <si>
    <t>6888 Wishing Mountain Run, Humacao, 791</t>
  </si>
  <si>
    <t>4776 Crystal River Stead, Elyria, 44035</t>
  </si>
  <si>
    <t>425 Noble Lane, Caguas, 725</t>
  </si>
  <si>
    <t>9666 Gentle Shadow Thicket, Riverside, 92504</t>
  </si>
  <si>
    <t>7550 Sleepy View Court, Caguas, 725</t>
  </si>
  <si>
    <t>777 Sleepy Quail Key, Carson, 90745</t>
  </si>
  <si>
    <t>6718 High Panda Dell, Mesa, 85204</t>
  </si>
  <si>
    <t>9871 Cotton Lagoon End, Caguas, 725</t>
  </si>
  <si>
    <t>1066 Hidden Green, Honolulu, 96818</t>
  </si>
  <si>
    <t>7192 Green Arbor, Caguas, 725</t>
  </si>
  <si>
    <t>1112 Cinder Woods, Caguas, 725</t>
  </si>
  <si>
    <t>4694 Burning Front, Caguas, 725</t>
  </si>
  <si>
    <t>482 Easy Avenue, Caguas, 725</t>
  </si>
  <si>
    <t>3709 Green Cider Court, Caguas, 725</t>
  </si>
  <si>
    <t>19 Clear Autumn Estates, Caguas, 725</t>
  </si>
  <si>
    <t>9138 Indian Nook, Caguas, 725</t>
  </si>
  <si>
    <t>3169 Little Subdivision, Caguas, 725</t>
  </si>
  <si>
    <t>3282 Silent Autoroute, Caguas, 725</t>
  </si>
  <si>
    <t>8736 Merry Extension, Caguas, 725</t>
  </si>
  <si>
    <t>1358 Quiet Gate Moor, Caguas, 725</t>
  </si>
  <si>
    <t>3108 Middle Wharf, Caguas, 725</t>
  </si>
  <si>
    <t>6481 Wishing Anchor Centre, Caguas, 725</t>
  </si>
  <si>
    <t>8013 Harvest Close, Caguas, 725</t>
  </si>
  <si>
    <t>6502 Heather Nook, Caguas, 725</t>
  </si>
  <si>
    <t>3050 Shady Mews, Caguas, 725</t>
  </si>
  <si>
    <t>8263 Indian Crossing, Caguas, 725</t>
  </si>
  <si>
    <t>3562 Round Edge, Caguas, 725</t>
  </si>
  <si>
    <t>8663 Crystal Bluff Walk, Caguas, 725</t>
  </si>
  <si>
    <t>3180 Golden Cider Circle, Caguas, 725</t>
  </si>
  <si>
    <t>5687 Clear Maze, Caguas, 725</t>
  </si>
  <si>
    <t>4293 Rustic Island, Caguas, 725</t>
  </si>
  <si>
    <t>4958 Heather Panda Bank, Caguas, 725</t>
  </si>
  <si>
    <t>1019 Grand Shadow Wynd, Caguas, 725</t>
  </si>
  <si>
    <t>7969 Thunder Butterfly Mall , Caguas, 725</t>
  </si>
  <si>
    <t>3662 Middle Willow Promenade, Caguas, 725</t>
  </si>
  <si>
    <t>6001 Iron Diversion, Caguas, 725</t>
  </si>
  <si>
    <t>5407 Sunny Wagon  Valley, Caguas, 725</t>
  </si>
  <si>
    <t>6534 Cinder Campus, Caguas, 725</t>
  </si>
  <si>
    <t>2383 Crystal Panda Mount, San Sebastian, 685</t>
  </si>
  <si>
    <t>4606 Tawny Autoroute, Caguas, 725</t>
  </si>
  <si>
    <t>1948 Round Nectar Via, Caguas, 725</t>
  </si>
  <si>
    <t>3385 Cotton Wharf, Caguas, 725</t>
  </si>
  <si>
    <t>340 Velvet Barn Gate, Caguas, 725</t>
  </si>
  <si>
    <t>1063 Fallen Subdivision, Caguas, 725</t>
  </si>
  <si>
    <t>2220 Quaking Lookout, Caguas, 725</t>
  </si>
  <si>
    <t>3294 Hazy Creek Farm, Los Angeles, 90065</t>
  </si>
  <si>
    <t>6867 Honey Heights, Detroit, 48205</t>
  </si>
  <si>
    <t>1303 Dewy Square, Billings, 59102</t>
  </si>
  <si>
    <t>3233 Silent Dale Manor, North Bergen, 7047</t>
  </si>
  <si>
    <t>3796 Lost Hollow, Mission Viejo, 92691</t>
  </si>
  <si>
    <t>7262 Cotton Arbor, Atlanta, 30318</t>
  </si>
  <si>
    <t>8344 Colonial Maze, New York, 10002</t>
  </si>
  <si>
    <t>6651 Quaking Highlands, Baltimore, 21218</t>
  </si>
  <si>
    <t>6580 Iron Wagon  Inlet, Strongsville, 44136</t>
  </si>
  <si>
    <t>4675 Sleepy Rise, Chicago, 60609</t>
  </si>
  <si>
    <t>3815 Tawny Swale, Madison, 53704</t>
  </si>
  <si>
    <t>1982 Rocky Parkway, South San Francisco, 94080</t>
  </si>
  <si>
    <t>8205 Silver Grove Row, Caguas, 725</t>
  </si>
  <si>
    <t>4294 High Passage, Caguas, 725</t>
  </si>
  <si>
    <t>5274 Easy Beach, Caguas, 725</t>
  </si>
  <si>
    <t>3675 Emerald Goose Bank, Freeport, 11520</t>
  </si>
  <si>
    <t>9375 Harvest Circuit, Fort Washington, 20744</t>
  </si>
  <si>
    <t>3993 Thunder Hills Port, Bakersfield, 93304</t>
  </si>
  <si>
    <t>9414 Thunder Island Court, Corona, 11368</t>
  </si>
  <si>
    <t>7573 Cozy Goose Road, Cincinnati, 45238</t>
  </si>
  <si>
    <t>5985 Silent Leaf Vale, Germantown, 20874</t>
  </si>
  <si>
    <t>1230 Crystal Lookout, Carrollton, 75006</t>
  </si>
  <si>
    <t>6350 Lost Hollow, Houston, 77093</t>
  </si>
  <si>
    <t>4898 Red Butterfly Autoroute, Carlisle, 17013</t>
  </si>
  <si>
    <t>7312 Crystal Willow Villas, Los Angeles, 90023</t>
  </si>
  <si>
    <t>9595 Blue Promenade, Ewa Beach, 96706</t>
  </si>
  <si>
    <t>1790 Noble Brook Run, Lakewood, 8701</t>
  </si>
  <si>
    <t>7971 Foggy Highway, Caguas, 725</t>
  </si>
  <si>
    <t>357 Noble Lane, Caguas, 725</t>
  </si>
  <si>
    <t>9234 Green Farm, Caguas, 725</t>
  </si>
  <si>
    <t>1088 Jagged Hills Nook, Caguas, 725</t>
  </si>
  <si>
    <t>9005 Old Robin Plaza, Caguas, 725</t>
  </si>
  <si>
    <t>7962 Thunder Zephyr Bend, Caguas, 725</t>
  </si>
  <si>
    <t>5958 Emerald Nook, Caguas, 725</t>
  </si>
  <si>
    <t>907 Merry Forest Way, Caguas, 725</t>
  </si>
  <si>
    <t>3440 Emerald Knoll, Caguas, 725</t>
  </si>
  <si>
    <t>6692 Round Hill, Caguas, 725</t>
  </si>
  <si>
    <t>9514 Old Branch Highway, Caguas, 725</t>
  </si>
  <si>
    <t>5292 Shady Pony Cape, Caguas, 725</t>
  </si>
  <si>
    <t>7320 Wishing Rise Mall , Caguas, 725</t>
  </si>
  <si>
    <t>1777 High Alley, Caguas, 725</t>
  </si>
  <si>
    <t>3611 Crystal Pony Park, Caguas, 725</t>
  </si>
  <si>
    <t>3899 Blue Nook, Caguas, 725</t>
  </si>
  <si>
    <t>4352 Quiet Horse Via, Caguas, 725</t>
  </si>
  <si>
    <t>3006 Sleepy Leaf Farm, Caguas, 725</t>
  </si>
  <si>
    <t>4197 Emerald Hollow, Caguas, 725</t>
  </si>
  <si>
    <t>7130 Velvet Jetty, Caguas, 725</t>
  </si>
  <si>
    <t>9922 Misty Oak Inlet, Caguas, 725</t>
  </si>
  <si>
    <t>8321 Little Stead, Caguas, 725</t>
  </si>
  <si>
    <t>4729 Quiet Dale Limits, Caguas, 725</t>
  </si>
  <si>
    <t>9889 Little Blossom Wood, Caguas, 725</t>
  </si>
  <si>
    <t>7449 Sleepy Edge, Caguas, 725</t>
  </si>
  <si>
    <t>8688 Fallen Anchor Lookout, Caguas, 725</t>
  </si>
  <si>
    <t>9393 Honey Autoroute, Caguas, 725</t>
  </si>
  <si>
    <t>6716 Wishing Pioneer Thicket, Caguas, 725</t>
  </si>
  <si>
    <t>9299 Heather Deer Pathway, Caguas, 725</t>
  </si>
  <si>
    <t>3019 Old Mews, Caguas, 725</t>
  </si>
  <si>
    <t>7370 Sunny Mountain, Caguas, 725</t>
  </si>
  <si>
    <t>1467 Wishing Anchor Centre, Caguas, 725</t>
  </si>
  <si>
    <t>4113 Merry Barn Expressway, Caguas, 725</t>
  </si>
  <si>
    <t>9666 Middle Oak Bank, Caguas, 725</t>
  </si>
  <si>
    <t>5224 Sleepy Townline, Caguas, 725</t>
  </si>
  <si>
    <t>5482 Amber Park, Caguas, 725</t>
  </si>
  <si>
    <t>3926 Stony Gardens, Caguas, 725</t>
  </si>
  <si>
    <t>1475 Red Berry Village, Caguas, 725</t>
  </si>
  <si>
    <t>4563 Silver Rabbit Island, Caguas, 725</t>
  </si>
  <si>
    <t>7464 Quaking Stead, Caguas, 725</t>
  </si>
  <si>
    <t>3033 Tawny Zephyr Cape, Vega Baja, 693</t>
  </si>
  <si>
    <t>9598 Iron Park, Caguas, 725</t>
  </si>
  <si>
    <t>5860 Grand Limits, Caguas, 725</t>
  </si>
  <si>
    <t>2557 Gentle Treasure Extension, Caguas, 725</t>
  </si>
  <si>
    <t>9749 Red Barn Harbour, Caguas, 725</t>
  </si>
  <si>
    <t>2845 Misty Mountain Freeway, San Juan, 921</t>
  </si>
  <si>
    <t>3257 Sleepy View Downs, San Juan, 921</t>
  </si>
  <si>
    <t>7780 Cozy Pond Court, Caguas, 725</t>
  </si>
  <si>
    <t>436 Noble Shadow Estates, Caguas, 725</t>
  </si>
  <si>
    <t>521 Fallen Lagoon Glade, Caguas, 725</t>
  </si>
  <si>
    <t>8093 Green Leaf Vista, Caguas, 725</t>
  </si>
  <si>
    <t>952 Misty Brook Highlands, Caguas, 725</t>
  </si>
  <si>
    <t>3888 Rustic Line, Caguas, 725</t>
  </si>
  <si>
    <t>8307 Merry Pointe, Caguas, 725</t>
  </si>
  <si>
    <t>3261 Little Meadow, Caguas, 725</t>
  </si>
  <si>
    <t>1800 Tawny Zephyr Terrace, Caguas, 725</t>
  </si>
  <si>
    <t>2104 Green Landing, Caguas, 725</t>
  </si>
  <si>
    <t>4352 Hazy Hickory Road, Caguas, 725</t>
  </si>
  <si>
    <t>4712 Quiet Sky Close, Caguas, 725</t>
  </si>
  <si>
    <t>1116 Hazy Path, Caguas, 725</t>
  </si>
  <si>
    <t>4849 Foggy Zephyr Cape, Caguas, 725</t>
  </si>
  <si>
    <t>5645 Sunny Spring Gate, Caguas, 725</t>
  </si>
  <si>
    <t>826 Tawny Embers Expressway, Caguas, 725</t>
  </si>
  <si>
    <t>8560 Rustic Pond Promenade, Caguas, 725</t>
  </si>
  <si>
    <t>5892 Emerald Shadow Boulevard, Caguas, 725</t>
  </si>
  <si>
    <t>7620 Thunder Gate, Caguas, 725</t>
  </si>
  <si>
    <t>7763 Emerald Route, Caguas, 725</t>
  </si>
  <si>
    <t>8613 Merry Lagoon Freeway, Caguas, 725</t>
  </si>
  <si>
    <t>2104 Burning Mount, Caguas, 725</t>
  </si>
  <si>
    <t>9674 Little Knoll, San Diego, 92129</t>
  </si>
  <si>
    <t>529 Merry Zephyr Heath, Los Angeles, 90011</t>
  </si>
  <si>
    <t>4741 Red Elk Trail, Hanford, 93230</t>
  </si>
  <si>
    <t>1721 Old Forest Parkway, Clementon, 8021</t>
  </si>
  <si>
    <t>6179 Noble Panda Moor, Ontario, 91764</t>
  </si>
  <si>
    <t>9861 Grand Elk Trace, North Hills, 91343</t>
  </si>
  <si>
    <t>5721 Iron Willow Hollow, Brooklyn, 11216</t>
  </si>
  <si>
    <t>5995 Shady Anchor Canyon, Orlando, 32825</t>
  </si>
  <si>
    <t>3137 Old Cider Gardens, Winnetka, 91306</t>
  </si>
  <si>
    <t>1804 Shady Maze, Philadelphia, 19139</t>
  </si>
  <si>
    <t>3178 Silent Rise Square, Brooklyn, 11213</t>
  </si>
  <si>
    <t>7094 Golden Parade, Panorama City, 91402</t>
  </si>
  <si>
    <t>6721 Lost Drive, Martinez, 94553</t>
  </si>
  <si>
    <t>7550 Bright Goose Boulevard, Greenville, 27858</t>
  </si>
  <si>
    <t>6459 Indian Trail, Troy, 12180</t>
  </si>
  <si>
    <t>9335 Sleepy Meadow, Rialto, 92376</t>
  </si>
  <si>
    <t>4061 Crystal Acres, Saint Peters, 63376</t>
  </si>
  <si>
    <t>122 Stony Quail Canyon, Apex, 27502</t>
  </si>
  <si>
    <t>3836 Stony Point, Houston, 77083</t>
  </si>
  <si>
    <t>4617 Sunny Range, Mchenry, 60050</t>
  </si>
  <si>
    <t>2736 Blue Crest, Fontana, 92335</t>
  </si>
  <si>
    <t>7746 Hazy Prairie Drive, Columbus, 43230</t>
  </si>
  <si>
    <t>9650 Easy Autoroute, Mission, 78572</t>
  </si>
  <si>
    <t>9725 Cotton Forest, Detroit, 48205</t>
  </si>
  <si>
    <t>2674 Quaking Wagon  Range, Tustin, 92780</t>
  </si>
  <si>
    <t>9188 Bright Crossing, Philadelphia, 19134</t>
  </si>
  <si>
    <t>6907 Stony Arbor, Brooklyn, 11214</t>
  </si>
  <si>
    <t>5810 Sleepy Hill, Los Angeles, 90007</t>
  </si>
  <si>
    <t>5808 Grand Sky Field, Santa Ana, 92707</t>
  </si>
  <si>
    <t>6161 Hidden Bluff Trace, Virginia Beach, 23455</t>
  </si>
  <si>
    <t>4776 Crystal River Stead, Azusa, 91702</t>
  </si>
  <si>
    <t>7518 Noble Parkway, Philadelphia, 19149</t>
  </si>
  <si>
    <t>3593 Blue Brook Acres, Harvey, 60426</t>
  </si>
  <si>
    <t>4208 High Promenade, Cleveland, 44102</t>
  </si>
  <si>
    <t>3601 Rustic Branch Gate, Jackson, 49201</t>
  </si>
  <si>
    <t>1744 Little Mews, Salem, 97301</t>
  </si>
  <si>
    <t>2589 Iron Pines, Bloomfield, 7003</t>
  </si>
  <si>
    <t>2591 Velvet Log Cape, Murfreesboro, 37130</t>
  </si>
  <si>
    <t>8323 Heather Cape, York, 17402</t>
  </si>
  <si>
    <t>5676 Wishing Hill, Duluth, 30096</t>
  </si>
  <si>
    <t>1948 Stony Timber Lookout, Elgin, 60120</t>
  </si>
  <si>
    <t>3586 Clear Key, Winnetka, 91306</t>
  </si>
  <si>
    <t>7422 Noble Thicket, Riverside, 92509</t>
  </si>
  <si>
    <t>3481 Wishing Port, Philadelphia, 19148</t>
  </si>
  <si>
    <t>1208 Cotton Bluff Carrefour, Austin, 78704</t>
  </si>
  <si>
    <t>3803 Dusty Edge, New Brunswick, 8901</t>
  </si>
  <si>
    <t>7760 Fallen Circuit, Norfolk, 23503</t>
  </si>
  <si>
    <t>7596 Silent Mews, Danbury, 6810</t>
  </si>
  <si>
    <t>1656 Honey Rise Village, Newark, 43055</t>
  </si>
  <si>
    <t>5404 Silent Barn Run, Bronx, 10469</t>
  </si>
  <si>
    <t>6081 Burning Grounds, Marietta, 30066</t>
  </si>
  <si>
    <t>1983 Little Falls, New Orleans, 70122</t>
  </si>
  <si>
    <t>5351 Old Pine Village, Bridgeton, 8302</t>
  </si>
  <si>
    <t>1991 Indian Horse Range, North Tonawanda, 14120</t>
  </si>
  <si>
    <t>141 Honey Way, Plymouth, 2360</t>
  </si>
  <si>
    <t>556 Velvet Landing, Davis, 95616</t>
  </si>
  <si>
    <t>1116 Heather Row, Tucson, 85719</t>
  </si>
  <si>
    <t>9022 Foggy Dell, Lancaster, 17601</t>
  </si>
  <si>
    <t>183 Cozy Pond Trail, Stone Mountain, 30083</t>
  </si>
  <si>
    <t>3709 Green Cider Court, North Las Vegas, 89030</t>
  </si>
  <si>
    <t>8842 Crystal Horse Green, San Bernardino, 92410</t>
  </si>
  <si>
    <t>3235 Quiet Arbor, Frankfort, 40601</t>
  </si>
  <si>
    <t>2122 Clear Rise Common, Upland, 91786</t>
  </si>
  <si>
    <t>6340 Colonial Branch Park, Rosemead, 91770</t>
  </si>
  <si>
    <t>5630 Silent Farms, North Richland Hills, 76180</t>
  </si>
  <si>
    <t>981 Dewy Cove, Methuen, 1844</t>
  </si>
  <si>
    <t>7790 Broad Pond Crossing, Escondido, 92025</t>
  </si>
  <si>
    <t>7591 Colonial Edge, Mount Pleasant, 48858</t>
  </si>
  <si>
    <t>7498 Red Willow Subdivision, Buffalo, 14221</t>
  </si>
  <si>
    <t>9133 Cotton Robin Vale, Ewa Beach, 96706</t>
  </si>
  <si>
    <t>5700 Golden Pathway, Woodbridge, 22192</t>
  </si>
  <si>
    <t>1865 Bright Dale Walk, Princeton, 8540</t>
  </si>
  <si>
    <t>4379 Rocky Diversion, Caguas, 725</t>
  </si>
  <si>
    <t>5387 Clear Inlet, Caguas, 725</t>
  </si>
  <si>
    <t>4208 Jagged Apple Dale, New York, 10021</t>
  </si>
  <si>
    <t>6471 Gentle Bank, Indianapolis, 46226</t>
  </si>
  <si>
    <t>7353 Indian Anchor Line, Caguas, 725</t>
  </si>
  <si>
    <t>3763 Noble Prairie Heights, Riverside, 92503</t>
  </si>
  <si>
    <t>3931 Gentle Ramp, Salinas, 93905</t>
  </si>
  <si>
    <t>6587 Stony Nectar Pointe, Caguas, 725</t>
  </si>
  <si>
    <t>8219 Wishing Creek Close, Wyoming, 49509</t>
  </si>
  <si>
    <t>9456 Dewy Gate, Caguas, 725</t>
  </si>
  <si>
    <t>4895 Lost Swale, Denver, 80219</t>
  </si>
  <si>
    <t>7732 Lost Vale, Caguas, 725</t>
  </si>
  <si>
    <t>1744 Shady Dale, Caguas, 725</t>
  </si>
  <si>
    <t>1565 Emerald Field, Rowland Heights, 91748</t>
  </si>
  <si>
    <t>6032 Jagged Butterfly Canyon, La Mesa, 91941</t>
  </si>
  <si>
    <t>6229 Clear Oak Lookout, Vista, 92084</t>
  </si>
  <si>
    <t>2974 Honey Villas, Caguas, 725</t>
  </si>
  <si>
    <t>5271 Rocky Pathway, Caguas, 725</t>
  </si>
  <si>
    <t>3836 Stony Point, Caguas, 725</t>
  </si>
  <si>
    <t>7628 Silent Bluff Street, Portland, 97206</t>
  </si>
  <si>
    <t>6398 Indian Brook Valley, Carrollton, 75006</t>
  </si>
  <si>
    <t>8840 Harvest Towers, Dallas, 75217</t>
  </si>
  <si>
    <t>9514 Old Branch Highway, Edinburg, 78539</t>
  </si>
  <si>
    <t>1284 Burning Hickory Square, Caguas, 725</t>
  </si>
  <si>
    <t>9234 Lost Bay, Aurora, 80013</t>
  </si>
  <si>
    <t>9776 Clear Rise, Memphis, 38127</t>
  </si>
  <si>
    <t>3150 Noble Walk, Caguas, 725</t>
  </si>
  <si>
    <t>1381 Rocky Limits, Howell, 48843</t>
  </si>
  <si>
    <t>9526 Blue Manor, Caguas, 725</t>
  </si>
  <si>
    <t>2455 Cotton Limits, Caguas, 725</t>
  </si>
  <si>
    <t>9181 Colonial Bear Lookout, Caguas, 725</t>
  </si>
  <si>
    <t>4560 Rustic View, Dallas, 75240</t>
  </si>
  <si>
    <t>8189 Clear Isle, Caguas, 725</t>
  </si>
  <si>
    <t>9761 Grand Shadow Extension, San Diego, 92115</t>
  </si>
  <si>
    <t>1866 Velvet Forest Field, Corona, 11368</t>
  </si>
  <si>
    <t>6324 Jagged Orchard, Zanesville, 43701</t>
  </si>
  <si>
    <t>Week Day</t>
  </si>
  <si>
    <t>Today's Date</t>
  </si>
  <si>
    <t>Scheduled Delivery Date</t>
  </si>
  <si>
    <t>Expensive Product</t>
  </si>
  <si>
    <t>Avg. Product Price</t>
  </si>
  <si>
    <t>On Time Priority Deliveries</t>
  </si>
  <si>
    <t>Order Total Sales</t>
  </si>
  <si>
    <t>Cash Payments</t>
  </si>
  <si>
    <t>Product Category</t>
  </si>
  <si>
    <t>Row Labels</t>
  </si>
  <si>
    <t>Grand Total</t>
  </si>
  <si>
    <t>Count of Order Id</t>
  </si>
  <si>
    <t>Sum of Order Quantity</t>
  </si>
  <si>
    <t>Average Quantity per Order</t>
  </si>
  <si>
    <t>Day of Week</t>
  </si>
  <si>
    <t>Sum of Order 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</si>
</sst>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70" formatCode="_([$$-409]* #,##0.00_);_([$$-409]* \(#,##0.00\);_([$$-409]* &quot;-&quot;??_);_(@_)"/>
    <numFmt numFmtId="171" formatCode="&quot;$&quot;#,##0.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14" fontId="0" fillId="0" borderId="0" xfId="0" applyNumberFormat="1"/>
    <xf numFmtId="14" fontId="1" fillId="2" borderId="0" xfId="0" applyNumberFormat="1" applyFont="1" applyFill="1"/>
    <xf numFmtId="170" fontId="1" fillId="2" borderId="0" xfId="0" applyNumberFormat="1" applyFont="1" applyFill="1"/>
    <xf numFmtId="170" fontId="0" fillId="0" borderId="0" xfId="0" applyNumberFormat="1"/>
    <xf numFmtId="44" fontId="1" fillId="2" borderId="0" xfId="1" applyFont="1" applyFill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NumberFormat="1" applyFont="1" applyFill="1"/>
    <xf numFmtId="171" fontId="0" fillId="0" borderId="0" xfId="0" applyNumberFormat="1"/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ason Prassides" id="{FE041D20-1259-4FC1-8925-D46032638216}" userId="a3ff67bbf082815d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ason.prassides" refreshedDate="45134.533507986111" createdVersion="8" refreshedVersion="8" minRefreshableVersion="3" recordCount="1269" xr:uid="{B13921B4-8F15-48E5-84EC-C4198107B192}">
  <cacheSource type="worksheet">
    <worksheetSource ref="A1:AB1270" sheet="Orders"/>
  </cacheSource>
  <cacheFields count="28">
    <cacheField name="Order Id" numFmtId="0">
      <sharedItems containsSemiMixedTypes="0" containsString="0" containsNumber="1" containsInteger="1" minValue="367" maxValue="77202"/>
    </cacheField>
    <cacheField name="Order Date" numFmtId="14">
      <sharedItems containsSemiMixedTypes="0" containsNonDate="0" containsDate="1" containsString="0" minDate="2015-01-04T00:00:00" maxDate="2018-12-02T00:00:00"/>
    </cacheField>
    <cacheField name="Day of Week" numFmtId="0">
      <sharedItems containsSemiMixedTypes="0" containsString="0" containsNumber="1" containsInteger="1" minValue="1" maxValue="7" count="7">
        <n v="1"/>
        <n v="5"/>
        <n v="6"/>
        <n v="2"/>
        <n v="4"/>
        <n v="7"/>
        <n v="3"/>
      </sharedItems>
    </cacheField>
    <cacheField name="Days for shipment (scheduled)" numFmtId="0">
      <sharedItems containsSemiMixedTypes="0" containsString="0" containsNumber="1" containsInteger="1" minValue="0" maxValue="4"/>
    </cacheField>
    <cacheField name="Scheduled Delivery Date" numFmtId="14">
      <sharedItems containsSemiMixedTypes="0" containsNonDate="0" containsDate="1" containsString="0" minDate="2015-01-08T00:00:00" maxDate="2018-12-07T00:00:00"/>
    </cacheField>
    <cacheField name="Late_delivery_risk" numFmtId="0">
      <sharedItems containsSemiMixedTypes="0" containsString="0" containsNumber="1" containsInteger="1" minValue="0" maxValue="1"/>
    </cacheField>
    <cacheField name="Shipping Mode" numFmtId="0">
      <sharedItems/>
    </cacheField>
    <cacheField name="On Time Priority Deliveries" numFmtId="0">
      <sharedItems/>
    </cacheField>
    <cacheField name="Category Id" numFmtId="0">
      <sharedItems containsSemiMixedTypes="0" containsString="0" containsNumber="1" containsInteger="1" minValue="2" maxValue="76"/>
    </cacheField>
    <cacheField name="Customer Id" numFmtId="0">
      <sharedItems containsSemiMixedTypes="0" containsString="0" containsNumber="1" containsInteger="1" minValue="27" maxValue="20755"/>
    </cacheField>
    <cacheField name="Department Id" numFmtId="0">
      <sharedItems containsSemiMixedTypes="0" containsString="0" containsNumber="1" containsInteger="1" minValue="2" maxValue="10"/>
    </cacheField>
    <cacheField name="Department Name" numFmtId="0">
      <sharedItems/>
    </cacheField>
    <cacheField name="Market" numFmtId="0">
      <sharedItems count="5">
        <s v="Africa"/>
        <s v="Europe"/>
        <s v="LATAM"/>
        <s v="Pacific Asia"/>
        <s v="USCA"/>
      </sharedItems>
    </cacheField>
    <cacheField name="Order City" numFmtId="0">
      <sharedItems/>
    </cacheField>
    <cacheField name="Order State" numFmtId="0">
      <sharedItems/>
    </cacheField>
    <cacheField name="Order Zipcode" numFmtId="0">
      <sharedItems containsString="0" containsBlank="1" containsNumber="1" containsInteger="1" minValue="1841" maxValue="99301"/>
    </cacheField>
    <cacheField name="Order Country" numFmtId="0">
      <sharedItems/>
    </cacheField>
    <cacheField name="Order Region" numFmtId="0">
      <sharedItems/>
    </cacheField>
    <cacheField name="Product Category" numFmtId="0">
      <sharedItems count="31">
        <s v="Cardio Equipment"/>
        <s v="Shop By Sport"/>
        <s v="Trade-In"/>
        <s v="Electronics"/>
        <s v="Men's Footwear"/>
        <s v="Cleats"/>
        <s v="Camping &amp; Hiking"/>
        <s v="Women's Apparel"/>
        <s v="Accessories"/>
        <s v="Girls' Apparel"/>
        <s v="Hunting &amp; Shooting"/>
        <s v="Tennis &amp; Racquet"/>
        <s v="Golf Balls"/>
        <s v="Hockey"/>
        <s v="Boxing &amp; MMA"/>
        <s v="Baseball &amp; Softball"/>
        <s v="Fitness Accessories"/>
        <s v="Consumer Electronics"/>
        <s v="Cameras "/>
        <s v="Computers"/>
        <s v="Basketball"/>
        <s v="Soccer"/>
        <s v="As Seen on  TV!"/>
        <s v="Strength Training"/>
        <s v="Crafts"/>
        <s v="Children's Clothing"/>
        <s v="Lacrosse"/>
        <s v="Kids' Golf Clubs"/>
        <s v="Sporting Goods"/>
        <s v="Women's Clothing"/>
        <s v="Men's Clothing"/>
      </sharedItems>
    </cacheField>
    <cacheField name="Product Name" numFmtId="0">
      <sharedItems/>
    </cacheField>
    <cacheField name="Product Price" numFmtId="44">
      <sharedItems containsSemiMixedTypes="0" containsString="0" containsNumber="1" minValue="15.989999770000001" maxValue="1500"/>
    </cacheField>
    <cacheField name="Product Cost" numFmtId="44">
      <sharedItems containsSemiMixedTypes="0" containsString="0" containsNumber="1" minValue="12.230249713200003" maxValue="1293.21250629"/>
    </cacheField>
    <cacheField name="Order Quantity" numFmtId="0">
      <sharedItems containsSemiMixedTypes="0" containsString="0" containsNumber="1" containsInteger="1" minValue="1" maxValue="5"/>
    </cacheField>
    <cacheField name="Order Total Discount" numFmtId="44">
      <sharedItems containsSemiMixedTypes="0" containsString="0" containsNumber="1" minValue="0" maxValue="300"/>
    </cacheField>
    <cacheField name="Sales" numFmtId="44">
      <sharedItems containsSemiMixedTypes="0" containsString="0" containsNumber="1" minValue="21.989999770000001" maxValue="1500"/>
    </cacheField>
    <cacheField name="Order Total Sales" numFmtId="44">
      <sharedItems containsSemiMixedTypes="0" containsString="0" containsNumber="1" minValue="17.599999905000001" maxValue="1417.5"/>
    </cacheField>
    <cacheField name="Payment Type" numFmtId="0">
      <sharedItems/>
    </cacheField>
    <cacheField name="Cash Pay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9">
  <r>
    <n v="44046"/>
    <d v="2016-04-10T00:00:00"/>
    <x v="0"/>
    <n v="2"/>
    <d v="2016-04-12T00:00:00"/>
    <n v="0"/>
    <s v="Second Class"/>
    <s v="Other"/>
    <n v="9"/>
    <n v="5197"/>
    <n v="3"/>
    <s v="Footwear"/>
    <x v="0"/>
    <s v="Ugep"/>
    <s v="Cross River"/>
    <m/>
    <s v="Nigeria"/>
    <s v="West Africa"/>
    <x v="0"/>
    <s v="Nike Men's Free 5.0+ Running Shoe"/>
    <n v="99.989997860000003"/>
    <n v="95.114003926871064"/>
    <n v="3"/>
    <n v="36"/>
    <n v="299.96999357999999"/>
    <n v="263.96999357999999"/>
    <s v="CASH"/>
    <s v="Cash Over 200"/>
  </r>
  <r>
    <n v="46414"/>
    <d v="2016-08-11T00:00:00"/>
    <x v="1"/>
    <n v="2"/>
    <d v="2016-08-15T00:00:00"/>
    <n v="1"/>
    <s v="Second Class"/>
    <s v="Other"/>
    <n v="29"/>
    <n v="1535"/>
    <n v="5"/>
    <s v="Golf"/>
    <x v="0"/>
    <s v="Kinshasa"/>
    <s v="Kinshasa"/>
    <m/>
    <s v="Democratic Republic of the Congo"/>
    <s v="Central Africa"/>
    <x v="1"/>
    <s v="Under Armour Girls' Toddler Spine Surge Runni"/>
    <n v="39.990001679999999"/>
    <n v="34.198098313835338"/>
    <n v="3"/>
    <n v="6"/>
    <n v="119.97000503999999"/>
    <n v="113.97000503999999"/>
    <s v="CASH"/>
    <s v="Cash Not Over 200"/>
  </r>
  <r>
    <n v="46599"/>
    <d v="2016-11-11T00:00:00"/>
    <x v="2"/>
    <n v="2"/>
    <d v="2016-11-15T00:00:00"/>
    <n v="1"/>
    <s v="Second Class"/>
    <s v="Other"/>
    <n v="41"/>
    <n v="6122"/>
    <n v="6"/>
    <s v="Outdoors"/>
    <x v="0"/>
    <s v="Dakar"/>
    <s v="Dakar"/>
    <m/>
    <s v="Senegal"/>
    <s v="West Africa"/>
    <x v="2"/>
    <s v="Glove It Women's Mod Oval 3-Zip Carry All Gol"/>
    <n v="21.989999770000001"/>
    <n v="20.391999720066668"/>
    <n v="3"/>
    <n v="1.980000019"/>
    <n v="65.969999310000006"/>
    <n v="63.989999291000004"/>
    <s v="CASH"/>
    <s v="Cash Not Over 200"/>
  </r>
  <r>
    <n v="48434"/>
    <d v="2016-08-12T00:00:00"/>
    <x v="2"/>
    <n v="2"/>
    <d v="2016-08-16T00:00:00"/>
    <n v="1"/>
    <s v="Second Class"/>
    <s v="Other"/>
    <n v="37"/>
    <n v="9451"/>
    <n v="6"/>
    <s v="Outdoors"/>
    <x v="0"/>
    <s v="Casablanca"/>
    <s v="Grand Casablanca"/>
    <m/>
    <s v="Morocco"/>
    <s v="North Africa"/>
    <x v="3"/>
    <s v="Bridgestone e6 Straight Distance NFL San Dieg"/>
    <n v="31.989999770000001"/>
    <n v="24.284221986666665"/>
    <n v="3"/>
    <n v="16.309999470000001"/>
    <n v="95.969999310000006"/>
    <n v="79.659999840000012"/>
    <s v="CASH"/>
    <s v="Cash Not Over 200"/>
  </r>
  <r>
    <n v="51050"/>
    <d v="2017-01-15T00:00:00"/>
    <x v="0"/>
    <n v="2"/>
    <d v="2017-01-17T00:00:00"/>
    <n v="1"/>
    <s v="Second Class"/>
    <s v="Other"/>
    <n v="9"/>
    <n v="1840"/>
    <n v="3"/>
    <s v="Footwear"/>
    <x v="0"/>
    <s v="Kuito"/>
    <s v="Bayelsa"/>
    <m/>
    <s v="Angola"/>
    <s v="Central Africa"/>
    <x v="0"/>
    <s v="Nike Men's Free 5.0+ Running Shoe"/>
    <n v="99.989997860000003"/>
    <n v="95.114003926871064"/>
    <n v="1"/>
    <n v="13"/>
    <n v="99.989997860000003"/>
    <n v="86.989997860000003"/>
    <s v="DEBIT"/>
    <s v="Non-Cash Payments"/>
  </r>
  <r>
    <n v="45680"/>
    <d v="2016-10-28T00:00:00"/>
    <x v="2"/>
    <n v="2"/>
    <d v="2016-11-01T00:00:00"/>
    <n v="1"/>
    <s v="Second Class"/>
    <s v="Other"/>
    <n v="18"/>
    <n v="6757"/>
    <n v="4"/>
    <s v="Apparel"/>
    <x v="0"/>
    <s v="Khartoum"/>
    <s v="Khartoum"/>
    <m/>
    <s v="Sudan"/>
    <s v="North Africa"/>
    <x v="4"/>
    <s v="Nike Men's CJ Elite 2 TD Football Cleat"/>
    <n v="129.9900055"/>
    <n v="110.80340837177086"/>
    <n v="1"/>
    <n v="2.5999999049999998"/>
    <n v="129.9900055"/>
    <n v="127.39000559499999"/>
    <s v="DEBIT"/>
    <s v="Non-Cash Payments"/>
  </r>
  <r>
    <n v="42992"/>
    <d v="2016-09-19T00:00:00"/>
    <x v="3"/>
    <n v="2"/>
    <d v="2016-09-21T00:00:00"/>
    <n v="1"/>
    <s v="Second Class"/>
    <s v="Other"/>
    <n v="18"/>
    <n v="3972"/>
    <n v="4"/>
    <s v="Apparel"/>
    <x v="0"/>
    <s v="Hargeisa"/>
    <s v="Woqooyi Galbeed"/>
    <m/>
    <s v="Somalia"/>
    <s v="East Africa"/>
    <x v="4"/>
    <s v="Nike Men's CJ Elite 2 TD Football Cleat"/>
    <n v="129.9900055"/>
    <n v="110.80340837177086"/>
    <n v="1"/>
    <n v="11.69999981"/>
    <n v="129.9900055"/>
    <n v="118.29000569"/>
    <s v="DEBIT"/>
    <s v="Non-Cash Payments"/>
  </r>
  <r>
    <n v="41304"/>
    <d v="2016-08-25T00:00:00"/>
    <x v="1"/>
    <n v="2"/>
    <d v="2016-08-29T00:00:00"/>
    <n v="1"/>
    <s v="Second Class"/>
    <s v="Other"/>
    <n v="18"/>
    <n v="9316"/>
    <n v="4"/>
    <s v="Apparel"/>
    <x v="0"/>
    <s v="Kenitra"/>
    <s v="Gharb-Chrarda-Beni Hssen"/>
    <m/>
    <s v="Morocco"/>
    <s v="North Africa"/>
    <x v="4"/>
    <s v="Nike Men's CJ Elite 2 TD Football Cleat"/>
    <n v="129.9900055"/>
    <n v="110.80340837177086"/>
    <n v="1"/>
    <n v="13"/>
    <n v="129.9900055"/>
    <n v="116.9900055"/>
    <s v="DEBIT"/>
    <s v="Non-Cash Payments"/>
  </r>
  <r>
    <n v="45680"/>
    <d v="2016-10-28T00:00:00"/>
    <x v="2"/>
    <n v="2"/>
    <d v="2016-11-01T00:00:00"/>
    <n v="1"/>
    <s v="Second Class"/>
    <s v="Other"/>
    <n v="17"/>
    <n v="6757"/>
    <n v="4"/>
    <s v="Apparel"/>
    <x v="0"/>
    <s v="Khartoum"/>
    <s v="Khartoum"/>
    <m/>
    <s v="Sudan"/>
    <s v="North Africa"/>
    <x v="5"/>
    <s v="Perfect Fitness Perfect Rip Deck"/>
    <n v="59.990001679999999"/>
    <n v="54.488929209402009"/>
    <n v="1"/>
    <n v="10.80000019"/>
    <n v="59.990001679999999"/>
    <n v="49.19000149"/>
    <s v="DEBIT"/>
    <s v="Non-Cash Payments"/>
  </r>
  <r>
    <n v="44253"/>
    <d v="2016-07-10T00:00:00"/>
    <x v="0"/>
    <n v="2"/>
    <d v="2016-07-12T00:00:00"/>
    <n v="1"/>
    <s v="Second Class"/>
    <s v="Other"/>
    <n v="18"/>
    <n v="11213"/>
    <n v="4"/>
    <s v="Apparel"/>
    <x v="0"/>
    <s v="Abidjan"/>
    <s v="Lagunes"/>
    <m/>
    <s v="Ivory Coast"/>
    <s v="West Africa"/>
    <x v="4"/>
    <s v="Nike Men's CJ Elite 2 TD Football Cleat"/>
    <n v="129.9900055"/>
    <n v="110.80340837177086"/>
    <n v="1"/>
    <n v="26"/>
    <n v="129.9900055"/>
    <n v="103.9900055"/>
    <s v="DEBIT"/>
    <s v="Non-Cash Payments"/>
  </r>
  <r>
    <n v="46098"/>
    <d v="2016-03-11T00:00:00"/>
    <x v="2"/>
    <n v="2"/>
    <d v="2016-03-15T00:00:00"/>
    <n v="1"/>
    <s v="Second Class"/>
    <s v="Other"/>
    <n v="43"/>
    <n v="3474"/>
    <n v="7"/>
    <s v="Fan Shop"/>
    <x v="0"/>
    <s v="Abu Kabir"/>
    <s v="Eastern Province"/>
    <m/>
    <s v="Egypt"/>
    <s v="North Africa"/>
    <x v="6"/>
    <s v="Diamondback Women's Serene Classic Comfort Bi"/>
    <n v="299.98001099999999"/>
    <n v="295.0300103351052"/>
    <n v="1"/>
    <n v="3"/>
    <n v="299.98001099999999"/>
    <n v="296.98001099999999"/>
    <s v="DEBIT"/>
    <s v="Non-Cash Payments"/>
  </r>
  <r>
    <n v="41304"/>
    <d v="2016-08-25T00:00:00"/>
    <x v="1"/>
    <n v="2"/>
    <d v="2016-08-29T00:00:00"/>
    <n v="1"/>
    <s v="Second Class"/>
    <s v="Other"/>
    <n v="43"/>
    <n v="9316"/>
    <n v="7"/>
    <s v="Fan Shop"/>
    <x v="0"/>
    <s v="Kenitra"/>
    <s v="Gharb-Chrarda-Beni Hssen"/>
    <m/>
    <s v="Morocco"/>
    <s v="North Africa"/>
    <x v="6"/>
    <s v="Diamondback Women's Serene Classic Comfort Bi"/>
    <n v="299.98001099999999"/>
    <n v="295.0300103351052"/>
    <n v="1"/>
    <n v="6"/>
    <n v="299.98001099999999"/>
    <n v="293.98001099999999"/>
    <s v="DEBIT"/>
    <s v="Non-Cash Payments"/>
  </r>
  <r>
    <n v="42331"/>
    <d v="2016-09-09T00:00:00"/>
    <x v="2"/>
    <n v="4"/>
    <d v="2016-09-15T00:00:00"/>
    <n v="0"/>
    <s v="Standard Class"/>
    <s v="Other"/>
    <n v="17"/>
    <n v="6246"/>
    <n v="4"/>
    <s v="Apparel"/>
    <x v="0"/>
    <s v="Antananarivo"/>
    <s v="Analamanga"/>
    <m/>
    <s v="Madagascar"/>
    <s v="East Africa"/>
    <x v="5"/>
    <s v="Perfect Fitness Perfect Rip Deck"/>
    <n v="59.990001679999999"/>
    <n v="54.488929209402009"/>
    <n v="4"/>
    <n v="12"/>
    <n v="239.96000672"/>
    <n v="227.96000672"/>
    <s v="TRANSFER"/>
    <s v="Non-Cash Payments"/>
  </r>
  <r>
    <n v="41345"/>
    <d v="2016-08-26T00:00:00"/>
    <x v="2"/>
    <n v="4"/>
    <d v="2016-09-01T00:00:00"/>
    <n v="0"/>
    <s v="Standard Class"/>
    <s v="Other"/>
    <n v="17"/>
    <n v="8741"/>
    <n v="4"/>
    <s v="Apparel"/>
    <x v="0"/>
    <s v="Algiers"/>
    <s v="Algiers"/>
    <m/>
    <s v="Algeria"/>
    <s v="North Africa"/>
    <x v="5"/>
    <s v="Perfect Fitness Perfect Rip Deck"/>
    <n v="59.990001679999999"/>
    <n v="54.488929209402009"/>
    <n v="4"/>
    <n v="35.990001679999999"/>
    <n v="239.96000672"/>
    <n v="203.97000503999999"/>
    <s v="TRANSFER"/>
    <s v="Non-Cash Payments"/>
  </r>
  <r>
    <n v="51168"/>
    <d v="2017-01-16T00:00:00"/>
    <x v="3"/>
    <n v="4"/>
    <d v="2017-01-20T00:00:00"/>
    <n v="0"/>
    <s v="Standard Class"/>
    <s v="Other"/>
    <n v="24"/>
    <n v="8050"/>
    <n v="5"/>
    <s v="Golf"/>
    <x v="0"/>
    <s v="Monrovia"/>
    <s v="Montserrado"/>
    <m/>
    <s v="Liberia"/>
    <s v="West Africa"/>
    <x v="7"/>
    <s v="Nike Men's Dri-FIT Victory Golf Polo"/>
    <n v="50"/>
    <n v="43.678035218757444"/>
    <n v="4"/>
    <n v="0"/>
    <n v="200"/>
    <n v="200"/>
    <s v="TRANSFER"/>
    <s v="Non-Cash Payments"/>
  </r>
  <r>
    <n v="51168"/>
    <d v="2017-01-16T00:00:00"/>
    <x v="3"/>
    <n v="4"/>
    <d v="2017-01-20T00:00:00"/>
    <n v="0"/>
    <s v="Standard Class"/>
    <s v="Other"/>
    <n v="29"/>
    <n v="8050"/>
    <n v="5"/>
    <s v="Golf"/>
    <x v="0"/>
    <s v="Monrovia"/>
    <s v="Montserrado"/>
    <m/>
    <s v="Liberia"/>
    <s v="West Africa"/>
    <x v="1"/>
    <s v="Under Armour Girls' Toddler Spine Surge Runni"/>
    <n v="39.990001679999999"/>
    <n v="34.198098313835338"/>
    <n v="4"/>
    <n v="3.2000000480000002"/>
    <n v="159.96000672"/>
    <n v="156.760006672"/>
    <s v="TRANSFER"/>
    <s v="Non-Cash Payments"/>
  </r>
  <r>
    <n v="43599"/>
    <d v="2016-09-28T00:00:00"/>
    <x v="4"/>
    <n v="4"/>
    <d v="2016-10-04T00:00:00"/>
    <n v="0"/>
    <s v="Standard Class"/>
    <s v="Other"/>
    <n v="24"/>
    <n v="5474"/>
    <n v="5"/>
    <s v="Golf"/>
    <x v="0"/>
    <s v="Khartoum"/>
    <s v="Khartoum"/>
    <m/>
    <s v="Sudan"/>
    <s v="North Africa"/>
    <x v="7"/>
    <s v="Nike Men's Dri-FIT Victory Golf Polo"/>
    <n v="50"/>
    <n v="43.678035218757444"/>
    <n v="4"/>
    <n v="11"/>
    <n v="200"/>
    <n v="189"/>
    <s v="TRANSFER"/>
    <s v="Non-Cash Payments"/>
  </r>
  <r>
    <n v="41901"/>
    <d v="2016-03-09T00:00:00"/>
    <x v="4"/>
    <n v="4"/>
    <d v="2016-03-15T00:00:00"/>
    <n v="0"/>
    <s v="Standard Class"/>
    <s v="Other"/>
    <n v="40"/>
    <n v="474"/>
    <n v="6"/>
    <s v="Outdoors"/>
    <x v="0"/>
    <s v="Gagnoa"/>
    <s v="Fromager"/>
    <m/>
    <s v="Ivory Coast"/>
    <s v="West Africa"/>
    <x v="8"/>
    <s v="Team Golf Texas Longhorns Putter Grip"/>
    <n v="24.989999770000001"/>
    <n v="20.52742837007143"/>
    <n v="4"/>
    <n v="19.989999770000001"/>
    <n v="99.959999080000003"/>
    <n v="79.969999310000006"/>
    <s v="TRANSFER"/>
    <s v="Non-Cash Payments"/>
  </r>
  <r>
    <n v="42751"/>
    <d v="2016-09-16T00:00:00"/>
    <x v="2"/>
    <n v="4"/>
    <d v="2016-09-22T00:00:00"/>
    <n v="0"/>
    <s v="Standard Class"/>
    <s v="Other"/>
    <n v="9"/>
    <n v="12255"/>
    <n v="3"/>
    <s v="Footwear"/>
    <x v="0"/>
    <s v="Livingstone"/>
    <s v="Meridional"/>
    <m/>
    <s v="Zambia"/>
    <s v="East Africa"/>
    <x v="0"/>
    <s v="Nike Men's Free 5.0+ Running Shoe"/>
    <n v="99.989997860000003"/>
    <n v="95.114003926871064"/>
    <n v="4"/>
    <n v="36"/>
    <n v="399.95999144000001"/>
    <n v="363.95999144000001"/>
    <s v="TRANSFER"/>
    <s v="Non-Cash Payments"/>
  </r>
  <r>
    <n v="45088"/>
    <d v="2016-10-20T00:00:00"/>
    <x v="1"/>
    <n v="4"/>
    <d v="2016-10-26T00:00:00"/>
    <n v="0"/>
    <s v="Standard Class"/>
    <s v="Other"/>
    <n v="17"/>
    <n v="10288"/>
    <n v="4"/>
    <s v="Apparel"/>
    <x v="0"/>
    <s v="Fez"/>
    <s v="Fes-Boulemane"/>
    <m/>
    <s v="Morocco"/>
    <s v="North Africa"/>
    <x v="5"/>
    <s v="Perfect Fitness Perfect Rip Deck"/>
    <n v="59.990001679999999"/>
    <n v="54.488929209402009"/>
    <n v="4"/>
    <n v="0"/>
    <n v="239.96000672"/>
    <n v="239.96000672"/>
    <s v="TRANSFER"/>
    <s v="Non-Cash Payments"/>
  </r>
  <r>
    <n v="50489"/>
    <d v="2017-07-01T00:00:00"/>
    <x v="5"/>
    <n v="4"/>
    <d v="2017-07-06T00:00:00"/>
    <n v="1"/>
    <s v="Standard Class"/>
    <s v="Other"/>
    <n v="17"/>
    <n v="4717"/>
    <n v="4"/>
    <s v="Apparel"/>
    <x v="0"/>
    <s v="Cairo"/>
    <s v="Cairo"/>
    <m/>
    <s v="Egypt"/>
    <s v="North Africa"/>
    <x v="5"/>
    <s v="Perfect Fitness Perfect Rip Deck"/>
    <n v="59.990001679999999"/>
    <n v="54.488929209402009"/>
    <n v="4"/>
    <n v="9.6000003809999992"/>
    <n v="239.96000672"/>
    <n v="230.36000633899999"/>
    <s v="TRANSFER"/>
    <s v="Non-Cash Payments"/>
  </r>
  <r>
    <n v="44409"/>
    <d v="2016-10-10T00:00:00"/>
    <x v="3"/>
    <n v="4"/>
    <d v="2016-10-14T00:00:00"/>
    <n v="1"/>
    <s v="Standard Class"/>
    <s v="Other"/>
    <n v="17"/>
    <n v="4799"/>
    <n v="4"/>
    <s v="Apparel"/>
    <x v="0"/>
    <s v="Dakar"/>
    <s v="Dakar"/>
    <m/>
    <s v="Senegal"/>
    <s v="West Africa"/>
    <x v="5"/>
    <s v="Perfect Fitness Perfect Rip Deck"/>
    <n v="59.990001679999999"/>
    <n v="54.488929209402009"/>
    <n v="4"/>
    <n v="12"/>
    <n v="239.96000672"/>
    <n v="227.96000672"/>
    <s v="TRANSFER"/>
    <s v="Non-Cash Payments"/>
  </r>
  <r>
    <n v="42101"/>
    <d v="2016-06-09T00:00:00"/>
    <x v="1"/>
    <n v="4"/>
    <d v="2016-06-15T00:00:00"/>
    <n v="0"/>
    <s v="Standard Class"/>
    <s v="Other"/>
    <n v="17"/>
    <n v="4533"/>
    <n v="4"/>
    <s v="Apparel"/>
    <x v="0"/>
    <s v="Hurghada"/>
    <s v="Red Sea"/>
    <m/>
    <s v="Egypt"/>
    <s v="North Africa"/>
    <x v="5"/>
    <s v="Perfect Fitness Perfect Rip Deck"/>
    <n v="59.990001679999999"/>
    <n v="54.488929209402009"/>
    <n v="4"/>
    <n v="13.19999981"/>
    <n v="239.96000672"/>
    <n v="226.76000690999999"/>
    <s v="TRANSFER"/>
    <s v="Non-Cash Payments"/>
  </r>
  <r>
    <n v="50424"/>
    <d v="2017-06-01T00:00:00"/>
    <x v="1"/>
    <n v="4"/>
    <d v="2017-06-07T00:00:00"/>
    <n v="1"/>
    <s v="Standard Class"/>
    <s v="Other"/>
    <n v="17"/>
    <n v="12383"/>
    <n v="4"/>
    <s v="Apparel"/>
    <x v="0"/>
    <s v="Kenitra"/>
    <s v="Gharb-Chrarda-Beni Hssen"/>
    <m/>
    <s v="Morocco"/>
    <s v="North Africa"/>
    <x v="5"/>
    <s v="Perfect Fitness Perfect Rip Deck"/>
    <n v="59.990001679999999"/>
    <n v="54.488929209402009"/>
    <n v="4"/>
    <n v="31.190000529999999"/>
    <n v="239.96000672"/>
    <n v="208.77000619"/>
    <s v="TRANSFER"/>
    <s v="Non-Cash Payments"/>
  </r>
  <r>
    <n v="49825"/>
    <d v="2016-12-28T00:00:00"/>
    <x v="4"/>
    <n v="4"/>
    <d v="2017-01-03T00:00:00"/>
    <n v="1"/>
    <s v="Standard Class"/>
    <s v="Other"/>
    <n v="24"/>
    <n v="3518"/>
    <n v="5"/>
    <s v="Golf"/>
    <x v="0"/>
    <s v="Abidjan"/>
    <s v="Lagunes"/>
    <m/>
    <s v="Ivory Coast"/>
    <s v="West Africa"/>
    <x v="7"/>
    <s v="Nike Men's Dri-FIT Victory Golf Polo"/>
    <n v="50"/>
    <n v="43.678035218757444"/>
    <n v="4"/>
    <n v="0"/>
    <n v="200"/>
    <n v="200"/>
    <s v="TRANSFER"/>
    <s v="Non-Cash Payments"/>
  </r>
  <r>
    <n v="41294"/>
    <d v="2016-08-25T00:00:00"/>
    <x v="1"/>
    <n v="4"/>
    <d v="2016-08-31T00:00:00"/>
    <n v="1"/>
    <s v="Standard Class"/>
    <s v="Other"/>
    <n v="24"/>
    <n v="4674"/>
    <n v="5"/>
    <s v="Golf"/>
    <x v="0"/>
    <s v="Hurghada"/>
    <s v="Red Sea"/>
    <m/>
    <s v="Egypt"/>
    <s v="North Africa"/>
    <x v="7"/>
    <s v="Nike Men's Dri-FIT Victory Golf Polo"/>
    <n v="50"/>
    <n v="43.678035218757444"/>
    <n v="4"/>
    <n v="2"/>
    <n v="200"/>
    <n v="198"/>
    <s v="TRANSFER"/>
    <s v="Non-Cash Payments"/>
  </r>
  <r>
    <n v="42023"/>
    <d v="2016-05-09T00:00:00"/>
    <x v="3"/>
    <n v="4"/>
    <d v="2016-05-13T00:00:00"/>
    <n v="0"/>
    <s v="Standard Class"/>
    <s v="Other"/>
    <n v="29"/>
    <n v="8519"/>
    <n v="5"/>
    <s v="Golf"/>
    <x v="0"/>
    <s v="Niamey"/>
    <s v="Niamey"/>
    <m/>
    <s v="Niger"/>
    <s v="West Africa"/>
    <x v="1"/>
    <s v="Under Armour Girls' Toddler Spine Surge Runni"/>
    <n v="39.990001679999999"/>
    <n v="34.198098313835338"/>
    <n v="4"/>
    <n v="4.8000001909999996"/>
    <n v="159.96000672"/>
    <n v="155.16000652899999"/>
    <s v="TRANSFER"/>
    <s v="Non-Cash Payments"/>
  </r>
  <r>
    <n v="47774"/>
    <d v="2016-11-28T00:00:00"/>
    <x v="3"/>
    <n v="4"/>
    <d v="2016-12-02T00:00:00"/>
    <n v="1"/>
    <s v="Standard Class"/>
    <s v="Other"/>
    <n v="29"/>
    <n v="5302"/>
    <n v="5"/>
    <s v="Golf"/>
    <x v="0"/>
    <s v="Sale"/>
    <s v="Rabat-Salé-Zemmour-Zaer"/>
    <m/>
    <s v="Morocco"/>
    <s v="North Africa"/>
    <x v="1"/>
    <s v="Under Armour Girls' Toddler Spine Surge Runni"/>
    <n v="39.990001679999999"/>
    <n v="34.198098313835338"/>
    <n v="4"/>
    <n v="8.8000001910000005"/>
    <n v="159.96000672"/>
    <n v="151.16000652899999"/>
    <s v="TRANSFER"/>
    <s v="Non-Cash Payments"/>
  </r>
  <r>
    <n v="41827"/>
    <d v="2016-02-09T00:00:00"/>
    <x v="6"/>
    <n v="4"/>
    <d v="2016-02-15T00:00:00"/>
    <n v="0"/>
    <s v="Standard Class"/>
    <s v="Other"/>
    <n v="26"/>
    <n v="3594"/>
    <n v="5"/>
    <s v="Golf"/>
    <x v="0"/>
    <s v="Pretoria"/>
    <s v="Gauteng"/>
    <m/>
    <s v="South Africa"/>
    <s v="Southern Africa"/>
    <x v="9"/>
    <s v="Nike Men's Deutschland Weltmeister Winners Bl"/>
    <n v="30"/>
    <n v="45.158749390000004"/>
    <n v="4"/>
    <n v="8.3999996190000008"/>
    <n v="120"/>
    <n v="111.600000381"/>
    <s v="TRANSFER"/>
    <s v="Non-Cash Payments"/>
  </r>
  <r>
    <n v="47193"/>
    <d v="2016-11-19T00:00:00"/>
    <x v="5"/>
    <n v="4"/>
    <d v="2016-11-24T00:00:00"/>
    <n v="0"/>
    <s v="Standard Class"/>
    <s v="Other"/>
    <n v="24"/>
    <n v="9890"/>
    <n v="5"/>
    <s v="Golf"/>
    <x v="0"/>
    <s v="Marrakech"/>
    <s v="Marrakech-Tensift-Al Haouz"/>
    <m/>
    <s v="Morocco"/>
    <s v="North Africa"/>
    <x v="7"/>
    <s v="Nike Men's Dri-FIT Victory Golf Polo"/>
    <n v="50"/>
    <n v="43.678035218757444"/>
    <n v="4"/>
    <n v="30"/>
    <n v="200"/>
    <n v="170"/>
    <s v="TRANSFER"/>
    <s v="Non-Cash Payments"/>
  </r>
  <r>
    <n v="42626"/>
    <d v="2016-09-14T00:00:00"/>
    <x v="4"/>
    <n v="4"/>
    <d v="2016-09-20T00:00:00"/>
    <n v="0"/>
    <s v="Standard Class"/>
    <s v="Other"/>
    <n v="24"/>
    <n v="1410"/>
    <n v="5"/>
    <s v="Golf"/>
    <x v="0"/>
    <s v="Bur Sudan"/>
    <s v="Red Sea"/>
    <m/>
    <s v="Sudan"/>
    <s v="North Africa"/>
    <x v="7"/>
    <s v="Nike Men's Dri-FIT Victory Golf Polo"/>
    <n v="50"/>
    <n v="43.678035218757444"/>
    <n v="4"/>
    <n v="40"/>
    <n v="200"/>
    <n v="160"/>
    <s v="TRANSFER"/>
    <s v="Non-Cash Payments"/>
  </r>
  <r>
    <n v="46199"/>
    <d v="2016-05-11T00:00:00"/>
    <x v="4"/>
    <n v="4"/>
    <d v="2016-05-17T00:00:00"/>
    <n v="1"/>
    <s v="Standard Class"/>
    <s v="Other"/>
    <n v="24"/>
    <n v="7521"/>
    <n v="5"/>
    <s v="Golf"/>
    <x v="0"/>
    <s v="Lagos"/>
    <s v="Lagos"/>
    <m/>
    <s v="Nigeria"/>
    <s v="West Africa"/>
    <x v="7"/>
    <s v="Nike Men's Dri-FIT Victory Golf Polo"/>
    <n v="50"/>
    <n v="43.678035218757444"/>
    <n v="4"/>
    <n v="50"/>
    <n v="200"/>
    <n v="150"/>
    <s v="TRANSFER"/>
    <s v="Non-Cash Payments"/>
  </r>
  <r>
    <n v="48468"/>
    <d v="2016-08-12T00:00:00"/>
    <x v="2"/>
    <n v="4"/>
    <d v="2016-08-18T00:00:00"/>
    <n v="0"/>
    <s v="Standard Class"/>
    <s v="Other"/>
    <n v="40"/>
    <n v="2106"/>
    <n v="6"/>
    <s v="Outdoors"/>
    <x v="0"/>
    <s v="Lagos"/>
    <s v="Lagos"/>
    <m/>
    <s v="Nigeria"/>
    <s v="West Africa"/>
    <x v="8"/>
    <s v="Team Golf St. Louis Cardinals Putter Grip"/>
    <n v="24.989999770000001"/>
    <n v="29.483249567625002"/>
    <n v="4"/>
    <n v="5.5"/>
    <n v="99.959999080000003"/>
    <n v="94.459999080000003"/>
    <s v="TRANSFER"/>
    <s v="Non-Cash Payments"/>
  </r>
  <r>
    <n v="51009"/>
    <d v="2017-01-14T00:00:00"/>
    <x v="5"/>
    <n v="4"/>
    <d v="2017-01-19T00:00:00"/>
    <n v="1"/>
    <s v="Standard Class"/>
    <s v="Other"/>
    <n v="9"/>
    <n v="8144"/>
    <n v="3"/>
    <s v="Footwear"/>
    <x v="0"/>
    <s v="Quelimane"/>
    <s v="Zambezia"/>
    <m/>
    <s v="Mozambique"/>
    <s v="East Africa"/>
    <x v="0"/>
    <s v="Nike Men's Free 5.0+ Running Shoe"/>
    <n v="99.989997860000003"/>
    <n v="95.114003926871064"/>
    <n v="4"/>
    <n v="4"/>
    <n v="399.95999144000001"/>
    <n v="395.95999144000001"/>
    <s v="TRANSFER"/>
    <s v="Non-Cash Payments"/>
  </r>
  <r>
    <n v="46229"/>
    <d v="2016-05-11T00:00:00"/>
    <x v="4"/>
    <n v="4"/>
    <d v="2016-05-17T00:00:00"/>
    <n v="1"/>
    <s v="Standard Class"/>
    <s v="Other"/>
    <n v="9"/>
    <n v="5643"/>
    <n v="3"/>
    <s v="Footwear"/>
    <x v="0"/>
    <s v="Port Elizabeth"/>
    <s v="Eastern Cape"/>
    <m/>
    <s v="South Africa"/>
    <s v="Southern Africa"/>
    <x v="0"/>
    <s v="Nike Men's Free 5.0+ Running Shoe"/>
    <n v="99.989997860000003"/>
    <n v="95.114003926871064"/>
    <n v="4"/>
    <n v="8"/>
    <n v="399.95999144000001"/>
    <n v="391.95999144000001"/>
    <s v="TRANSFER"/>
    <s v="Non-Cash Payments"/>
  </r>
  <r>
    <n v="42882"/>
    <d v="2016-09-17T00:00:00"/>
    <x v="5"/>
    <n v="4"/>
    <d v="2016-09-22T00:00:00"/>
    <n v="0"/>
    <s v="Standard Class"/>
    <s v="Other"/>
    <n v="9"/>
    <n v="2041"/>
    <n v="3"/>
    <s v="Footwear"/>
    <x v="0"/>
    <s v="Shinyanga"/>
    <s v="Shinyanga"/>
    <m/>
    <s v="Tanzania"/>
    <s v="East Africa"/>
    <x v="0"/>
    <s v="Nike Men's Free 5.0+ Running Shoe"/>
    <n v="99.989997860000003"/>
    <n v="95.114003926871064"/>
    <n v="4"/>
    <n v="20"/>
    <n v="399.95999144000001"/>
    <n v="379.95999144000001"/>
    <s v="TRANSFER"/>
    <s v="Non-Cash Payments"/>
  </r>
  <r>
    <n v="46827"/>
    <d v="2016-11-14T00:00:00"/>
    <x v="3"/>
    <n v="4"/>
    <d v="2016-11-18T00:00:00"/>
    <n v="0"/>
    <s v="Standard Class"/>
    <s v="Other"/>
    <n v="9"/>
    <n v="7537"/>
    <n v="3"/>
    <s v="Footwear"/>
    <x v="0"/>
    <s v="Kismaayo"/>
    <s v="Jubbada Hoose"/>
    <m/>
    <s v="Somalia"/>
    <s v="East Africa"/>
    <x v="0"/>
    <s v="Nike Men's Free 5.0+ Running Shoe"/>
    <n v="99.989997860000003"/>
    <n v="95.114003926871064"/>
    <n v="4"/>
    <n v="36"/>
    <n v="399.95999144000001"/>
    <n v="363.95999144000001"/>
    <s v="TRANSFER"/>
    <s v="Non-Cash Payments"/>
  </r>
  <r>
    <n v="48684"/>
    <d v="2016-11-12T00:00:00"/>
    <x v="5"/>
    <n v="4"/>
    <d v="2016-11-17T00:00:00"/>
    <n v="1"/>
    <s v="Standard Class"/>
    <s v="Other"/>
    <n v="9"/>
    <n v="3056"/>
    <n v="3"/>
    <s v="Footwear"/>
    <x v="0"/>
    <s v="Butare"/>
    <s v="Meridional"/>
    <m/>
    <s v="Rwanda"/>
    <s v="East Africa"/>
    <x v="0"/>
    <s v="Nike Men's Free 5.0+ Running Shoe"/>
    <n v="99.989997860000003"/>
    <n v="95.114003926871064"/>
    <n v="4"/>
    <n v="40"/>
    <n v="399.95999144000001"/>
    <n v="359.95999144000001"/>
    <s v="TRANSFER"/>
    <s v="Non-Cash Payments"/>
  </r>
  <r>
    <n v="48684"/>
    <d v="2016-11-12T00:00:00"/>
    <x v="5"/>
    <n v="4"/>
    <d v="2016-11-17T00:00:00"/>
    <n v="1"/>
    <s v="Standard Class"/>
    <s v="Other"/>
    <n v="9"/>
    <n v="3056"/>
    <n v="3"/>
    <s v="Footwear"/>
    <x v="0"/>
    <s v="Butare"/>
    <s v="Meridional"/>
    <m/>
    <s v="Rwanda"/>
    <s v="East Africa"/>
    <x v="0"/>
    <s v="Nike Men's Free 5.0+ Running Shoe"/>
    <n v="99.989997860000003"/>
    <n v="95.114003926871064"/>
    <n v="4"/>
    <n v="48"/>
    <n v="399.95999144000001"/>
    <n v="351.95999144000001"/>
    <s v="TRANSFER"/>
    <s v="Non-Cash Payments"/>
  </r>
  <r>
    <n v="46416"/>
    <d v="2016-08-11T00:00:00"/>
    <x v="1"/>
    <n v="4"/>
    <d v="2016-08-17T00:00:00"/>
    <n v="0"/>
    <s v="Standard Class"/>
    <s v="Other"/>
    <n v="9"/>
    <n v="7967"/>
    <n v="3"/>
    <s v="Footwear"/>
    <x v="0"/>
    <s v="Cairo"/>
    <s v="Cairo"/>
    <m/>
    <s v="Egypt"/>
    <s v="North Africa"/>
    <x v="0"/>
    <s v="Nike Men's Free 5.0+ Running Shoe"/>
    <n v="99.989997860000003"/>
    <n v="95.114003926871064"/>
    <n v="4"/>
    <n v="48"/>
    <n v="399.95999144000001"/>
    <n v="351.95999144000001"/>
    <s v="TRANSFER"/>
    <s v="Non-Cash Payments"/>
  </r>
  <r>
    <n v="47343"/>
    <d v="2016-11-22T00:00:00"/>
    <x v="6"/>
    <n v="4"/>
    <d v="2016-11-28T00:00:00"/>
    <n v="0"/>
    <s v="Standard Class"/>
    <s v="Other"/>
    <n v="9"/>
    <n v="1758"/>
    <n v="3"/>
    <s v="Footwear"/>
    <x v="0"/>
    <s v="Newcastle"/>
    <s v="KwaZulu-Natal"/>
    <m/>
    <s v="South Africa"/>
    <s v="Southern Africa"/>
    <x v="0"/>
    <s v="Nike Men's Free 5.0+ Running Shoe"/>
    <n v="99.989997860000003"/>
    <n v="95.114003926871064"/>
    <n v="4"/>
    <n v="59.990001679999999"/>
    <n v="399.95999144000001"/>
    <n v="339.96998976000003"/>
    <s v="TRANSFER"/>
    <s v="Non-Cash Payments"/>
  </r>
  <r>
    <n v="48608"/>
    <d v="2016-10-12T00:00:00"/>
    <x v="4"/>
    <n v="4"/>
    <d v="2016-10-18T00:00:00"/>
    <n v="0"/>
    <s v="Standard Class"/>
    <s v="Other"/>
    <n v="24"/>
    <n v="4398"/>
    <n v="5"/>
    <s v="Golf"/>
    <x v="0"/>
    <s v="Lokossa"/>
    <s v="Mono"/>
    <m/>
    <s v="Benin"/>
    <s v="West Africa"/>
    <x v="7"/>
    <s v="Nike Men's Dri-FIT Victory Golf Polo"/>
    <n v="50"/>
    <n v="43.678035218757444"/>
    <n v="5"/>
    <n v="25"/>
    <n v="250"/>
    <n v="225"/>
    <s v="DEBIT"/>
    <s v="Non-Cash Payments"/>
  </r>
  <r>
    <n v="45506"/>
    <d v="2016-10-26T00:00:00"/>
    <x v="4"/>
    <n v="4"/>
    <d v="2016-11-01T00:00:00"/>
    <n v="0"/>
    <s v="Standard Class"/>
    <s v="Other"/>
    <n v="24"/>
    <n v="5687"/>
    <n v="5"/>
    <s v="Golf"/>
    <x v="0"/>
    <s v="Ikot Ekpene"/>
    <s v="Akwa Ibom"/>
    <m/>
    <s v="Nigeria"/>
    <s v="West Africa"/>
    <x v="7"/>
    <s v="Nike Men's Dri-FIT Victory Golf Polo"/>
    <n v="50"/>
    <n v="43.678035218757444"/>
    <n v="5"/>
    <n v="30"/>
    <n v="250"/>
    <n v="220"/>
    <s v="DEBIT"/>
    <s v="Non-Cash Payments"/>
  </r>
  <r>
    <n v="45027"/>
    <d v="2016-10-19T00:00:00"/>
    <x v="4"/>
    <n v="4"/>
    <d v="2016-10-25T00:00:00"/>
    <n v="0"/>
    <s v="Standard Class"/>
    <s v="Other"/>
    <n v="29"/>
    <n v="8534"/>
    <n v="5"/>
    <s v="Golf"/>
    <x v="0"/>
    <s v="Warri"/>
    <s v="Delta"/>
    <m/>
    <s v="Nigeria"/>
    <s v="West Africa"/>
    <x v="1"/>
    <s v="Under Armour Girls' Toddler Spine Surge Runni"/>
    <n v="39.990001679999999"/>
    <n v="34.198098313835338"/>
    <n v="5"/>
    <n v="25.989999770000001"/>
    <n v="199.9500084"/>
    <n v="173.96000863"/>
    <s v="DEBIT"/>
    <s v="Non-Cash Payments"/>
  </r>
  <r>
    <n v="46308"/>
    <d v="2016-06-11T00:00:00"/>
    <x v="5"/>
    <n v="4"/>
    <d v="2016-06-16T00:00:00"/>
    <n v="0"/>
    <s v="Standard Class"/>
    <s v="Other"/>
    <n v="29"/>
    <n v="3372"/>
    <n v="5"/>
    <s v="Golf"/>
    <x v="0"/>
    <s v="Bandundu"/>
    <s v="Bandundu"/>
    <m/>
    <s v="Democratic Republic of the Congo"/>
    <s v="Central Africa"/>
    <x v="1"/>
    <s v="Under Armour Girls' Toddler Spine Surge Runni"/>
    <n v="39.990001679999999"/>
    <n v="34.198098313835338"/>
    <n v="5"/>
    <n v="29.989999770000001"/>
    <n v="199.9500084"/>
    <n v="169.96000863"/>
    <s v="DEBIT"/>
    <s v="Non-Cash Payments"/>
  </r>
  <r>
    <n v="43685"/>
    <d v="2016-09-29T00:00:00"/>
    <x v="1"/>
    <n v="4"/>
    <d v="2016-10-05T00:00:00"/>
    <n v="1"/>
    <s v="Standard Class"/>
    <s v="Other"/>
    <n v="24"/>
    <n v="10927"/>
    <n v="5"/>
    <s v="Golf"/>
    <x v="0"/>
    <s v="Lagos"/>
    <s v="Lagos"/>
    <m/>
    <s v="Nigeria"/>
    <s v="West Africa"/>
    <x v="7"/>
    <s v="Nike Men's Dri-FIT Victory Golf Polo"/>
    <n v="50"/>
    <n v="43.678035218757444"/>
    <n v="5"/>
    <n v="40"/>
    <n v="250"/>
    <n v="210"/>
    <s v="DEBIT"/>
    <s v="Non-Cash Payments"/>
  </r>
  <r>
    <n v="41893"/>
    <d v="2016-03-09T00:00:00"/>
    <x v="4"/>
    <n v="4"/>
    <d v="2016-03-15T00:00:00"/>
    <n v="0"/>
    <s v="Standard Class"/>
    <s v="Other"/>
    <n v="24"/>
    <n v="3597"/>
    <n v="5"/>
    <s v="Golf"/>
    <x v="0"/>
    <s v="Foumban"/>
    <s v="West"/>
    <m/>
    <s v="Cameroon"/>
    <s v="Central Africa"/>
    <x v="7"/>
    <s v="Nike Men's Dri-FIT Victory Golf Polo"/>
    <n v="50"/>
    <n v="43.678035218757444"/>
    <n v="5"/>
    <n v="42.5"/>
    <n v="250"/>
    <n v="207.5"/>
    <s v="DEBIT"/>
    <s v="Non-Cash Payments"/>
  </r>
  <r>
    <n v="46339"/>
    <d v="2016-07-11T00:00:00"/>
    <x v="3"/>
    <n v="4"/>
    <d v="2016-07-15T00:00:00"/>
    <n v="1"/>
    <s v="Standard Class"/>
    <s v="Other"/>
    <n v="24"/>
    <n v="2052"/>
    <n v="5"/>
    <s v="Golf"/>
    <x v="0"/>
    <s v="Luanda"/>
    <s v="Luanda"/>
    <m/>
    <s v="Angola"/>
    <s v="Central Africa"/>
    <x v="7"/>
    <s v="Nike Men's Dri-FIT Victory Golf Polo"/>
    <n v="50"/>
    <n v="43.678035218757444"/>
    <n v="5"/>
    <n v="42.5"/>
    <n v="250"/>
    <n v="207.5"/>
    <s v="DEBIT"/>
    <s v="Non-Cash Payments"/>
  </r>
  <r>
    <n v="46667"/>
    <d v="2016-12-11T00:00:00"/>
    <x v="0"/>
    <n v="4"/>
    <d v="2016-12-15T00:00:00"/>
    <n v="0"/>
    <s v="Standard Class"/>
    <s v="Other"/>
    <n v="24"/>
    <n v="4399"/>
    <n v="5"/>
    <s v="Golf"/>
    <x v="0"/>
    <s v="Maiduguri"/>
    <s v="Borno"/>
    <m/>
    <s v="Nigeria"/>
    <s v="West Africa"/>
    <x v="7"/>
    <s v="Nike Men's Dri-FIT Victory Golf Polo"/>
    <n v="50"/>
    <n v="43.678035218757444"/>
    <n v="5"/>
    <n v="42.5"/>
    <n v="250"/>
    <n v="207.5"/>
    <s v="DEBIT"/>
    <s v="Non-Cash Payments"/>
  </r>
  <r>
    <n v="47647"/>
    <d v="2016-11-26T00:00:00"/>
    <x v="5"/>
    <n v="4"/>
    <d v="2016-12-01T00:00:00"/>
    <n v="0"/>
    <s v="Standard Class"/>
    <s v="Other"/>
    <n v="24"/>
    <n v="185"/>
    <n v="5"/>
    <s v="Golf"/>
    <x v="0"/>
    <s v="Nairobi"/>
    <s v="Nairobi"/>
    <m/>
    <s v="Kenya"/>
    <s v="East Africa"/>
    <x v="7"/>
    <s v="Nike Men's Dri-FIT Victory Golf Polo"/>
    <n v="50"/>
    <n v="43.678035218757444"/>
    <n v="5"/>
    <n v="45"/>
    <n v="250"/>
    <n v="205"/>
    <s v="DEBIT"/>
    <s v="Non-Cash Payments"/>
  </r>
  <r>
    <n v="48565"/>
    <d v="2016-09-12T00:00:00"/>
    <x v="3"/>
    <n v="4"/>
    <d v="2016-09-16T00:00:00"/>
    <n v="1"/>
    <s v="Standard Class"/>
    <s v="Other"/>
    <n v="24"/>
    <n v="3441"/>
    <n v="5"/>
    <s v="Golf"/>
    <x v="0"/>
    <s v="Kitwe"/>
    <s v="Copperbelt"/>
    <m/>
    <s v="Zambia"/>
    <s v="East Africa"/>
    <x v="7"/>
    <s v="Nike Men's Dri-FIT Victory Golf Polo"/>
    <n v="50"/>
    <n v="43.678035218757444"/>
    <n v="5"/>
    <n v="45"/>
    <n v="250"/>
    <n v="205"/>
    <s v="DEBIT"/>
    <s v="Non-Cash Payments"/>
  </r>
  <r>
    <n v="43889"/>
    <d v="2016-02-10T00:00:00"/>
    <x v="4"/>
    <n v="4"/>
    <d v="2016-02-16T00:00:00"/>
    <n v="1"/>
    <s v="Standard Class"/>
    <s v="Other"/>
    <n v="24"/>
    <n v="11947"/>
    <n v="5"/>
    <s v="Golf"/>
    <x v="0"/>
    <s v="Lagos"/>
    <s v="Lagos"/>
    <m/>
    <s v="Nigeria"/>
    <s v="West Africa"/>
    <x v="7"/>
    <s v="Nike Men's Dri-FIT Victory Golf Polo"/>
    <n v="50"/>
    <n v="43.678035218757444"/>
    <n v="5"/>
    <n v="45"/>
    <n v="250"/>
    <n v="205"/>
    <s v="DEBIT"/>
    <s v="Non-Cash Payments"/>
  </r>
  <r>
    <n v="45138"/>
    <d v="2016-10-20T00:00:00"/>
    <x v="1"/>
    <n v="4"/>
    <d v="2016-10-26T00:00:00"/>
    <n v="0"/>
    <s v="Standard Class"/>
    <s v="Other"/>
    <n v="24"/>
    <n v="1555"/>
    <n v="5"/>
    <s v="Golf"/>
    <x v="0"/>
    <s v="Nkongsamba"/>
    <s v="Littoral"/>
    <m/>
    <s v="Cameroon"/>
    <s v="Central Africa"/>
    <x v="7"/>
    <s v="Nike Men's Dri-FIT Victory Golf Polo"/>
    <n v="50"/>
    <n v="43.678035218757444"/>
    <n v="5"/>
    <n v="50"/>
    <n v="250"/>
    <n v="200"/>
    <s v="DEBIT"/>
    <s v="Non-Cash Payments"/>
  </r>
  <r>
    <n v="44160"/>
    <d v="2016-06-10T00:00:00"/>
    <x v="2"/>
    <n v="4"/>
    <d v="2016-06-16T00:00:00"/>
    <n v="1"/>
    <s v="Standard Class"/>
    <s v="Other"/>
    <n v="29"/>
    <n v="9399"/>
    <n v="5"/>
    <s v="Golf"/>
    <x v="0"/>
    <s v="Mbuji-Mayi"/>
    <s v="Kasai-Oriental"/>
    <m/>
    <s v="Democratic Republic of the Congo"/>
    <s v="Central Africa"/>
    <x v="1"/>
    <s v="Under Armour Girls' Toddler Spine Surge Runni"/>
    <n v="39.990001679999999"/>
    <n v="34.198098313835338"/>
    <n v="5"/>
    <n v="49.990001679999999"/>
    <n v="199.9500084"/>
    <n v="149.96000672"/>
    <s v="DEBIT"/>
    <s v="Non-Cash Payments"/>
  </r>
  <r>
    <n v="49214"/>
    <d v="2016-12-19T00:00:00"/>
    <x v="3"/>
    <n v="4"/>
    <d v="2016-12-23T00:00:00"/>
    <n v="1"/>
    <s v="Standard Class"/>
    <s v="Other"/>
    <n v="24"/>
    <n v="2792"/>
    <n v="5"/>
    <s v="Golf"/>
    <x v="0"/>
    <s v="Lomé"/>
    <s v="Maritime"/>
    <m/>
    <s v="Togo"/>
    <s v="West Africa"/>
    <x v="7"/>
    <s v="Nike Men's Dri-FIT Victory Golf Polo"/>
    <n v="50"/>
    <n v="43.678035218757444"/>
    <n v="5"/>
    <n v="62.5"/>
    <n v="250"/>
    <n v="187.5"/>
    <s v="DEBIT"/>
    <s v="Non-Cash Payments"/>
  </r>
  <r>
    <n v="41825"/>
    <d v="2016-02-09T00:00:00"/>
    <x v="6"/>
    <n v="4"/>
    <d v="2016-02-15T00:00:00"/>
    <n v="1"/>
    <s v="Standard Class"/>
    <s v="Other"/>
    <n v="40"/>
    <n v="10118"/>
    <n v="6"/>
    <s v="Outdoors"/>
    <x v="0"/>
    <s v="Pretoria"/>
    <s v="Gauteng"/>
    <m/>
    <s v="South Africa"/>
    <s v="Southern Africa"/>
    <x v="8"/>
    <s v="Team Golf Tennessee Volunteers Putter Grip"/>
    <n v="24.989999770000001"/>
    <n v="16.911999892000001"/>
    <n v="5"/>
    <n v="0"/>
    <n v="124.94999885"/>
    <n v="124.94999885"/>
    <s v="DEBIT"/>
    <s v="Non-Cash Payments"/>
  </r>
  <r>
    <n v="44504"/>
    <d v="2016-11-10T00:00:00"/>
    <x v="1"/>
    <n v="4"/>
    <d v="2016-11-16T00:00:00"/>
    <n v="1"/>
    <s v="Standard Class"/>
    <s v="Other"/>
    <n v="40"/>
    <n v="8544"/>
    <n v="6"/>
    <s v="Outdoors"/>
    <x v="0"/>
    <s v="Dakar"/>
    <s v="Dakar"/>
    <m/>
    <s v="Senegal"/>
    <s v="West Africa"/>
    <x v="8"/>
    <s v="Team Golf St. Louis Cardinals Putter Grip"/>
    <n v="24.989999770000001"/>
    <n v="29.483249567625002"/>
    <n v="5"/>
    <n v="6.25"/>
    <n v="124.94999885"/>
    <n v="118.69999885"/>
    <s v="DEBIT"/>
    <s v="Non-Cash Payments"/>
  </r>
  <r>
    <n v="44496"/>
    <d v="2016-11-10T00:00:00"/>
    <x v="1"/>
    <n v="4"/>
    <d v="2016-11-16T00:00:00"/>
    <n v="0"/>
    <s v="Standard Class"/>
    <s v="Other"/>
    <n v="40"/>
    <n v="4296"/>
    <n v="6"/>
    <s v="Outdoors"/>
    <x v="0"/>
    <s v="Mahajanga"/>
    <s v="Boeny"/>
    <m/>
    <s v="Madagascar"/>
    <s v="East Africa"/>
    <x v="8"/>
    <s v="Team Golf San Francisco Giants Putter Grip"/>
    <n v="24.989999770000001"/>
    <n v="18.459749817000002"/>
    <n v="5"/>
    <n v="6.8699998860000004"/>
    <n v="124.94999885"/>
    <n v="118.079998964"/>
    <s v="DEBIT"/>
    <s v="Non-Cash Payments"/>
  </r>
  <r>
    <n v="45559"/>
    <d v="2016-10-27T00:00:00"/>
    <x v="1"/>
    <n v="4"/>
    <d v="2016-11-02T00:00:00"/>
    <n v="1"/>
    <s v="Standard Class"/>
    <s v="Other"/>
    <n v="41"/>
    <n v="4391"/>
    <n v="6"/>
    <s v="Outdoors"/>
    <x v="0"/>
    <s v="Lomé"/>
    <s v="Maritime"/>
    <m/>
    <s v="Togo"/>
    <s v="West Africa"/>
    <x v="2"/>
    <s v="Glove It Imperial Golf Towel"/>
    <n v="15.989999770000001"/>
    <n v="12.230249713200003"/>
    <n v="5"/>
    <n v="5.5999999049999998"/>
    <n v="79.94999885"/>
    <n v="74.349998944999996"/>
    <s v="DEBIT"/>
    <s v="Non-Cash Payments"/>
  </r>
  <r>
    <n v="44074"/>
    <d v="2016-05-10T00:00:00"/>
    <x v="6"/>
    <n v="4"/>
    <d v="2016-05-16T00:00:00"/>
    <n v="1"/>
    <s v="Standard Class"/>
    <s v="Other"/>
    <n v="41"/>
    <n v="2882"/>
    <n v="6"/>
    <s v="Outdoors"/>
    <x v="0"/>
    <s v="Kano"/>
    <s v="Kano"/>
    <m/>
    <s v="Nigeria"/>
    <s v="West Africa"/>
    <x v="2"/>
    <s v="Glove It Urban Brick Golf Towel"/>
    <n v="15.989999770000001"/>
    <n v="16.143866608000003"/>
    <n v="5"/>
    <n v="12.789999959999999"/>
    <n v="79.94999885"/>
    <n v="67.159998889999997"/>
    <s v="DEBIT"/>
    <s v="Non-Cash Payments"/>
  </r>
  <r>
    <n v="49857"/>
    <d v="2016-12-28T00:00:00"/>
    <x v="4"/>
    <n v="4"/>
    <d v="2017-01-03T00:00:00"/>
    <n v="0"/>
    <s v="Standard Class"/>
    <s v="Other"/>
    <n v="37"/>
    <n v="3283"/>
    <n v="6"/>
    <s v="Outdoors"/>
    <x v="0"/>
    <s v="Annaba"/>
    <s v="Annaba"/>
    <m/>
    <s v="Algeria"/>
    <s v="North Africa"/>
    <x v="3"/>
    <s v="Bridgestone e6 Straight Distance NFL Tennesse"/>
    <n v="31.989999770000001"/>
    <n v="23.973333102666668"/>
    <n v="5"/>
    <n v="28.790000920000001"/>
    <n v="159.94999885000001"/>
    <n v="131.15999793"/>
    <s v="DEBIT"/>
    <s v="Non-Cash Payments"/>
  </r>
  <r>
    <n v="41786"/>
    <d v="2016-01-09T00:00:00"/>
    <x v="5"/>
    <n v="4"/>
    <d v="2016-01-14T00:00:00"/>
    <n v="0"/>
    <s v="Standard Class"/>
    <s v="Other"/>
    <n v="44"/>
    <n v="397"/>
    <n v="7"/>
    <s v="Fan Shop"/>
    <x v="0"/>
    <s v="Casablanca"/>
    <s v="Grand Casablanca"/>
    <m/>
    <s v="Morocco"/>
    <s v="North Africa"/>
    <x v="10"/>
    <s v="ENO Atlas Hammock Straps"/>
    <n v="29.989999770000001"/>
    <n v="21.106999969000004"/>
    <n v="5"/>
    <n v="29.989999770000001"/>
    <n v="149.94999885000001"/>
    <n v="119.95999908000002"/>
    <s v="DEBIT"/>
    <s v="Non-Cash Payments"/>
  </r>
  <r>
    <n v="48042"/>
    <d v="2016-02-12T00:00:00"/>
    <x v="2"/>
    <n v="4"/>
    <d v="2016-02-18T00:00:00"/>
    <n v="0"/>
    <s v="Standard Class"/>
    <s v="Other"/>
    <n v="6"/>
    <n v="4104"/>
    <n v="2"/>
    <s v="Fitness"/>
    <x v="0"/>
    <s v="Cotonou"/>
    <s v="Littoral"/>
    <m/>
    <s v="Benin"/>
    <s v="West Africa"/>
    <x v="11"/>
    <s v="Nike Men's Comfort 2 Slide"/>
    <n v="44.990001679999999"/>
    <n v="30.409585080374999"/>
    <n v="5"/>
    <n v="38.240001679999999"/>
    <n v="224.9500084"/>
    <n v="186.71000672"/>
    <s v="DEBIT"/>
    <s v="Non-Cash Payments"/>
  </r>
  <r>
    <n v="44301"/>
    <d v="2016-08-10T00:00:00"/>
    <x v="4"/>
    <n v="4"/>
    <d v="2016-08-16T00:00:00"/>
    <n v="0"/>
    <s v="Standard Class"/>
    <s v="Other"/>
    <n v="9"/>
    <n v="12214"/>
    <n v="3"/>
    <s v="Footwear"/>
    <x v="0"/>
    <s v="Khartoum"/>
    <s v="Khartoum"/>
    <m/>
    <s v="Sudan"/>
    <s v="North Africa"/>
    <x v="0"/>
    <s v="Nike Men's Free 5.0+ Running Shoe"/>
    <n v="99.989997860000003"/>
    <n v="95.114003926871064"/>
    <n v="5"/>
    <n v="25"/>
    <n v="499.94998930000003"/>
    <n v="474.94998930000003"/>
    <s v="DEBIT"/>
    <s v="Non-Cash Payments"/>
  </r>
  <r>
    <n v="41591"/>
    <d v="2016-08-30T00:00:00"/>
    <x v="6"/>
    <n v="4"/>
    <d v="2016-09-05T00:00:00"/>
    <n v="0"/>
    <s v="Standard Class"/>
    <s v="Other"/>
    <n v="17"/>
    <n v="10699"/>
    <n v="4"/>
    <s v="Apparel"/>
    <x v="0"/>
    <s v="Dar es Salaam"/>
    <s v="Dar es Salaam"/>
    <m/>
    <s v="Tanzania"/>
    <s v="East Africa"/>
    <x v="5"/>
    <s v="Perfect Fitness Perfect Rip Deck"/>
    <n v="59.990001679999999"/>
    <n v="54.488929209402009"/>
    <n v="5"/>
    <n v="0"/>
    <n v="299.9500084"/>
    <n v="299.9500084"/>
    <s v="DEBIT"/>
    <s v="Non-Cash Payments"/>
  </r>
  <r>
    <n v="44981"/>
    <d v="2016-10-18T00:00:00"/>
    <x v="6"/>
    <n v="4"/>
    <d v="2016-10-24T00:00:00"/>
    <n v="0"/>
    <s v="Standard Class"/>
    <s v="Other"/>
    <n v="29"/>
    <n v="2091"/>
    <n v="5"/>
    <s v="Golf"/>
    <x v="0"/>
    <s v="Cairo"/>
    <s v="Cairo"/>
    <m/>
    <s v="Egypt"/>
    <s v="North Africa"/>
    <x v="1"/>
    <s v="Under Armour Girls' Toddler Spine Surge Runni"/>
    <n v="39.990001679999999"/>
    <n v="34.198098313835338"/>
    <n v="5"/>
    <n v="33.990001679999999"/>
    <n v="199.9500084"/>
    <n v="165.96000672"/>
    <s v="DEBIT"/>
    <s v="Non-Cash Payments"/>
  </r>
  <r>
    <n v="41545"/>
    <d v="2016-08-29T00:00:00"/>
    <x v="3"/>
    <n v="4"/>
    <d v="2016-09-02T00:00:00"/>
    <n v="1"/>
    <s v="Standard Class"/>
    <s v="Other"/>
    <n v="24"/>
    <n v="10474"/>
    <n v="5"/>
    <s v="Golf"/>
    <x v="0"/>
    <s v="Cape Town"/>
    <s v="Western Cape"/>
    <m/>
    <s v="South Africa"/>
    <s v="Southern Africa"/>
    <x v="7"/>
    <s v="Nike Men's Dri-FIT Victory Golf Polo"/>
    <n v="50"/>
    <n v="43.678035218757444"/>
    <n v="5"/>
    <n v="50"/>
    <n v="250"/>
    <n v="200"/>
    <s v="DEBIT"/>
    <s v="Non-Cash Payments"/>
  </r>
  <r>
    <n v="49910"/>
    <d v="2016-12-29T00:00:00"/>
    <x v="1"/>
    <n v="4"/>
    <d v="2017-01-04T00:00:00"/>
    <n v="1"/>
    <s v="Standard Class"/>
    <s v="Other"/>
    <n v="37"/>
    <n v="7504"/>
    <n v="6"/>
    <s v="Outdoors"/>
    <x v="0"/>
    <s v="Cape Town"/>
    <s v="Western Cape"/>
    <m/>
    <s v="South Africa"/>
    <s v="Southern Africa"/>
    <x v="3"/>
    <s v="Titleist Pro V1x Golf Balls"/>
    <n v="47.990001679999999"/>
    <n v="51.274287170714288"/>
    <n v="5"/>
    <n v="43.189998629999998"/>
    <n v="239.9500084"/>
    <n v="196.76000977000001"/>
    <s v="DEBIT"/>
    <s v="Non-Cash Payments"/>
  </r>
  <r>
    <n v="47262"/>
    <d v="2016-11-20T00:00:00"/>
    <x v="0"/>
    <n v="2"/>
    <d v="2016-11-22T00:00:00"/>
    <n v="1"/>
    <s v="Second Class"/>
    <s v="Other"/>
    <n v="9"/>
    <n v="8133"/>
    <n v="3"/>
    <s v="Footwear"/>
    <x v="0"/>
    <s v="Potchefstroom"/>
    <s v="Northwest"/>
    <m/>
    <s v="South Africa"/>
    <s v="Southern Africa"/>
    <x v="0"/>
    <s v="Nike Men's Free 5.0+ Running Shoe"/>
    <n v="99.989997860000003"/>
    <n v="95.114003926871064"/>
    <n v="4"/>
    <n v="63.990001679999999"/>
    <n v="399.95999144000001"/>
    <n v="335.96998976000003"/>
    <s v="CASH"/>
    <s v="Cash Over 200"/>
  </r>
  <r>
    <n v="44771"/>
    <d v="2016-10-15T00:00:00"/>
    <x v="5"/>
    <n v="2"/>
    <d v="2016-10-18T00:00:00"/>
    <n v="0"/>
    <s v="Second Class"/>
    <s v="Other"/>
    <n v="37"/>
    <n v="1429"/>
    <n v="6"/>
    <s v="Outdoors"/>
    <x v="0"/>
    <s v="Cape Town"/>
    <s v="Western Cape"/>
    <m/>
    <s v="South Africa"/>
    <s v="Southern Africa"/>
    <x v="3"/>
    <s v="Bridgestone e6 Straight Distance NFL Carolina"/>
    <n v="31.989999770000001"/>
    <n v="21.242499350000003"/>
    <n v="4"/>
    <n v="5.1199998860000004"/>
    <n v="127.95999908"/>
    <n v="122.839999194"/>
    <s v="CASH"/>
    <s v="Cash Not Over 200"/>
  </r>
  <r>
    <n v="48374"/>
    <d v="2016-07-12T00:00:00"/>
    <x v="6"/>
    <n v="2"/>
    <d v="2016-07-14T00:00:00"/>
    <n v="1"/>
    <s v="Second Class"/>
    <s v="Other"/>
    <n v="9"/>
    <n v="1834"/>
    <n v="3"/>
    <s v="Footwear"/>
    <x v="0"/>
    <s v="Kinshasa"/>
    <s v="Kinshasa"/>
    <m/>
    <s v="Democratic Republic of the Congo"/>
    <s v="Central Africa"/>
    <x v="0"/>
    <s v="Nike Men's Free 5.0+ Running Shoe"/>
    <n v="99.989997860000003"/>
    <n v="95.114003926871064"/>
    <n v="5"/>
    <n v="64.989997860000003"/>
    <n v="499.94998930000003"/>
    <n v="434.95999144000001"/>
    <s v="CASH"/>
    <s v="Cash Over 200"/>
  </r>
  <r>
    <n v="48434"/>
    <d v="2016-08-12T00:00:00"/>
    <x v="2"/>
    <n v="2"/>
    <d v="2016-08-16T00:00:00"/>
    <n v="1"/>
    <s v="Second Class"/>
    <s v="Other"/>
    <n v="24"/>
    <n v="9451"/>
    <n v="5"/>
    <s v="Golf"/>
    <x v="0"/>
    <s v="Casablanca"/>
    <s v="Grand Casablanca"/>
    <m/>
    <s v="Morocco"/>
    <s v="North Africa"/>
    <x v="7"/>
    <s v="Nike Men's Dri-FIT Victory Golf Polo"/>
    <n v="50"/>
    <n v="43.678035218757444"/>
    <n v="5"/>
    <n v="22.5"/>
    <n v="250"/>
    <n v="227.5"/>
    <s v="CASH"/>
    <s v="Cash Over 200"/>
  </r>
  <r>
    <n v="44425"/>
    <d v="2016-10-10T00:00:00"/>
    <x v="3"/>
    <n v="4"/>
    <d v="2016-10-14T00:00:00"/>
    <n v="1"/>
    <s v="Standard Class"/>
    <s v="Other"/>
    <n v="9"/>
    <n v="3497"/>
    <n v="3"/>
    <s v="Footwear"/>
    <x v="0"/>
    <s v="Khouribga"/>
    <s v="Chukotka Autonomous Okrug"/>
    <m/>
    <s v="Morocco"/>
    <s v="North Africa"/>
    <x v="0"/>
    <s v="Nike Men's Free 5.0+ Running Shoe"/>
    <n v="99.989997860000003"/>
    <n v="95.114003926871064"/>
    <n v="4"/>
    <n v="67.989997860000003"/>
    <n v="399.95999144000001"/>
    <n v="331.96999357999999"/>
    <s v="TRANSFER"/>
    <s v="Non-Cash Payments"/>
  </r>
  <r>
    <n v="49570"/>
    <d v="2016-12-24T00:00:00"/>
    <x v="5"/>
    <n v="4"/>
    <d v="2016-12-29T00:00:00"/>
    <n v="1"/>
    <s v="Standard Class"/>
    <s v="Other"/>
    <n v="9"/>
    <n v="10066"/>
    <n v="3"/>
    <s v="Footwear"/>
    <x v="0"/>
    <s v="Lagos"/>
    <s v="Lagos"/>
    <m/>
    <s v="Nigeria"/>
    <s v="West Africa"/>
    <x v="0"/>
    <s v="Nike Men's Free 5.0+ Running Shoe"/>
    <n v="99.989997860000003"/>
    <n v="95.114003926871064"/>
    <n v="4"/>
    <n v="67.989997860000003"/>
    <n v="399.95999144000001"/>
    <n v="331.96999357999999"/>
    <s v="TRANSFER"/>
    <s v="Non-Cash Payments"/>
  </r>
  <r>
    <n v="42099"/>
    <d v="2016-06-09T00:00:00"/>
    <x v="1"/>
    <n v="4"/>
    <d v="2016-06-15T00:00:00"/>
    <n v="1"/>
    <s v="Standard Class"/>
    <s v="Other"/>
    <n v="17"/>
    <n v="4248"/>
    <n v="4"/>
    <s v="Apparel"/>
    <x v="0"/>
    <s v="Hurghada"/>
    <s v="Red Sea"/>
    <m/>
    <s v="Egypt"/>
    <s v="North Africa"/>
    <x v="5"/>
    <s v="Perfect Fitness Perfect Rip Deck"/>
    <n v="59.990001679999999"/>
    <n v="54.488929209402009"/>
    <n v="4"/>
    <n v="21.600000380000001"/>
    <n v="239.96000672"/>
    <n v="218.36000633999998"/>
    <s v="TRANSFER"/>
    <s v="Non-Cash Payments"/>
  </r>
  <r>
    <n v="47731"/>
    <d v="2016-11-27T00:00:00"/>
    <x v="0"/>
    <n v="4"/>
    <d v="2016-12-01T00:00:00"/>
    <n v="0"/>
    <s v="Standard Class"/>
    <s v="Other"/>
    <n v="17"/>
    <n v="6473"/>
    <n v="4"/>
    <s v="Apparel"/>
    <x v="0"/>
    <s v="Accra"/>
    <s v="Greater Accra"/>
    <m/>
    <s v="Ghana"/>
    <s v="West Africa"/>
    <x v="5"/>
    <s v="Perfect Fitness Perfect Rip Deck"/>
    <n v="59.990001679999999"/>
    <n v="54.488929209402009"/>
    <n v="4"/>
    <n v="21.600000380000001"/>
    <n v="239.96000672"/>
    <n v="218.36000633999998"/>
    <s v="TRANSFER"/>
    <s v="Non-Cash Payments"/>
  </r>
  <r>
    <n v="46062"/>
    <d v="2016-03-11T00:00:00"/>
    <x v="2"/>
    <n v="4"/>
    <d v="2016-03-17T00:00:00"/>
    <n v="0"/>
    <s v="Standard Class"/>
    <s v="Other"/>
    <n v="17"/>
    <n v="12288"/>
    <n v="4"/>
    <s v="Apparel"/>
    <x v="0"/>
    <s v="Boghni"/>
    <s v="Tizi Ouzou"/>
    <m/>
    <s v="Algeria"/>
    <s v="North Africa"/>
    <x v="5"/>
    <s v="Perfect Fitness Perfect Rip Deck"/>
    <n v="59.990001679999999"/>
    <n v="54.488929209402009"/>
    <n v="4"/>
    <n v="28.799999239999998"/>
    <n v="239.96000672"/>
    <n v="211.16000747999999"/>
    <s v="TRANSFER"/>
    <s v="Non-Cash Payments"/>
  </r>
  <r>
    <n v="44938"/>
    <d v="2016-10-17T00:00:00"/>
    <x v="3"/>
    <n v="4"/>
    <d v="2016-10-21T00:00:00"/>
    <n v="0"/>
    <s v="Standard Class"/>
    <s v="Other"/>
    <n v="17"/>
    <n v="7764"/>
    <n v="4"/>
    <s v="Apparel"/>
    <x v="0"/>
    <s v="Meknes"/>
    <s v="Meknes-Tafilalet"/>
    <m/>
    <s v="Morocco"/>
    <s v="North Africa"/>
    <x v="5"/>
    <s v="Perfect Fitness Perfect Rip Deck"/>
    <n v="59.990001679999999"/>
    <n v="54.488929209402009"/>
    <n v="4"/>
    <n v="28.799999239999998"/>
    <n v="239.96000672"/>
    <n v="211.16000747999999"/>
    <s v="TRANSFER"/>
    <s v="Non-Cash Payments"/>
  </r>
  <r>
    <n v="50688"/>
    <d v="2017-09-01T00:00:00"/>
    <x v="2"/>
    <n v="4"/>
    <d v="2017-09-07T00:00:00"/>
    <n v="0"/>
    <s v="Standard Class"/>
    <s v="Other"/>
    <n v="17"/>
    <n v="11720"/>
    <n v="4"/>
    <s v="Apparel"/>
    <x v="0"/>
    <s v="Abidjan"/>
    <s v="Lagunes"/>
    <m/>
    <s v="Ivory Coast"/>
    <s v="West Africa"/>
    <x v="5"/>
    <s v="Perfect Fitness Perfect Rip Deck"/>
    <n v="59.990001679999999"/>
    <n v="54.488929209402009"/>
    <n v="4"/>
    <n v="35.990001679999999"/>
    <n v="239.96000672"/>
    <n v="203.97000503999999"/>
    <s v="TRANSFER"/>
    <s v="Non-Cash Payments"/>
  </r>
  <r>
    <n v="49445"/>
    <d v="2016-12-22T00:00:00"/>
    <x v="1"/>
    <n v="4"/>
    <d v="2016-12-28T00:00:00"/>
    <n v="1"/>
    <s v="Standard Class"/>
    <s v="Other"/>
    <n v="17"/>
    <n v="3935"/>
    <n v="4"/>
    <s v="Apparel"/>
    <x v="0"/>
    <s v="Thika"/>
    <s v="Central"/>
    <m/>
    <s v="Kenya"/>
    <s v="East Africa"/>
    <x v="5"/>
    <s v="Perfect Fitness Perfect Rip Deck"/>
    <n v="59.990001679999999"/>
    <n v="54.488929209402009"/>
    <n v="4"/>
    <n v="38.38999939"/>
    <n v="239.96000672"/>
    <n v="201.57000733000001"/>
    <s v="TRANSFER"/>
    <s v="Non-Cash Payments"/>
  </r>
  <r>
    <n v="47938"/>
    <d v="2016-11-30T00:00:00"/>
    <x v="4"/>
    <n v="4"/>
    <d v="2016-12-06T00:00:00"/>
    <n v="0"/>
    <s v="Standard Class"/>
    <s v="Other"/>
    <n v="29"/>
    <n v="8792"/>
    <n v="5"/>
    <s v="Golf"/>
    <x v="0"/>
    <s v="Cairo"/>
    <s v="Cairo"/>
    <m/>
    <s v="Egypt"/>
    <s v="North Africa"/>
    <x v="1"/>
    <s v="Under Armour Girls' Toddler Spine Surge Runni"/>
    <n v="39.990001679999999"/>
    <n v="34.198098313835338"/>
    <n v="4"/>
    <n v="1.6000000240000001"/>
    <n v="159.96000672"/>
    <n v="158.360006696"/>
    <s v="TRANSFER"/>
    <s v="Non-Cash Payments"/>
  </r>
  <r>
    <n v="45249"/>
    <d v="2016-10-22T00:00:00"/>
    <x v="5"/>
    <n v="4"/>
    <d v="2016-10-27T00:00:00"/>
    <n v="1"/>
    <s v="Standard Class"/>
    <s v="Other"/>
    <n v="29"/>
    <n v="10416"/>
    <n v="5"/>
    <s v="Golf"/>
    <x v="0"/>
    <s v="Ad Diwem"/>
    <s v="White Nile"/>
    <m/>
    <s v="Sudan"/>
    <s v="North Africa"/>
    <x v="1"/>
    <s v="Under Armour Girls' Toddler Spine Surge Runni"/>
    <n v="39.990001679999999"/>
    <n v="34.198098313835338"/>
    <n v="4"/>
    <n v="1.6000000240000001"/>
    <n v="159.96000672"/>
    <n v="158.360006696"/>
    <s v="TRANSFER"/>
    <s v="Non-Cash Payments"/>
  </r>
  <r>
    <n v="41874"/>
    <d v="2016-03-09T00:00:00"/>
    <x v="4"/>
    <n v="4"/>
    <d v="2016-03-15T00:00:00"/>
    <n v="1"/>
    <s v="Standard Class"/>
    <s v="Other"/>
    <n v="24"/>
    <n v="424"/>
    <n v="5"/>
    <s v="Golf"/>
    <x v="0"/>
    <s v="Abu Kabir"/>
    <s v="Eastern Province"/>
    <m/>
    <s v="Egypt"/>
    <s v="North Africa"/>
    <x v="7"/>
    <s v="Nike Men's Dri-FIT Victory Golf Polo"/>
    <n v="50"/>
    <n v="43.678035218757444"/>
    <n v="4"/>
    <n v="6"/>
    <n v="200"/>
    <n v="194"/>
    <s v="TRANSFER"/>
    <s v="Non-Cash Payments"/>
  </r>
  <r>
    <n v="41572"/>
    <d v="2016-08-29T00:00:00"/>
    <x v="3"/>
    <n v="4"/>
    <d v="2016-09-02T00:00:00"/>
    <n v="0"/>
    <s v="Standard Class"/>
    <s v="Other"/>
    <n v="24"/>
    <n v="10031"/>
    <n v="5"/>
    <s v="Golf"/>
    <x v="0"/>
    <s v="Alexandria"/>
    <s v="Alexandria"/>
    <m/>
    <s v="Egypt"/>
    <s v="North Africa"/>
    <x v="7"/>
    <s v="Nike Men's Dri-FIT Victory Golf Polo"/>
    <n v="50"/>
    <n v="43.678035218757444"/>
    <n v="4"/>
    <n v="14"/>
    <n v="200"/>
    <n v="186"/>
    <s v="TRANSFER"/>
    <s v="Non-Cash Payments"/>
  </r>
  <r>
    <n v="46062"/>
    <d v="2016-03-11T00:00:00"/>
    <x v="2"/>
    <n v="4"/>
    <d v="2016-03-17T00:00:00"/>
    <n v="0"/>
    <s v="Standard Class"/>
    <s v="Other"/>
    <n v="24"/>
    <n v="12288"/>
    <n v="5"/>
    <s v="Golf"/>
    <x v="0"/>
    <s v="Boghni"/>
    <s v="Tizi Ouzou"/>
    <m/>
    <s v="Algeria"/>
    <s v="North Africa"/>
    <x v="7"/>
    <s v="Nike Men's Dri-FIT Victory Golf Polo"/>
    <n v="50"/>
    <n v="43.678035218757444"/>
    <n v="4"/>
    <n v="20"/>
    <n v="200"/>
    <n v="180"/>
    <s v="TRANSFER"/>
    <s v="Non-Cash Payments"/>
  </r>
  <r>
    <n v="41785"/>
    <d v="2016-01-09T00:00:00"/>
    <x v="5"/>
    <n v="4"/>
    <d v="2016-01-14T00:00:00"/>
    <n v="1"/>
    <s v="Standard Class"/>
    <s v="Other"/>
    <n v="29"/>
    <n v="10819"/>
    <n v="5"/>
    <s v="Golf"/>
    <x v="0"/>
    <s v="Casablanca"/>
    <s v="Grand Casablanca"/>
    <m/>
    <s v="Morocco"/>
    <s v="North Africa"/>
    <x v="1"/>
    <s v="Under Armour Girls' Toddler Spine Surge Runni"/>
    <n v="39.990001679999999"/>
    <n v="34.198098313835338"/>
    <n v="4"/>
    <n v="20.790000920000001"/>
    <n v="159.96000672"/>
    <n v="139.17000579999998"/>
    <s v="TRANSFER"/>
    <s v="Non-Cash Payments"/>
  </r>
  <r>
    <n v="42971"/>
    <d v="2016-09-19T00:00:00"/>
    <x v="3"/>
    <n v="4"/>
    <d v="2016-09-23T00:00:00"/>
    <n v="0"/>
    <s v="Standard Class"/>
    <s v="Other"/>
    <n v="29"/>
    <n v="5418"/>
    <n v="5"/>
    <s v="Golf"/>
    <x v="0"/>
    <s v="Sale"/>
    <s v="Rabat-Salé-Zemmour-Zaer"/>
    <m/>
    <s v="Morocco"/>
    <s v="North Africa"/>
    <x v="1"/>
    <s v="Under Armour Girls' Toddler Spine Surge Runni"/>
    <n v="39.990001679999999"/>
    <n v="34.198098313835338"/>
    <n v="4"/>
    <n v="20.790000920000001"/>
    <n v="159.96000672"/>
    <n v="139.17000579999998"/>
    <s v="TRANSFER"/>
    <s v="Non-Cash Payments"/>
  </r>
  <r>
    <n v="44677"/>
    <d v="2016-10-14T00:00:00"/>
    <x v="2"/>
    <n v="4"/>
    <d v="2016-10-20T00:00:00"/>
    <n v="0"/>
    <s v="Standard Class"/>
    <s v="Other"/>
    <n v="24"/>
    <n v="7272"/>
    <n v="5"/>
    <s v="Golf"/>
    <x v="0"/>
    <s v="Kalemie"/>
    <s v="Katanga"/>
    <m/>
    <s v="Democratic Republic of the Congo"/>
    <s v="Central Africa"/>
    <x v="7"/>
    <s v="Nike Men's Dri-FIT Victory Golf Polo"/>
    <n v="50"/>
    <n v="43.678035218757444"/>
    <n v="4"/>
    <n v="34"/>
    <n v="200"/>
    <n v="166"/>
    <s v="TRANSFER"/>
    <s v="Non-Cash Payments"/>
  </r>
  <r>
    <n v="43266"/>
    <d v="2016-09-23T00:00:00"/>
    <x v="2"/>
    <n v="4"/>
    <d v="2016-09-29T00:00:00"/>
    <n v="0"/>
    <s v="Standard Class"/>
    <s v="Other"/>
    <n v="24"/>
    <n v="5329"/>
    <n v="5"/>
    <s v="Golf"/>
    <x v="0"/>
    <s v="Wad Madani"/>
    <s v="Gezira"/>
    <m/>
    <s v="Sudan"/>
    <s v="North Africa"/>
    <x v="7"/>
    <s v="Nike Men's Dri-FIT Victory Golf Polo"/>
    <n v="50"/>
    <n v="43.678035218757444"/>
    <n v="4"/>
    <n v="34"/>
    <n v="200"/>
    <n v="166"/>
    <s v="TRANSFER"/>
    <s v="Non-Cash Payments"/>
  </r>
  <r>
    <n v="50688"/>
    <d v="2017-09-01T00:00:00"/>
    <x v="2"/>
    <n v="4"/>
    <d v="2017-09-07T00:00:00"/>
    <n v="0"/>
    <s v="Standard Class"/>
    <s v="Other"/>
    <n v="29"/>
    <n v="11720"/>
    <n v="5"/>
    <s v="Golf"/>
    <x v="0"/>
    <s v="Abidjan"/>
    <s v="Lagunes"/>
    <m/>
    <s v="Ivory Coast"/>
    <s v="West Africa"/>
    <x v="1"/>
    <s v="Under Armour Girls' Toddler Spine Surge Runni"/>
    <n v="39.990001679999999"/>
    <n v="34.198098313835338"/>
    <n v="4"/>
    <n v="27.190000529999999"/>
    <n v="159.96000672"/>
    <n v="132.77000619"/>
    <s v="TRANSFER"/>
    <s v="Non-Cash Payments"/>
  </r>
  <r>
    <n v="47917"/>
    <d v="2016-11-30T00:00:00"/>
    <x v="4"/>
    <n v="4"/>
    <d v="2016-12-06T00:00:00"/>
    <n v="0"/>
    <s v="Standard Class"/>
    <s v="Other"/>
    <n v="24"/>
    <n v="7810"/>
    <n v="5"/>
    <s v="Golf"/>
    <x v="0"/>
    <s v="Kinshasa"/>
    <s v="Kinshasa"/>
    <m/>
    <s v="Democratic Republic of the Congo"/>
    <s v="Central Africa"/>
    <x v="7"/>
    <s v="Nike Men's Dri-FIT Victory Golf Polo"/>
    <n v="50"/>
    <n v="43.678035218757444"/>
    <n v="4"/>
    <n v="36"/>
    <n v="200"/>
    <n v="164"/>
    <s v="TRANSFER"/>
    <s v="Non-Cash Payments"/>
  </r>
  <r>
    <n v="48901"/>
    <d v="2016-12-14T00:00:00"/>
    <x v="4"/>
    <n v="4"/>
    <d v="2016-12-20T00:00:00"/>
    <n v="0"/>
    <s v="Standard Class"/>
    <s v="Other"/>
    <n v="36"/>
    <n v="3624"/>
    <n v="6"/>
    <s v="Outdoors"/>
    <x v="0"/>
    <s v="Mogadishu"/>
    <s v="Benadir"/>
    <m/>
    <s v="Somalia"/>
    <s v="East Africa"/>
    <x v="12"/>
    <s v="Glove It Women's Mod Oval Golf Glove"/>
    <n v="19.989999770000001"/>
    <n v="13.40499973"/>
    <n v="4"/>
    <n v="12.789999959999999"/>
    <n v="79.959999080000003"/>
    <n v="67.16999912"/>
    <s v="TRANSFER"/>
    <s v="Non-Cash Payments"/>
  </r>
  <r>
    <n v="44265"/>
    <d v="2016-08-10T00:00:00"/>
    <x v="4"/>
    <n v="4"/>
    <d v="2016-08-16T00:00:00"/>
    <n v="0"/>
    <s v="Standard Class"/>
    <s v="Other"/>
    <n v="6"/>
    <n v="7331"/>
    <n v="2"/>
    <s v="Fitness"/>
    <x v="0"/>
    <s v="Luanda"/>
    <s v="Luanda"/>
    <m/>
    <s v="Angola"/>
    <s v="Central Africa"/>
    <x v="11"/>
    <s v="Nike Men's Comfort 2 Slide"/>
    <n v="44.990001679999999"/>
    <n v="30.409585080374999"/>
    <n v="4"/>
    <n v="9"/>
    <n v="179.96000672"/>
    <n v="170.96000672"/>
    <s v="TRANSFER"/>
    <s v="Non-Cash Payments"/>
  </r>
  <r>
    <n v="41590"/>
    <d v="2016-08-30T00:00:00"/>
    <x v="6"/>
    <n v="4"/>
    <d v="2016-09-05T00:00:00"/>
    <n v="0"/>
    <s v="Standard Class"/>
    <s v="Other"/>
    <n v="9"/>
    <n v="125"/>
    <n v="3"/>
    <s v="Footwear"/>
    <x v="0"/>
    <s v="Dar es Salaam"/>
    <s v="Dar es Salaam"/>
    <m/>
    <s v="Tanzania"/>
    <s v="East Africa"/>
    <x v="0"/>
    <s v="Nike Men's Free 5.0+ Running Shoe"/>
    <n v="99.989997860000003"/>
    <n v="95.114003926871064"/>
    <n v="4"/>
    <n v="12"/>
    <n v="399.95999144000001"/>
    <n v="387.95999144000001"/>
    <s v="TRANSFER"/>
    <s v="Non-Cash Payments"/>
  </r>
  <r>
    <n v="45987"/>
    <d v="2016-02-11T00:00:00"/>
    <x v="1"/>
    <n v="4"/>
    <d v="2016-02-17T00:00:00"/>
    <n v="0"/>
    <s v="Standard Class"/>
    <s v="Other"/>
    <n v="17"/>
    <n v="9419"/>
    <n v="4"/>
    <s v="Apparel"/>
    <x v="0"/>
    <s v="Cairo"/>
    <s v="Cairo"/>
    <m/>
    <s v="Egypt"/>
    <s v="North Africa"/>
    <x v="5"/>
    <s v="Perfect Fitness Perfect Rip Deck"/>
    <n v="59.990001679999999"/>
    <n v="54.488929209402009"/>
    <n v="4"/>
    <n v="47.990001679999999"/>
    <n v="239.96000672"/>
    <n v="191.97000503999999"/>
    <s v="TRANSFER"/>
    <s v="Non-Cash Payments"/>
  </r>
  <r>
    <n v="44452"/>
    <d v="2016-10-10T00:00:00"/>
    <x v="3"/>
    <n v="4"/>
    <d v="2016-10-14T00:00:00"/>
    <n v="0"/>
    <s v="Standard Class"/>
    <s v="Other"/>
    <n v="24"/>
    <n v="1250"/>
    <n v="5"/>
    <s v="Golf"/>
    <x v="0"/>
    <s v="Ad Diwem"/>
    <s v="White Nile"/>
    <m/>
    <s v="Sudan"/>
    <s v="North Africa"/>
    <x v="7"/>
    <s v="Nike Men's Dri-FIT Victory Golf Polo"/>
    <n v="50"/>
    <n v="43.678035218757444"/>
    <n v="4"/>
    <n v="24"/>
    <n v="200"/>
    <n v="176"/>
    <s v="TRANSFER"/>
    <s v="Non-Cash Payments"/>
  </r>
  <r>
    <n v="49218"/>
    <d v="2016-12-19T00:00:00"/>
    <x v="3"/>
    <n v="4"/>
    <d v="2016-12-23T00:00:00"/>
    <n v="0"/>
    <s v="Standard Class"/>
    <s v="Other"/>
    <n v="29"/>
    <n v="7683"/>
    <n v="5"/>
    <s v="Golf"/>
    <x v="0"/>
    <s v="Kindia"/>
    <s v="Kindia"/>
    <m/>
    <s v="Guinea"/>
    <s v="West Africa"/>
    <x v="1"/>
    <s v="Under Armour Girls' Toddler Spine Surge Runni"/>
    <n v="39.990001679999999"/>
    <n v="34.198098313835338"/>
    <n v="4"/>
    <n v="20.790000920000001"/>
    <n v="159.96000672"/>
    <n v="139.17000579999998"/>
    <s v="TRANSFER"/>
    <s v="Non-Cash Payments"/>
  </r>
  <r>
    <n v="47840"/>
    <d v="2016-11-29T00:00:00"/>
    <x v="6"/>
    <n v="4"/>
    <d v="2016-12-05T00:00:00"/>
    <n v="0"/>
    <s v="Standard Class"/>
    <s v="Other"/>
    <n v="26"/>
    <n v="2728"/>
    <n v="5"/>
    <s v="Golf"/>
    <x v="0"/>
    <s v="Taza"/>
    <s v="Taza-Al Hoceima-Taounate"/>
    <m/>
    <s v="Morocco"/>
    <s v="North Africa"/>
    <x v="9"/>
    <s v="adidas Youth Germany Black/Red Away Match Soc"/>
    <n v="70"/>
    <n v="62.759999940857142"/>
    <n v="4"/>
    <n v="44.799999239999998"/>
    <n v="280"/>
    <n v="235.20000075999999"/>
    <s v="TRANSFER"/>
    <s v="Non-Cash Payments"/>
  </r>
  <r>
    <n v="47493"/>
    <d v="2016-11-24T00:00:00"/>
    <x v="1"/>
    <n v="4"/>
    <d v="2016-11-30T00:00:00"/>
    <n v="0"/>
    <s v="Standard Class"/>
    <s v="Other"/>
    <n v="29"/>
    <n v="4612"/>
    <n v="5"/>
    <s v="Golf"/>
    <x v="0"/>
    <s v="Dire Dawa"/>
    <s v="Dire Dawa"/>
    <m/>
    <s v="Ethiopia"/>
    <s v="East Africa"/>
    <x v="1"/>
    <s v="Under Armour Girls' Toddler Spine Surge Runni"/>
    <n v="39.990001679999999"/>
    <n v="34.198098313835338"/>
    <n v="4"/>
    <n v="28.790000920000001"/>
    <n v="159.96000672"/>
    <n v="131.17000579999998"/>
    <s v="TRANSFER"/>
    <s v="Non-Cash Payments"/>
  </r>
  <r>
    <n v="45987"/>
    <d v="2016-02-11T00:00:00"/>
    <x v="1"/>
    <n v="4"/>
    <d v="2016-02-17T00:00:00"/>
    <n v="0"/>
    <s v="Standard Class"/>
    <s v="Other"/>
    <n v="24"/>
    <n v="9419"/>
    <n v="5"/>
    <s v="Golf"/>
    <x v="0"/>
    <s v="Cairo"/>
    <s v="Cairo"/>
    <m/>
    <s v="Egypt"/>
    <s v="North Africa"/>
    <x v="7"/>
    <s v="Nike Men's Dri-FIT Victory Golf Polo"/>
    <n v="50"/>
    <n v="43.678035218757444"/>
    <n v="4"/>
    <n v="40"/>
    <n v="200"/>
    <n v="160"/>
    <s v="TRANSFER"/>
    <s v="Non-Cash Payments"/>
  </r>
  <r>
    <n v="41590"/>
    <d v="2016-08-30T00:00:00"/>
    <x v="6"/>
    <n v="4"/>
    <d v="2016-09-05T00:00:00"/>
    <n v="0"/>
    <s v="Standard Class"/>
    <s v="Other"/>
    <n v="37"/>
    <n v="125"/>
    <n v="6"/>
    <s v="Outdoors"/>
    <x v="0"/>
    <s v="Dar es Salaam"/>
    <s v="Dar es Salaam"/>
    <m/>
    <s v="Tanzania"/>
    <s v="East Africa"/>
    <x v="3"/>
    <s v="Titleist Pro V1 High Numbers Personalized Gol"/>
    <n v="51.990001679999999"/>
    <n v="36.5500021"/>
    <n v="4"/>
    <n v="2.079999924"/>
    <n v="207.96000672"/>
    <n v="205.880006796"/>
    <s v="TRANSFER"/>
    <s v="Non-Cash Payments"/>
  </r>
  <r>
    <n v="46951"/>
    <d v="2016-11-16T00:00:00"/>
    <x v="4"/>
    <n v="4"/>
    <d v="2016-11-22T00:00:00"/>
    <n v="0"/>
    <s v="Standard Class"/>
    <s v="Other"/>
    <n v="24"/>
    <n v="6408"/>
    <n v="5"/>
    <s v="Golf"/>
    <x v="0"/>
    <s v="Zaria"/>
    <s v="Kaduna"/>
    <m/>
    <s v="Nigeria"/>
    <s v="West Africa"/>
    <x v="7"/>
    <s v="Nike Men's Dri-FIT Victory Golf Polo"/>
    <n v="50"/>
    <n v="43.678035218757444"/>
    <n v="1"/>
    <n v="12.5"/>
    <n v="50"/>
    <n v="37.5"/>
    <s v="CASH"/>
    <s v="Cash Not Over 200"/>
  </r>
  <r>
    <n v="46725"/>
    <d v="2016-11-13T00:00:00"/>
    <x v="0"/>
    <n v="4"/>
    <d v="2016-11-17T00:00:00"/>
    <n v="1"/>
    <s v="Standard Class"/>
    <s v="Other"/>
    <n v="9"/>
    <n v="2431"/>
    <n v="3"/>
    <s v="Footwear"/>
    <x v="0"/>
    <s v="Kinshasa"/>
    <s v="Kinshasa"/>
    <m/>
    <s v="Democratic Republic of the Congo"/>
    <s v="Central Africa"/>
    <x v="0"/>
    <s v="Nike Men's Free 5.0+ Running Shoe"/>
    <n v="99.989997860000003"/>
    <n v="95.114003926871064"/>
    <n v="1"/>
    <n v="25"/>
    <n v="99.989997860000003"/>
    <n v="74.989997860000003"/>
    <s v="CASH"/>
    <s v="Cash Not Over 200"/>
  </r>
  <r>
    <n v="45198"/>
    <d v="2016-10-21T00:00:00"/>
    <x v="2"/>
    <n v="4"/>
    <d v="2016-10-27T00:00:00"/>
    <n v="0"/>
    <s v="Standard Class"/>
    <s v="Other"/>
    <n v="18"/>
    <n v="6497"/>
    <n v="4"/>
    <s v="Apparel"/>
    <x v="0"/>
    <s v="Luanda"/>
    <s v="Luanda"/>
    <m/>
    <s v="Angola"/>
    <s v="Central Africa"/>
    <x v="4"/>
    <s v="Nike Men's CJ Elite 2 TD Football Cleat"/>
    <n v="129.9900055"/>
    <n v="110.80340837177086"/>
    <n v="1"/>
    <n v="0"/>
    <n v="129.9900055"/>
    <n v="129.9900055"/>
    <s v="CASH"/>
    <s v="Cash Not Over 200"/>
  </r>
  <r>
    <n v="45418"/>
    <d v="2016-10-24T00:00:00"/>
    <x v="3"/>
    <n v="4"/>
    <d v="2016-10-28T00:00:00"/>
    <n v="0"/>
    <s v="Standard Class"/>
    <s v="Other"/>
    <n v="18"/>
    <n v="9011"/>
    <n v="4"/>
    <s v="Apparel"/>
    <x v="0"/>
    <s v="Kampala"/>
    <s v="Kampala"/>
    <m/>
    <s v="Uganda"/>
    <s v="East Africa"/>
    <x v="4"/>
    <s v="Nike Men's CJ Elite 2 TD Football Cleat"/>
    <n v="129.9900055"/>
    <n v="110.80340837177086"/>
    <n v="1"/>
    <n v="0"/>
    <n v="129.9900055"/>
    <n v="129.9900055"/>
    <s v="CASH"/>
    <s v="Cash Not Over 200"/>
  </r>
  <r>
    <n v="45198"/>
    <d v="2016-10-21T00:00:00"/>
    <x v="2"/>
    <n v="4"/>
    <d v="2016-10-27T00:00:00"/>
    <n v="0"/>
    <s v="Standard Class"/>
    <s v="Other"/>
    <n v="18"/>
    <n v="6497"/>
    <n v="4"/>
    <s v="Apparel"/>
    <x v="0"/>
    <s v="Luanda"/>
    <s v="Luanda"/>
    <m/>
    <s v="Angola"/>
    <s v="Central Africa"/>
    <x v="4"/>
    <s v="Nike Men's CJ Elite 2 TD Football Cleat"/>
    <n v="129.9900055"/>
    <n v="110.80340837177086"/>
    <n v="1"/>
    <n v="1.2999999520000001"/>
    <n v="129.9900055"/>
    <n v="128.69000554799999"/>
    <s v="CASH"/>
    <s v="Cash Not Over 200"/>
  </r>
  <r>
    <n v="42920"/>
    <d v="2016-09-18T00:00:00"/>
    <x v="0"/>
    <n v="4"/>
    <d v="2016-09-22T00:00:00"/>
    <n v="1"/>
    <s v="Standard Class"/>
    <s v="Other"/>
    <n v="18"/>
    <n v="716"/>
    <n v="4"/>
    <s v="Apparel"/>
    <x v="0"/>
    <s v="Port Harcourt"/>
    <s v="Rivers"/>
    <m/>
    <s v="Nigeria"/>
    <s v="West Africa"/>
    <x v="4"/>
    <s v="Nike Men's CJ Elite 2 TD Football Cleat"/>
    <n v="129.9900055"/>
    <n v="110.80340837177086"/>
    <n v="1"/>
    <n v="2.5999999049999998"/>
    <n v="129.9900055"/>
    <n v="127.39000559499999"/>
    <s v="CASH"/>
    <s v="Cash Not Over 200"/>
  </r>
  <r>
    <n v="44485"/>
    <d v="2016-11-10T00:00:00"/>
    <x v="1"/>
    <n v="4"/>
    <d v="2016-11-16T00:00:00"/>
    <n v="1"/>
    <s v="Standard Class"/>
    <s v="Other"/>
    <n v="18"/>
    <n v="7393"/>
    <n v="4"/>
    <s v="Apparel"/>
    <x v="0"/>
    <s v="Johannesburg"/>
    <s v="Gauteng"/>
    <m/>
    <s v="South Africa"/>
    <s v="Southern Africa"/>
    <x v="4"/>
    <s v="Nike Men's CJ Elite 2 TD Football Cleat"/>
    <n v="129.9900055"/>
    <n v="110.80340837177086"/>
    <n v="1"/>
    <n v="3.9000000950000002"/>
    <n v="129.9900055"/>
    <n v="126.090005405"/>
    <s v="CASH"/>
    <s v="Cash Not Over 200"/>
  </r>
  <r>
    <n v="50213"/>
    <d v="2017-02-01T00:00:00"/>
    <x v="4"/>
    <n v="4"/>
    <d v="2017-02-07T00:00:00"/>
    <n v="0"/>
    <s v="Standard Class"/>
    <s v="Other"/>
    <n v="17"/>
    <n v="3405"/>
    <n v="4"/>
    <s v="Apparel"/>
    <x v="0"/>
    <s v="Minna"/>
    <s v="Niger"/>
    <m/>
    <s v="Nigeria"/>
    <s v="West Africa"/>
    <x v="5"/>
    <s v="Perfect Fitness Perfect Rip Deck"/>
    <n v="59.990001679999999"/>
    <n v="54.488929209402009"/>
    <n v="1"/>
    <n v="1.7999999520000001"/>
    <n v="59.990001679999999"/>
    <n v="58.190001727999999"/>
    <s v="CASH"/>
    <s v="Cash Not Over 200"/>
  </r>
  <r>
    <n v="48622"/>
    <d v="2016-10-12T00:00:00"/>
    <x v="4"/>
    <n v="4"/>
    <d v="2016-10-18T00:00:00"/>
    <n v="0"/>
    <s v="Standard Class"/>
    <s v="Other"/>
    <n v="18"/>
    <n v="3150"/>
    <n v="4"/>
    <s v="Apparel"/>
    <x v="0"/>
    <s v="Kinshasa"/>
    <s v="Kinshasa"/>
    <m/>
    <s v="Democratic Republic of the Congo"/>
    <s v="Central Africa"/>
    <x v="4"/>
    <s v="Nike Men's CJ Elite 2 TD Football Cleat"/>
    <n v="129.9900055"/>
    <n v="110.80340837177086"/>
    <n v="1"/>
    <n v="5.1999998090000004"/>
    <n v="129.9900055"/>
    <n v="124.79000569099999"/>
    <s v="CASH"/>
    <s v="Cash Not Over 200"/>
  </r>
  <r>
    <n v="49172"/>
    <d v="2016-12-18T00:00:00"/>
    <x v="0"/>
    <n v="4"/>
    <d v="2016-12-22T00:00:00"/>
    <n v="0"/>
    <s v="Standard Class"/>
    <s v="Other"/>
    <n v="17"/>
    <n v="7687"/>
    <n v="4"/>
    <s v="Apparel"/>
    <x v="0"/>
    <s v="Constantina"/>
    <s v="Constantine"/>
    <m/>
    <s v="Algeria"/>
    <s v="North Africa"/>
    <x v="5"/>
    <s v="Perfect Fitness Perfect Rip Deck"/>
    <n v="59.990001679999999"/>
    <n v="54.488929209402009"/>
    <n v="1"/>
    <n v="5.4000000950000002"/>
    <n v="59.990001679999999"/>
    <n v="54.590001584999996"/>
    <s v="CASH"/>
    <s v="Cash Not Over 200"/>
  </r>
  <r>
    <n v="46907"/>
    <d v="2016-11-15T00:00:00"/>
    <x v="6"/>
    <n v="4"/>
    <d v="2016-11-21T00:00:00"/>
    <n v="0"/>
    <s v="Standard Class"/>
    <s v="Other"/>
    <n v="18"/>
    <n v="2324"/>
    <n v="4"/>
    <s v="Apparel"/>
    <x v="0"/>
    <s v="Abakaliki"/>
    <s v="Ebonyi"/>
    <m/>
    <s v="Nigeria"/>
    <s v="West Africa"/>
    <x v="4"/>
    <s v="Nike Men's CJ Elite 2 TD Football Cleat"/>
    <n v="129.9900055"/>
    <n v="110.80340837177086"/>
    <n v="1"/>
    <n v="19.5"/>
    <n v="129.9900055"/>
    <n v="110.4900055"/>
    <s v="CASH"/>
    <s v="Cash Not Over 200"/>
  </r>
  <r>
    <n v="44485"/>
    <d v="2016-11-10T00:00:00"/>
    <x v="1"/>
    <n v="4"/>
    <d v="2016-11-16T00:00:00"/>
    <n v="1"/>
    <s v="Standard Class"/>
    <s v="Other"/>
    <n v="17"/>
    <n v="7393"/>
    <n v="4"/>
    <s v="Apparel"/>
    <x v="0"/>
    <s v="Johannesburg"/>
    <s v="Gauteng"/>
    <m/>
    <s v="South Africa"/>
    <s v="Southern Africa"/>
    <x v="5"/>
    <s v="Perfect Fitness Perfect Rip Deck"/>
    <n v="59.990001679999999"/>
    <n v="54.488929209402009"/>
    <n v="1"/>
    <n v="9.6000003809999992"/>
    <n v="59.990001679999999"/>
    <n v="50.390001298999998"/>
    <s v="CASH"/>
    <s v="Cash Not Over 200"/>
  </r>
  <r>
    <n v="44027"/>
    <d v="2016-04-10T00:00:00"/>
    <x v="0"/>
    <n v="4"/>
    <d v="2016-04-14T00:00:00"/>
    <n v="0"/>
    <s v="Standard Class"/>
    <s v="Other"/>
    <n v="18"/>
    <n v="4594"/>
    <n v="4"/>
    <s v="Apparel"/>
    <x v="0"/>
    <s v="Kano"/>
    <s v="Kano"/>
    <m/>
    <s v="Nigeria"/>
    <s v="West Africa"/>
    <x v="4"/>
    <s v="Nike Men's CJ Elite 2 TD Football Cleat"/>
    <n v="129.9900055"/>
    <n v="110.80340837177086"/>
    <n v="1"/>
    <n v="20.799999239999998"/>
    <n v="129.9900055"/>
    <n v="109.19000625999999"/>
    <s v="CASH"/>
    <s v="Cash Not Over 200"/>
  </r>
  <r>
    <n v="43976"/>
    <d v="2016-03-10T00:00:00"/>
    <x v="1"/>
    <n v="4"/>
    <d v="2016-03-16T00:00:00"/>
    <n v="0"/>
    <s v="Standard Class"/>
    <s v="Other"/>
    <n v="18"/>
    <n v="1171"/>
    <n v="4"/>
    <s v="Apparel"/>
    <x v="0"/>
    <s v="Stellenbosch"/>
    <s v="Western Cape"/>
    <m/>
    <s v="South Africa"/>
    <s v="Southern Africa"/>
    <x v="4"/>
    <s v="Nike Men's CJ Elite 2 TD Football Cleat"/>
    <n v="129.9900055"/>
    <n v="110.80340837177086"/>
    <n v="1"/>
    <n v="22.100000380000001"/>
    <n v="129.9900055"/>
    <n v="107.89000512"/>
    <s v="CASH"/>
    <s v="Cash Not Over 200"/>
  </r>
  <r>
    <n v="41404"/>
    <d v="2016-08-27T00:00:00"/>
    <x v="5"/>
    <n v="4"/>
    <d v="2016-09-01T00:00:00"/>
    <n v="1"/>
    <s v="Standard Class"/>
    <s v="Other"/>
    <n v="18"/>
    <n v="2851"/>
    <n v="4"/>
    <s v="Apparel"/>
    <x v="0"/>
    <s v="Casablanca"/>
    <s v="Grand Casablanca"/>
    <m/>
    <s v="Morocco"/>
    <s v="North Africa"/>
    <x v="4"/>
    <s v="Nike Men's CJ Elite 2 TD Football Cleat"/>
    <n v="129.9900055"/>
    <n v="110.80340837177086"/>
    <n v="1"/>
    <n v="23.399999619999999"/>
    <n v="129.9900055"/>
    <n v="106.59000587999999"/>
    <s v="CASH"/>
    <s v="Cash Not Over 200"/>
  </r>
  <r>
    <n v="46725"/>
    <d v="2016-11-13T00:00:00"/>
    <x v="0"/>
    <n v="4"/>
    <d v="2016-11-17T00:00:00"/>
    <n v="1"/>
    <s v="Standard Class"/>
    <s v="Other"/>
    <n v="18"/>
    <n v="2431"/>
    <n v="4"/>
    <s v="Apparel"/>
    <x v="0"/>
    <s v="Kinshasa"/>
    <s v="Kinshasa"/>
    <m/>
    <s v="Democratic Republic of the Congo"/>
    <s v="Central Africa"/>
    <x v="4"/>
    <s v="Nike Men's CJ Elite 2 TD Football Cleat"/>
    <n v="129.9900055"/>
    <n v="110.80340837177086"/>
    <n v="1"/>
    <n v="32.5"/>
    <n v="129.9900055"/>
    <n v="97.490005499999995"/>
    <s v="CASH"/>
    <s v="Cash Not Over 200"/>
  </r>
  <r>
    <n v="41442"/>
    <d v="2016-08-27T00:00:00"/>
    <x v="5"/>
    <n v="4"/>
    <d v="2016-09-01T00:00:00"/>
    <n v="0"/>
    <s v="Standard Class"/>
    <s v="Other"/>
    <n v="17"/>
    <n v="223"/>
    <n v="4"/>
    <s v="Apparel"/>
    <x v="0"/>
    <s v="Abu Kabir"/>
    <s v="Eastern Province"/>
    <m/>
    <s v="Egypt"/>
    <s v="North Africa"/>
    <x v="5"/>
    <s v="Perfect Fitness Perfect Rip Deck"/>
    <n v="59.990001679999999"/>
    <n v="54.488929209402009"/>
    <n v="1"/>
    <n v="15"/>
    <n v="59.990001679999999"/>
    <n v="44.990001679999999"/>
    <s v="CASH"/>
    <s v="Cash Not Over 200"/>
  </r>
  <r>
    <n v="41640"/>
    <d v="2016-08-30T00:00:00"/>
    <x v="6"/>
    <n v="4"/>
    <d v="2016-09-05T00:00:00"/>
    <n v="1"/>
    <s v="Standard Class"/>
    <s v="Other"/>
    <n v="18"/>
    <n v="9189"/>
    <n v="4"/>
    <s v="Apparel"/>
    <x v="0"/>
    <s v="Tangier"/>
    <s v="Tangier-Tétouan"/>
    <m/>
    <s v="Morocco"/>
    <s v="North Africa"/>
    <x v="4"/>
    <s v="Nike Men's CJ Elite 2 TD Football Cleat"/>
    <n v="129.9900055"/>
    <n v="110.80340837177086"/>
    <n v="1"/>
    <n v="32.5"/>
    <n v="129.9900055"/>
    <n v="97.490005499999995"/>
    <s v="CASH"/>
    <s v="Cash Not Over 200"/>
  </r>
  <r>
    <n v="50000"/>
    <d v="2016-12-30T00:00:00"/>
    <x v="2"/>
    <n v="4"/>
    <d v="2017-01-05T00:00:00"/>
    <n v="1"/>
    <s v="Standard Class"/>
    <s v="Other"/>
    <n v="17"/>
    <n v="6827"/>
    <n v="4"/>
    <s v="Apparel"/>
    <x v="0"/>
    <s v="Maseru"/>
    <s v="Maseru"/>
    <m/>
    <s v="Lesotho"/>
    <s v="Southern Africa"/>
    <x v="5"/>
    <s v="Perfect Fitness Perfect Rip Deck"/>
    <n v="59.990001679999999"/>
    <n v="54.488929209402009"/>
    <n v="1"/>
    <n v="15"/>
    <n v="59.990001679999999"/>
    <n v="44.990001679999999"/>
    <s v="CASH"/>
    <s v="Cash Not Over 200"/>
  </r>
  <r>
    <n v="47908"/>
    <d v="2016-11-30T00:00:00"/>
    <x v="4"/>
    <n v="4"/>
    <d v="2016-12-06T00:00:00"/>
    <n v="0"/>
    <s v="Standard Class"/>
    <s v="Other"/>
    <n v="24"/>
    <n v="6944"/>
    <n v="5"/>
    <s v="Golf"/>
    <x v="0"/>
    <s v="Dakar"/>
    <s v="Dakar"/>
    <m/>
    <s v="Senegal"/>
    <s v="West Africa"/>
    <x v="7"/>
    <s v="Nike Men's Dri-FIT Victory Golf Polo"/>
    <n v="50"/>
    <n v="43.678035218757444"/>
    <n v="1"/>
    <n v="3.5"/>
    <n v="50"/>
    <n v="46.5"/>
    <s v="CASH"/>
    <s v="Cash Not Over 200"/>
  </r>
  <r>
    <n v="44485"/>
    <d v="2016-11-10T00:00:00"/>
    <x v="1"/>
    <n v="4"/>
    <d v="2016-11-16T00:00:00"/>
    <n v="1"/>
    <s v="Standard Class"/>
    <s v="Other"/>
    <n v="24"/>
    <n v="7393"/>
    <n v="5"/>
    <s v="Golf"/>
    <x v="0"/>
    <s v="Johannesburg"/>
    <s v="Gauteng"/>
    <m/>
    <s v="South Africa"/>
    <s v="Southern Africa"/>
    <x v="7"/>
    <s v="Nike Men's Dri-FIT Victory Golf Polo"/>
    <n v="50"/>
    <n v="43.678035218757444"/>
    <n v="1"/>
    <n v="6"/>
    <n v="50"/>
    <n v="44"/>
    <s v="CASH"/>
    <s v="Cash Not Over 200"/>
  </r>
  <r>
    <n v="41322"/>
    <d v="2016-08-26T00:00:00"/>
    <x v="2"/>
    <n v="4"/>
    <d v="2016-09-01T00:00:00"/>
    <n v="0"/>
    <s v="Standard Class"/>
    <s v="Other"/>
    <n v="37"/>
    <n v="2924"/>
    <n v="6"/>
    <s v="Outdoors"/>
    <x v="0"/>
    <s v="Soweto"/>
    <s v="Gauteng"/>
    <m/>
    <s v="South Africa"/>
    <s v="Southern Africa"/>
    <x v="3"/>
    <s v="Bridgestone e6 Straight Distance NFL Tennesse"/>
    <n v="31.989999770000001"/>
    <n v="23.973333102666668"/>
    <n v="1"/>
    <n v="0.31999999299999998"/>
    <n v="31.989999770000001"/>
    <n v="31.669999777000001"/>
    <s v="CASH"/>
    <s v="Cash Not Over 200"/>
  </r>
  <r>
    <n v="50419"/>
    <d v="2017-05-01T00:00:00"/>
    <x v="3"/>
    <n v="4"/>
    <d v="2017-05-05T00:00:00"/>
    <n v="1"/>
    <s v="Standard Class"/>
    <s v="Other"/>
    <n v="40"/>
    <n v="3546"/>
    <n v="6"/>
    <s v="Outdoors"/>
    <x v="0"/>
    <s v="Antananarivo"/>
    <s v="Analamanga"/>
    <m/>
    <s v="Madagascar"/>
    <s v="East Africa"/>
    <x v="8"/>
    <s v="Team Golf New England Patriots Putter Grip"/>
    <n v="24.989999770000001"/>
    <n v="31.600000078500003"/>
    <n v="1"/>
    <n v="2.25"/>
    <n v="24.989999770000001"/>
    <n v="22.739999770000001"/>
    <s v="CASH"/>
    <s v="Cash Not Over 200"/>
  </r>
  <r>
    <n v="50364"/>
    <d v="2017-05-01T00:00:00"/>
    <x v="3"/>
    <n v="4"/>
    <d v="2017-05-05T00:00:00"/>
    <n v="1"/>
    <s v="Standard Class"/>
    <s v="Other"/>
    <n v="43"/>
    <n v="9082"/>
    <n v="7"/>
    <s v="Fan Shop"/>
    <x v="0"/>
    <s v="Lagos"/>
    <s v="Lagos"/>
    <m/>
    <s v="Nigeria"/>
    <s v="West Africa"/>
    <x v="6"/>
    <s v="Diamondback Women's Serene Classic Comfort Bi"/>
    <n v="299.98001099999999"/>
    <n v="295.0300103351052"/>
    <n v="1"/>
    <n v="9"/>
    <n v="299.98001099999999"/>
    <n v="290.98001099999999"/>
    <s v="CASH"/>
    <s v="Cash Over 200"/>
  </r>
  <r>
    <n v="42920"/>
    <d v="2016-09-18T00:00:00"/>
    <x v="0"/>
    <n v="4"/>
    <d v="2016-09-22T00:00:00"/>
    <n v="1"/>
    <s v="Standard Class"/>
    <s v="Other"/>
    <n v="43"/>
    <n v="716"/>
    <n v="7"/>
    <s v="Fan Shop"/>
    <x v="0"/>
    <s v="Port Harcourt"/>
    <s v="Rivers"/>
    <m/>
    <s v="Nigeria"/>
    <s v="West Africa"/>
    <x v="6"/>
    <s v="Diamondback Women's Serene Classic Comfort Bi"/>
    <n v="299.98001099999999"/>
    <n v="295.0300103351052"/>
    <n v="1"/>
    <n v="12"/>
    <n v="299.98001099999999"/>
    <n v="287.98001099999999"/>
    <s v="CASH"/>
    <s v="Cash Over 200"/>
  </r>
  <r>
    <n v="47908"/>
    <d v="2016-11-30T00:00:00"/>
    <x v="4"/>
    <n v="4"/>
    <d v="2016-12-06T00:00:00"/>
    <n v="0"/>
    <s v="Standard Class"/>
    <s v="Other"/>
    <n v="43"/>
    <n v="6944"/>
    <n v="7"/>
    <s v="Fan Shop"/>
    <x v="0"/>
    <s v="Dakar"/>
    <s v="Dakar"/>
    <m/>
    <s v="Senegal"/>
    <s v="West Africa"/>
    <x v="6"/>
    <s v="Diamondback Women's Serene Classic Comfort Bi"/>
    <n v="299.98001099999999"/>
    <n v="295.0300103351052"/>
    <n v="1"/>
    <n v="21"/>
    <n v="299.98001099999999"/>
    <n v="278.98001099999999"/>
    <s v="CASH"/>
    <s v="Cash Over 200"/>
  </r>
  <r>
    <n v="46907"/>
    <d v="2016-11-15T00:00:00"/>
    <x v="6"/>
    <n v="4"/>
    <d v="2016-11-21T00:00:00"/>
    <n v="0"/>
    <s v="Standard Class"/>
    <s v="Other"/>
    <n v="43"/>
    <n v="2324"/>
    <n v="7"/>
    <s v="Fan Shop"/>
    <x v="0"/>
    <s v="Abakaliki"/>
    <s v="Ebonyi"/>
    <m/>
    <s v="Nigeria"/>
    <s v="West Africa"/>
    <x v="6"/>
    <s v="Diamondback Women's Serene Classic Comfort Bi"/>
    <n v="299.98001099999999"/>
    <n v="295.0300103351052"/>
    <n v="1"/>
    <n v="21"/>
    <n v="299.98001099999999"/>
    <n v="278.98001099999999"/>
    <s v="CASH"/>
    <s v="Cash Over 200"/>
  </r>
  <r>
    <n v="42712"/>
    <d v="2016-09-15T00:00:00"/>
    <x v="1"/>
    <n v="4"/>
    <d v="2016-09-21T00:00:00"/>
    <n v="0"/>
    <s v="Standard Class"/>
    <s v="Other"/>
    <n v="43"/>
    <n v="11782"/>
    <n v="7"/>
    <s v="Fan Shop"/>
    <x v="0"/>
    <s v="Antananarivo"/>
    <s v="Analamanga"/>
    <m/>
    <s v="Madagascar"/>
    <s v="East Africa"/>
    <x v="6"/>
    <s v="Diamondback Women's Serene Classic Comfort Bi"/>
    <n v="299.98001099999999"/>
    <n v="295.0300103351052"/>
    <n v="1"/>
    <n v="36"/>
    <n v="299.98001099999999"/>
    <n v="263.98001099999999"/>
    <s v="CASH"/>
    <s v="Cash Over 200"/>
  </r>
  <r>
    <n v="51110"/>
    <d v="2017-01-16T00:00:00"/>
    <x v="3"/>
    <n v="4"/>
    <d v="2017-01-20T00:00:00"/>
    <n v="1"/>
    <s v="Standard Class"/>
    <s v="Other"/>
    <n v="43"/>
    <n v="8511"/>
    <n v="7"/>
    <s v="Fan Shop"/>
    <x v="0"/>
    <s v="Dar es Salaam"/>
    <s v="Dar es Salaam"/>
    <m/>
    <s v="Tanzania"/>
    <s v="East Africa"/>
    <x v="6"/>
    <s v="Diamondback Women's Serene Classic Comfort Bi"/>
    <n v="299.98001099999999"/>
    <n v="295.0300103351052"/>
    <n v="1"/>
    <n v="39"/>
    <n v="299.98001099999999"/>
    <n v="260.98001099999999"/>
    <s v="CASH"/>
    <s v="Cash Over 200"/>
  </r>
  <r>
    <n v="41404"/>
    <d v="2016-08-27T00:00:00"/>
    <x v="5"/>
    <n v="4"/>
    <d v="2016-09-01T00:00:00"/>
    <n v="1"/>
    <s v="Standard Class"/>
    <s v="Other"/>
    <n v="43"/>
    <n v="2851"/>
    <n v="7"/>
    <s v="Fan Shop"/>
    <x v="0"/>
    <s v="Casablanca"/>
    <s v="Grand Casablanca"/>
    <m/>
    <s v="Morocco"/>
    <s v="North Africa"/>
    <x v="6"/>
    <s v="Diamondback Women's Serene Classic Comfort Bi"/>
    <n v="299.98001099999999"/>
    <n v="295.0300103351052"/>
    <n v="1"/>
    <n v="45"/>
    <n v="299.98001099999999"/>
    <n v="254.98001099999999"/>
    <s v="CASH"/>
    <s v="Cash Over 200"/>
  </r>
  <r>
    <n v="44485"/>
    <d v="2016-11-10T00:00:00"/>
    <x v="1"/>
    <n v="4"/>
    <d v="2016-11-16T00:00:00"/>
    <n v="1"/>
    <s v="Standard Class"/>
    <s v="Other"/>
    <n v="43"/>
    <n v="7393"/>
    <n v="7"/>
    <s v="Fan Shop"/>
    <x v="0"/>
    <s v="Johannesburg"/>
    <s v="Gauteng"/>
    <m/>
    <s v="South Africa"/>
    <s v="Southern Africa"/>
    <x v="6"/>
    <s v="Diamondback Women's Serene Classic Comfort Bi"/>
    <n v="299.98001099999999"/>
    <n v="295.0300103351052"/>
    <n v="1"/>
    <n v="51"/>
    <n v="299.98001099999999"/>
    <n v="248.98001099999999"/>
    <s v="CASH"/>
    <s v="Cash Over 200"/>
  </r>
  <r>
    <n v="45418"/>
    <d v="2016-10-24T00:00:00"/>
    <x v="3"/>
    <n v="4"/>
    <d v="2016-10-28T00:00:00"/>
    <n v="0"/>
    <s v="Standard Class"/>
    <s v="Other"/>
    <n v="43"/>
    <n v="9011"/>
    <n v="7"/>
    <s v="Fan Shop"/>
    <x v="0"/>
    <s v="Kampala"/>
    <s v="Kampala"/>
    <m/>
    <s v="Uganda"/>
    <s v="East Africa"/>
    <x v="6"/>
    <s v="Diamondback Women's Serene Classic Comfort Bi"/>
    <n v="299.98001099999999"/>
    <n v="295.0300103351052"/>
    <n v="1"/>
    <n v="54"/>
    <n v="299.98001099999999"/>
    <n v="245.98001099999999"/>
    <s v="CASH"/>
    <s v="Cash Over 200"/>
  </r>
  <r>
    <n v="45418"/>
    <d v="2016-10-24T00:00:00"/>
    <x v="3"/>
    <n v="4"/>
    <d v="2016-10-28T00:00:00"/>
    <n v="0"/>
    <s v="Standard Class"/>
    <s v="Other"/>
    <n v="43"/>
    <n v="9011"/>
    <n v="7"/>
    <s v="Fan Shop"/>
    <x v="0"/>
    <s v="Kampala"/>
    <s v="Kampala"/>
    <m/>
    <s v="Uganda"/>
    <s v="East Africa"/>
    <x v="6"/>
    <s v="Diamondback Women's Serene Classic Comfort Bi"/>
    <n v="299.98001099999999"/>
    <n v="295.0300103351052"/>
    <n v="1"/>
    <n v="60"/>
    <n v="299.98001099999999"/>
    <n v="239.98001099999999"/>
    <s v="CASH"/>
    <s v="Cash Over 200"/>
  </r>
  <r>
    <n v="46495"/>
    <d v="2016-09-11T00:00:00"/>
    <x v="0"/>
    <n v="1"/>
    <d v="2016-09-12T00:00:00"/>
    <n v="1"/>
    <s v="First Class"/>
    <s v="Other"/>
    <n v="18"/>
    <n v="10610"/>
    <n v="4"/>
    <s v="Apparel"/>
    <x v="0"/>
    <s v="Cape Town"/>
    <s v="Western Cape"/>
    <m/>
    <s v="South Africa"/>
    <s v="Southern Africa"/>
    <x v="4"/>
    <s v="Nike Men's CJ Elite 2 TD Football Cleat"/>
    <n v="129.9900055"/>
    <n v="110.80340837177086"/>
    <n v="1"/>
    <n v="5.1999998090000004"/>
    <n v="129.9900055"/>
    <n v="124.79000569099999"/>
    <s v="CASH"/>
    <s v="Cash Not Over 200"/>
  </r>
  <r>
    <n v="50236"/>
    <d v="2017-03-01T00:00:00"/>
    <x v="4"/>
    <n v="1"/>
    <d v="2017-03-02T00:00:00"/>
    <n v="1"/>
    <s v="First Class"/>
    <s v="Other"/>
    <n v="18"/>
    <n v="10046"/>
    <n v="4"/>
    <s v="Apparel"/>
    <x v="0"/>
    <s v="Fayún"/>
    <s v="Fayoum"/>
    <m/>
    <s v="Egypt"/>
    <s v="North Africa"/>
    <x v="4"/>
    <s v="Nike Men's CJ Elite 2 TD Football Cleat"/>
    <n v="129.9900055"/>
    <n v="110.80340837177086"/>
    <n v="1"/>
    <n v="7.1500000950000002"/>
    <n v="129.9900055"/>
    <n v="122.840005405"/>
    <s v="CASH"/>
    <s v="Cash Not Over 200"/>
  </r>
  <r>
    <n v="48978"/>
    <d v="2016-12-15T00:00:00"/>
    <x v="1"/>
    <n v="4"/>
    <d v="2016-12-21T00:00:00"/>
    <n v="0"/>
    <s v="Standard Class"/>
    <s v="Other"/>
    <n v="17"/>
    <n v="4429"/>
    <n v="4"/>
    <s v="Apparel"/>
    <x v="0"/>
    <s v="Edea"/>
    <s v="Littoral"/>
    <m/>
    <s v="Cameroon"/>
    <s v="Central Africa"/>
    <x v="5"/>
    <s v="Perfect Fitness Perfect Rip Deck"/>
    <n v="59.990001679999999"/>
    <n v="54.488929209402009"/>
    <n v="3"/>
    <n v="0"/>
    <n v="179.97000503999999"/>
    <n v="179.97000503999999"/>
    <s v="TRANSFER"/>
    <s v="Non-Cash Payments"/>
  </r>
  <r>
    <n v="50002"/>
    <d v="2016-12-30T00:00:00"/>
    <x v="2"/>
    <n v="4"/>
    <d v="2017-01-05T00:00:00"/>
    <n v="0"/>
    <s v="Standard Class"/>
    <s v="Other"/>
    <n v="17"/>
    <n v="8037"/>
    <n v="4"/>
    <s v="Apparel"/>
    <x v="0"/>
    <s v="Mogadishu"/>
    <s v="Benadir"/>
    <m/>
    <s v="Somalia"/>
    <s v="East Africa"/>
    <x v="5"/>
    <s v="Perfect Fitness Perfect Rip Deck"/>
    <n v="59.990001679999999"/>
    <n v="54.488929209402009"/>
    <n v="3"/>
    <n v="16.200000760000002"/>
    <n v="179.97000503999999"/>
    <n v="163.77000427999999"/>
    <s v="TRANSFER"/>
    <s v="Non-Cash Payments"/>
  </r>
  <r>
    <n v="50002"/>
    <d v="2016-12-30T00:00:00"/>
    <x v="2"/>
    <n v="4"/>
    <d v="2017-01-05T00:00:00"/>
    <n v="0"/>
    <s v="Standard Class"/>
    <s v="Other"/>
    <n v="17"/>
    <n v="8037"/>
    <n v="4"/>
    <s v="Apparel"/>
    <x v="0"/>
    <s v="Mogadishu"/>
    <s v="Benadir"/>
    <m/>
    <s v="Somalia"/>
    <s v="East Africa"/>
    <x v="5"/>
    <s v="Perfect Fitness Perfect Rip Deck"/>
    <n v="59.990001679999999"/>
    <n v="54.488929209402009"/>
    <n v="3"/>
    <n v="18"/>
    <n v="179.97000503999999"/>
    <n v="161.97000503999999"/>
    <s v="TRANSFER"/>
    <s v="Non-Cash Payments"/>
  </r>
  <r>
    <n v="47208"/>
    <d v="2016-11-20T00:00:00"/>
    <x v="0"/>
    <n v="4"/>
    <d v="2016-11-24T00:00:00"/>
    <n v="0"/>
    <s v="Standard Class"/>
    <s v="Other"/>
    <n v="24"/>
    <n v="9352"/>
    <n v="5"/>
    <s v="Golf"/>
    <x v="0"/>
    <s v="Minna"/>
    <s v="Niger"/>
    <m/>
    <s v="Nigeria"/>
    <s v="West Africa"/>
    <x v="7"/>
    <s v="Nike Men's Dri-FIT Victory Golf Polo"/>
    <n v="50"/>
    <n v="43.678035218757444"/>
    <n v="3"/>
    <n v="10.5"/>
    <n v="150"/>
    <n v="139.5"/>
    <s v="TRANSFER"/>
    <s v="Non-Cash Payments"/>
  </r>
  <r>
    <n v="43689"/>
    <d v="2016-09-29T00:00:00"/>
    <x v="1"/>
    <n v="4"/>
    <d v="2016-10-05T00:00:00"/>
    <n v="1"/>
    <s v="Standard Class"/>
    <s v="Other"/>
    <n v="9"/>
    <n v="10081"/>
    <n v="3"/>
    <s v="Footwear"/>
    <x v="0"/>
    <s v="Pretoria"/>
    <s v="Gauteng"/>
    <m/>
    <s v="South Africa"/>
    <s v="Southern Africa"/>
    <x v="0"/>
    <s v="Nike Men's Free 5.0+ Running Shoe"/>
    <n v="99.989997860000003"/>
    <n v="95.114003926871064"/>
    <n v="3"/>
    <n v="48"/>
    <n v="299.96999357999999"/>
    <n v="251.96999357999999"/>
    <s v="TRANSFER"/>
    <s v="Non-Cash Payments"/>
  </r>
  <r>
    <n v="43681"/>
    <d v="2016-09-29T00:00:00"/>
    <x v="1"/>
    <n v="4"/>
    <d v="2016-10-05T00:00:00"/>
    <n v="0"/>
    <s v="Standard Class"/>
    <s v="Other"/>
    <n v="9"/>
    <n v="9432"/>
    <n v="3"/>
    <s v="Footwear"/>
    <x v="0"/>
    <s v="Cairo"/>
    <s v="Cairo"/>
    <m/>
    <s v="Egypt"/>
    <s v="North Africa"/>
    <x v="0"/>
    <s v="Nike Men's Free 5.0+ Running Shoe"/>
    <n v="99.989997860000003"/>
    <n v="95.114003926871064"/>
    <n v="3"/>
    <n v="50.990001679999999"/>
    <n v="299.96999357999999"/>
    <n v="248.97999189999999"/>
    <s v="TRANSFER"/>
    <s v="Non-Cash Payments"/>
  </r>
  <r>
    <n v="44895"/>
    <d v="2016-10-17T00:00:00"/>
    <x v="3"/>
    <n v="4"/>
    <d v="2016-10-21T00:00:00"/>
    <n v="1"/>
    <s v="Standard Class"/>
    <s v="Other"/>
    <n v="17"/>
    <n v="695"/>
    <n v="4"/>
    <s v="Apparel"/>
    <x v="0"/>
    <s v="Chitungwiza"/>
    <s v="Harare"/>
    <m/>
    <s v="Zimbabwe"/>
    <s v="East Africa"/>
    <x v="5"/>
    <s v="Perfect Fitness Perfect Rip Deck"/>
    <n v="59.990001679999999"/>
    <n v="54.488929209402009"/>
    <n v="3"/>
    <n v="0"/>
    <n v="179.97000503999999"/>
    <n v="179.97000503999999"/>
    <s v="TRANSFER"/>
    <s v="Non-Cash Payments"/>
  </r>
  <r>
    <n v="50365"/>
    <d v="2017-05-01T00:00:00"/>
    <x v="3"/>
    <n v="4"/>
    <d v="2017-05-05T00:00:00"/>
    <n v="1"/>
    <s v="Standard Class"/>
    <s v="Other"/>
    <n v="17"/>
    <n v="9511"/>
    <n v="4"/>
    <s v="Apparel"/>
    <x v="0"/>
    <s v="Lagos"/>
    <s v="Lagos"/>
    <m/>
    <s v="Nigeria"/>
    <s v="West Africa"/>
    <x v="5"/>
    <s v="Perfect Fitness Perfect Rip Deck"/>
    <n v="59.990001679999999"/>
    <n v="54.488929209402009"/>
    <n v="3"/>
    <n v="0"/>
    <n v="179.97000503999999"/>
    <n v="179.97000503999999"/>
    <s v="TRANSFER"/>
    <s v="Non-Cash Payments"/>
  </r>
  <r>
    <n v="43908"/>
    <d v="2016-02-10T00:00:00"/>
    <x v="4"/>
    <n v="4"/>
    <d v="2016-02-16T00:00:00"/>
    <n v="0"/>
    <s v="Standard Class"/>
    <s v="Other"/>
    <n v="17"/>
    <n v="2035"/>
    <n v="4"/>
    <s v="Apparel"/>
    <x v="0"/>
    <s v="Harare"/>
    <s v="Harare"/>
    <m/>
    <s v="Zimbabwe"/>
    <s v="East Africa"/>
    <x v="5"/>
    <s v="Perfect Fitness Perfect Rip Deck"/>
    <n v="59.990001679999999"/>
    <n v="54.488929209402009"/>
    <n v="3"/>
    <n v="23.399999619999999"/>
    <n v="179.97000503999999"/>
    <n v="156.57000542"/>
    <s v="TRANSFER"/>
    <s v="Non-Cash Payments"/>
  </r>
  <r>
    <n v="50437"/>
    <d v="2017-06-01T00:00:00"/>
    <x v="1"/>
    <n v="4"/>
    <d v="2017-06-07T00:00:00"/>
    <n v="0"/>
    <s v="Standard Class"/>
    <s v="Other"/>
    <n v="26"/>
    <n v="6492"/>
    <n v="5"/>
    <s v="Golf"/>
    <x v="0"/>
    <s v="Khouribga"/>
    <s v="Chukotka Autonomous Okrug"/>
    <m/>
    <s v="Morocco"/>
    <s v="North Africa"/>
    <x v="9"/>
    <s v="adidas Men's Germany Black Crest Away Tee"/>
    <n v="25"/>
    <n v="17.922466723766668"/>
    <n v="3"/>
    <n v="2.25"/>
    <n v="75"/>
    <n v="72.75"/>
    <s v="TRANSFER"/>
    <s v="Non-Cash Payments"/>
  </r>
  <r>
    <n v="50566"/>
    <d v="2017-08-01T00:00:00"/>
    <x v="6"/>
    <n v="4"/>
    <d v="2017-08-07T00:00:00"/>
    <n v="0"/>
    <s v="Standard Class"/>
    <s v="Other"/>
    <n v="24"/>
    <n v="9112"/>
    <n v="5"/>
    <s v="Golf"/>
    <x v="0"/>
    <s v="Kinshasa"/>
    <s v="Kinshasa"/>
    <m/>
    <s v="Democratic Republic of the Congo"/>
    <s v="Central Africa"/>
    <x v="7"/>
    <s v="Nike Men's Dri-FIT Victory Golf Polo"/>
    <n v="50"/>
    <n v="43.678035218757444"/>
    <n v="3"/>
    <n v="8.25"/>
    <n v="150"/>
    <n v="141.75"/>
    <s v="TRANSFER"/>
    <s v="Non-Cash Payments"/>
  </r>
  <r>
    <n v="47468"/>
    <d v="2016-11-23T00:00:00"/>
    <x v="4"/>
    <n v="4"/>
    <d v="2016-11-29T00:00:00"/>
    <n v="0"/>
    <s v="Standard Class"/>
    <s v="Other"/>
    <n v="24"/>
    <n v="7532"/>
    <n v="5"/>
    <s v="Golf"/>
    <x v="0"/>
    <s v="Lubumbashi"/>
    <s v="Katanga"/>
    <m/>
    <s v="Democratic Republic of the Congo"/>
    <s v="Central Africa"/>
    <x v="7"/>
    <s v="Nike Men's Dri-FIT Victory Golf Polo"/>
    <n v="50"/>
    <n v="43.678035218757444"/>
    <n v="3"/>
    <n v="22.5"/>
    <n v="150"/>
    <n v="127.5"/>
    <s v="TRANSFER"/>
    <s v="Non-Cash Payments"/>
  </r>
  <r>
    <n v="43689"/>
    <d v="2016-09-29T00:00:00"/>
    <x v="1"/>
    <n v="4"/>
    <d v="2016-10-05T00:00:00"/>
    <n v="1"/>
    <s v="Standard Class"/>
    <s v="Other"/>
    <n v="29"/>
    <n v="10081"/>
    <n v="5"/>
    <s v="Golf"/>
    <x v="0"/>
    <s v="Pretoria"/>
    <s v="Gauteng"/>
    <m/>
    <s v="South Africa"/>
    <s v="Southern Africa"/>
    <x v="1"/>
    <s v="Under Armour Girls' Toddler Spine Surge Runni"/>
    <n v="39.990001679999999"/>
    <n v="34.198098313835338"/>
    <n v="3"/>
    <n v="20.38999939"/>
    <n v="119.97000503999999"/>
    <n v="99.58000564999999"/>
    <s v="TRANSFER"/>
    <s v="Non-Cash Payments"/>
  </r>
  <r>
    <n v="49528"/>
    <d v="2016-12-23T00:00:00"/>
    <x v="2"/>
    <n v="4"/>
    <d v="2016-12-29T00:00:00"/>
    <n v="0"/>
    <s v="Standard Class"/>
    <s v="Other"/>
    <n v="9"/>
    <n v="6950"/>
    <n v="3"/>
    <s v="Footwear"/>
    <x v="0"/>
    <s v="Annaba"/>
    <s v="Annaba"/>
    <m/>
    <s v="Algeria"/>
    <s v="North Africa"/>
    <x v="0"/>
    <s v="Nike Men's Free 5.0+ Running Shoe"/>
    <n v="99.989997860000003"/>
    <n v="95.114003926871064"/>
    <n v="3"/>
    <n v="39"/>
    <n v="299.96999357999999"/>
    <n v="260.96999357999999"/>
    <s v="TRANSFER"/>
    <s v="Non-Cash Payments"/>
  </r>
  <r>
    <n v="44474"/>
    <d v="2016-11-10T00:00:00"/>
    <x v="1"/>
    <n v="4"/>
    <d v="2016-11-16T00:00:00"/>
    <n v="1"/>
    <s v="Standard Class"/>
    <s v="Other"/>
    <n v="9"/>
    <n v="4830"/>
    <n v="3"/>
    <s v="Footwear"/>
    <x v="0"/>
    <s v="Djougou"/>
    <s v="Donga"/>
    <m/>
    <s v="Benin"/>
    <s v="West Africa"/>
    <x v="0"/>
    <s v="Nike Men's Free 5.0+ Running Shoe"/>
    <n v="99.989997860000003"/>
    <n v="95.114003926871064"/>
    <n v="3"/>
    <n v="53.990001679999999"/>
    <n v="299.96999357999999"/>
    <n v="245.97999189999999"/>
    <s v="TRANSFER"/>
    <s v="Non-Cash Payments"/>
  </r>
  <r>
    <n v="41832"/>
    <d v="2016-02-09T00:00:00"/>
    <x v="6"/>
    <n v="4"/>
    <d v="2016-02-15T00:00:00"/>
    <n v="0"/>
    <s v="Standard Class"/>
    <s v="Other"/>
    <n v="17"/>
    <n v="11797"/>
    <n v="4"/>
    <s v="Apparel"/>
    <x v="0"/>
    <s v="Pretoria"/>
    <s v="Gauteng"/>
    <m/>
    <s v="South Africa"/>
    <s v="Southern Africa"/>
    <x v="5"/>
    <s v="Perfect Fitness Perfect Rip Deck"/>
    <n v="59.990001679999999"/>
    <n v="54.488929209402009"/>
    <n v="3"/>
    <n v="21.600000380000001"/>
    <n v="179.97000503999999"/>
    <n v="158.37000465999998"/>
    <s v="TRANSFER"/>
    <s v="Non-Cash Payments"/>
  </r>
  <r>
    <n v="49765"/>
    <d v="2016-12-27T00:00:00"/>
    <x v="6"/>
    <n v="4"/>
    <d v="2017-01-02T00:00:00"/>
    <n v="1"/>
    <s v="Standard Class"/>
    <s v="Other"/>
    <n v="17"/>
    <n v="6967"/>
    <n v="4"/>
    <s v="Apparel"/>
    <x v="0"/>
    <s v="Keren"/>
    <s v="Anseba"/>
    <m/>
    <s v="Eritrea"/>
    <s v="East Africa"/>
    <x v="5"/>
    <s v="Perfect Fitness Perfect Rip Deck"/>
    <n v="59.990001679999999"/>
    <n v="54.488929209402009"/>
    <n v="3"/>
    <n v="23.399999619999999"/>
    <n v="179.97000503999999"/>
    <n v="156.57000542"/>
    <s v="TRANSFER"/>
    <s v="Non-Cash Payments"/>
  </r>
  <r>
    <n v="42885"/>
    <d v="2016-09-18T00:00:00"/>
    <x v="0"/>
    <n v="4"/>
    <d v="2016-09-22T00:00:00"/>
    <n v="1"/>
    <s v="Standard Class"/>
    <s v="Other"/>
    <n v="17"/>
    <n v="2891"/>
    <n v="4"/>
    <s v="Apparel"/>
    <x v="0"/>
    <s v="Kinshasa"/>
    <s v="Kinshasa"/>
    <m/>
    <s v="Democratic Republic of the Congo"/>
    <s v="Central Africa"/>
    <x v="5"/>
    <s v="Perfect Fitness Perfect Rip Deck"/>
    <n v="59.990001679999999"/>
    <n v="54.488929209402009"/>
    <n v="3"/>
    <n v="27"/>
    <n v="179.97000503999999"/>
    <n v="152.97000503999999"/>
    <s v="TRANSFER"/>
    <s v="Non-Cash Payments"/>
  </r>
  <r>
    <n v="50620"/>
    <d v="2017-08-01T00:00:00"/>
    <x v="6"/>
    <n v="4"/>
    <d v="2017-08-07T00:00:00"/>
    <n v="1"/>
    <s v="Standard Class"/>
    <s v="Other"/>
    <n v="17"/>
    <n v="9345"/>
    <n v="4"/>
    <s v="Apparel"/>
    <x v="0"/>
    <s v="Kinshasa"/>
    <s v="Kinshasa"/>
    <m/>
    <s v="Democratic Republic of the Congo"/>
    <s v="Central Africa"/>
    <x v="5"/>
    <s v="Perfect Fitness Perfect Rip Deck"/>
    <n v="59.990001679999999"/>
    <n v="54.488929209402009"/>
    <n v="3"/>
    <n v="27"/>
    <n v="179.97000503999999"/>
    <n v="152.97000503999999"/>
    <s v="TRANSFER"/>
    <s v="Non-Cash Payments"/>
  </r>
  <r>
    <n v="50620"/>
    <d v="2017-08-01T00:00:00"/>
    <x v="6"/>
    <n v="4"/>
    <d v="2017-08-07T00:00:00"/>
    <n v="1"/>
    <s v="Standard Class"/>
    <s v="Other"/>
    <n v="17"/>
    <n v="9345"/>
    <n v="4"/>
    <s v="Apparel"/>
    <x v="0"/>
    <s v="Kinshasa"/>
    <s v="Kinshasa"/>
    <m/>
    <s v="Democratic Republic of the Congo"/>
    <s v="Central Africa"/>
    <x v="5"/>
    <s v="Perfect Fitness Perfect Rip Deck"/>
    <n v="59.990001679999999"/>
    <n v="54.488929209402009"/>
    <n v="3"/>
    <n v="28.799999239999998"/>
    <n v="179.97000503999999"/>
    <n v="151.17000579999998"/>
    <s v="TRANSFER"/>
    <s v="Non-Cash Payments"/>
  </r>
  <r>
    <n v="46636"/>
    <d v="2016-11-11T00:00:00"/>
    <x v="2"/>
    <n v="4"/>
    <d v="2016-11-17T00:00:00"/>
    <n v="0"/>
    <s v="Standard Class"/>
    <s v="Other"/>
    <n v="17"/>
    <n v="3306"/>
    <n v="4"/>
    <s v="Apparel"/>
    <x v="0"/>
    <s v="Kinshasa"/>
    <s v="Kinshasa"/>
    <m/>
    <s v="Democratic Republic of the Congo"/>
    <s v="Central Africa"/>
    <x v="5"/>
    <s v="Perfect Fitness Perfect Rip Deck"/>
    <n v="59.990001679999999"/>
    <n v="54.488929209402009"/>
    <n v="3"/>
    <n v="32.38999939"/>
    <n v="179.97000503999999"/>
    <n v="147.58000564999998"/>
    <s v="TRANSFER"/>
    <s v="Non-Cash Payments"/>
  </r>
  <r>
    <n v="43268"/>
    <d v="2016-09-23T00:00:00"/>
    <x v="2"/>
    <n v="4"/>
    <d v="2016-09-29T00:00:00"/>
    <n v="0"/>
    <s v="Standard Class"/>
    <s v="Other"/>
    <n v="24"/>
    <n v="6670"/>
    <n v="5"/>
    <s v="Golf"/>
    <x v="0"/>
    <s v="Wad Madani"/>
    <s v="Gezira"/>
    <m/>
    <s v="Sudan"/>
    <s v="North Africa"/>
    <x v="7"/>
    <s v="Nike Men's Dri-FIT Victory Golf Polo"/>
    <n v="50"/>
    <n v="43.678035218757444"/>
    <n v="3"/>
    <n v="6"/>
    <n v="150"/>
    <n v="144"/>
    <s v="TRANSFER"/>
    <s v="Non-Cash Payments"/>
  </r>
  <r>
    <n v="48208"/>
    <d v="2016-04-12T00:00:00"/>
    <x v="6"/>
    <n v="4"/>
    <d v="2016-04-18T00:00:00"/>
    <n v="0"/>
    <s v="Standard Class"/>
    <s v="Other"/>
    <n v="29"/>
    <n v="9723"/>
    <n v="5"/>
    <s v="Golf"/>
    <x v="0"/>
    <s v="Marrakech"/>
    <s v="Marrakech-Tensift-Al Haouz"/>
    <m/>
    <s v="Morocco"/>
    <s v="North Africa"/>
    <x v="1"/>
    <s v="Under Armour Girls' Toddler Spine Surge Runni"/>
    <n v="39.990001679999999"/>
    <n v="34.198098313835338"/>
    <n v="3"/>
    <n v="6.5999999049999998"/>
    <n v="119.97000503999999"/>
    <n v="113.37000513499999"/>
    <s v="TRANSFER"/>
    <s v="Non-Cash Payments"/>
  </r>
  <r>
    <n v="43157"/>
    <d v="2016-09-21T00:00:00"/>
    <x v="4"/>
    <n v="4"/>
    <d v="2016-09-27T00:00:00"/>
    <n v="0"/>
    <s v="Standard Class"/>
    <s v="Other"/>
    <n v="24"/>
    <n v="1662"/>
    <n v="5"/>
    <s v="Golf"/>
    <x v="0"/>
    <s v="Ouagadougou"/>
    <s v="Centro"/>
    <m/>
    <s v="Burkina Faso"/>
    <s v="West Africa"/>
    <x v="7"/>
    <s v="Nike Men's Dri-FIT Victory Golf Polo"/>
    <n v="50"/>
    <n v="43.678035218757444"/>
    <n v="3"/>
    <n v="10.5"/>
    <n v="150"/>
    <n v="139.5"/>
    <s v="TRANSFER"/>
    <s v="Non-Cash Payments"/>
  </r>
  <r>
    <n v="48018"/>
    <d v="2016-01-12T00:00:00"/>
    <x v="6"/>
    <n v="4"/>
    <d v="2016-01-18T00:00:00"/>
    <n v="0"/>
    <s v="Standard Class"/>
    <s v="Other"/>
    <n v="24"/>
    <n v="2709"/>
    <n v="5"/>
    <s v="Golf"/>
    <x v="0"/>
    <s v="Harare"/>
    <s v="Harare"/>
    <m/>
    <s v="Zimbabwe"/>
    <s v="East Africa"/>
    <x v="7"/>
    <s v="Nike Men's Dri-FIT Victory Golf Polo"/>
    <n v="50"/>
    <n v="43.678035218757444"/>
    <n v="3"/>
    <n v="24"/>
    <n v="150"/>
    <n v="126"/>
    <s v="TRANSFER"/>
    <s v="Non-Cash Payments"/>
  </r>
  <r>
    <n v="46870"/>
    <d v="2016-11-15T00:00:00"/>
    <x v="6"/>
    <n v="4"/>
    <d v="2016-11-21T00:00:00"/>
    <n v="1"/>
    <s v="Standard Class"/>
    <s v="Other"/>
    <n v="29"/>
    <n v="12101"/>
    <n v="5"/>
    <s v="Golf"/>
    <x v="0"/>
    <s v="Bandundu"/>
    <s v="Bandundu"/>
    <m/>
    <s v="Democratic Republic of the Congo"/>
    <s v="Central Africa"/>
    <x v="1"/>
    <s v="Under Armour Girls' Toddler Spine Surge Runni"/>
    <n v="39.990001679999999"/>
    <n v="34.198098313835338"/>
    <n v="3"/>
    <n v="20.38999939"/>
    <n v="119.97000503999999"/>
    <n v="99.58000564999999"/>
    <s v="TRANSFER"/>
    <s v="Non-Cash Payments"/>
  </r>
  <r>
    <n v="45611"/>
    <d v="2016-10-27T00:00:00"/>
    <x v="1"/>
    <n v="4"/>
    <d v="2016-11-02T00:00:00"/>
    <n v="0"/>
    <s v="Standard Class"/>
    <s v="Other"/>
    <n v="24"/>
    <n v="8078"/>
    <n v="5"/>
    <s v="Golf"/>
    <x v="0"/>
    <s v="Casablanca"/>
    <s v="Grand Casablanca"/>
    <m/>
    <s v="Morocco"/>
    <s v="North Africa"/>
    <x v="7"/>
    <s v="Nike Men's Dri-FIT Victory Golf Polo"/>
    <n v="50"/>
    <n v="43.678035218757444"/>
    <n v="3"/>
    <n v="25.5"/>
    <n v="150"/>
    <n v="124.5"/>
    <s v="TRANSFER"/>
    <s v="Non-Cash Payments"/>
  </r>
  <r>
    <n v="42885"/>
    <d v="2016-09-18T00:00:00"/>
    <x v="0"/>
    <n v="4"/>
    <d v="2016-09-22T00:00:00"/>
    <n v="1"/>
    <s v="Standard Class"/>
    <s v="Other"/>
    <n v="41"/>
    <n v="2891"/>
    <n v="6"/>
    <s v="Outdoors"/>
    <x v="0"/>
    <s v="Kinshasa"/>
    <s v="Kinshasa"/>
    <m/>
    <s v="Democratic Republic of the Congo"/>
    <s v="Central Africa"/>
    <x v="2"/>
    <s v="Glove It Women's Mod Oval 3-Zip Carry All Gol"/>
    <n v="21.989999770000001"/>
    <n v="20.391999720066668"/>
    <n v="3"/>
    <n v="4.6199998860000004"/>
    <n v="65.969999310000006"/>
    <n v="61.349999424000004"/>
    <s v="TRANSFER"/>
    <s v="Non-Cash Payments"/>
  </r>
  <r>
    <n v="51248"/>
    <d v="2017-01-18T00:00:00"/>
    <x v="4"/>
    <n v="4"/>
    <d v="2017-01-24T00:00:00"/>
    <n v="0"/>
    <s v="Standard Class"/>
    <s v="Other"/>
    <n v="9"/>
    <n v="2540"/>
    <n v="3"/>
    <s v="Footwear"/>
    <x v="0"/>
    <s v="Casablanca"/>
    <s v="Grand Casablanca"/>
    <m/>
    <s v="Morocco"/>
    <s v="North Africa"/>
    <x v="0"/>
    <s v="Nike Men's Free 5.0+ Running Shoe"/>
    <n v="99.989997860000003"/>
    <n v="95.114003926871064"/>
    <n v="3"/>
    <n v="45"/>
    <n v="299.96999357999999"/>
    <n v="254.96999357999999"/>
    <s v="TRANSFER"/>
    <s v="Non-Cash Payments"/>
  </r>
  <r>
    <n v="48163"/>
    <d v="2016-04-12T00:00:00"/>
    <x v="6"/>
    <n v="4"/>
    <d v="2016-04-18T00:00:00"/>
    <n v="0"/>
    <s v="Standard Class"/>
    <s v="Other"/>
    <n v="17"/>
    <n v="4329"/>
    <n v="4"/>
    <s v="Apparel"/>
    <x v="0"/>
    <s v="Dakar"/>
    <s v="Dakar"/>
    <m/>
    <s v="Senegal"/>
    <s v="West Africa"/>
    <x v="5"/>
    <s v="Perfect Fitness Perfect Rip Deck"/>
    <n v="59.990001679999999"/>
    <n v="54.488929209402009"/>
    <n v="3"/>
    <n v="7.1999998090000004"/>
    <n v="179.97000503999999"/>
    <n v="172.770005231"/>
    <s v="TRANSFER"/>
    <s v="Non-Cash Payments"/>
  </r>
  <r>
    <n v="41569"/>
    <d v="2016-08-29T00:00:00"/>
    <x v="3"/>
    <n v="4"/>
    <d v="2016-09-02T00:00:00"/>
    <n v="0"/>
    <s v="Standard Class"/>
    <s v="Other"/>
    <n v="17"/>
    <n v="8841"/>
    <n v="4"/>
    <s v="Apparel"/>
    <x v="0"/>
    <s v="Alexandria"/>
    <s v="Alexandria"/>
    <m/>
    <s v="Egypt"/>
    <s v="North Africa"/>
    <x v="5"/>
    <s v="Perfect Fitness Perfect Rip Deck"/>
    <n v="59.990001679999999"/>
    <n v="54.488929209402009"/>
    <n v="3"/>
    <n v="9"/>
    <n v="179.97000503999999"/>
    <n v="170.97000503999999"/>
    <s v="TRANSFER"/>
    <s v="Non-Cash Payments"/>
  </r>
  <r>
    <n v="51255"/>
    <d v="2017-01-18T00:00:00"/>
    <x v="4"/>
    <n v="4"/>
    <d v="2017-01-24T00:00:00"/>
    <n v="1"/>
    <s v="Standard Class"/>
    <s v="Other"/>
    <n v="7"/>
    <n v="6248"/>
    <n v="2"/>
    <s v="Fitness"/>
    <x v="0"/>
    <s v="Abidjan"/>
    <s v="Lagunes"/>
    <m/>
    <s v="Ivory Coast"/>
    <s v="West Africa"/>
    <x v="13"/>
    <s v="Nike Dri-FIT Crew Sock 6 Pack"/>
    <n v="22"/>
    <n v="19.656208341820829"/>
    <n v="4"/>
    <n v="6.1599998469999999"/>
    <n v="88"/>
    <n v="81.840000153000005"/>
    <s v="CASH"/>
    <s v="Cash Not Over 200"/>
  </r>
  <r>
    <n v="50813"/>
    <d v="2017-11-01T00:00:00"/>
    <x v="4"/>
    <n v="2"/>
    <d v="2017-11-03T00:00:00"/>
    <n v="1"/>
    <s v="Second Class"/>
    <s v="Other"/>
    <n v="7"/>
    <n v="7832"/>
    <n v="2"/>
    <s v="Fitness"/>
    <x v="0"/>
    <s v="Lomé"/>
    <s v="Maritime"/>
    <m/>
    <s v="Togo"/>
    <s v="West Africa"/>
    <x v="13"/>
    <s v="Nike Dri-FIT Crew Sock 6 Pack"/>
    <n v="22"/>
    <n v="19.656208341820829"/>
    <n v="1"/>
    <n v="2.8599998950000001"/>
    <n v="22"/>
    <n v="19.140000104999999"/>
    <s v="DEBIT"/>
    <s v="Non-Cash Payments"/>
  </r>
  <r>
    <n v="50607"/>
    <d v="2017-08-01T00:00:00"/>
    <x v="6"/>
    <n v="4"/>
    <d v="2017-08-07T00:00:00"/>
    <n v="0"/>
    <s v="Standard Class"/>
    <s v="Other"/>
    <n v="7"/>
    <n v="1944"/>
    <n v="2"/>
    <s v="Fitness"/>
    <x v="0"/>
    <s v="Porto-Novo"/>
    <s v="Ouémé"/>
    <m/>
    <s v="Benin"/>
    <s v="West Africa"/>
    <x v="13"/>
    <s v="Nike Dri-FIT Crew Sock 6 Pack"/>
    <n v="22"/>
    <n v="19.656208341820829"/>
    <n v="5"/>
    <n v="7.6999998090000004"/>
    <n v="110"/>
    <n v="102.300000191"/>
    <s v="CASH"/>
    <s v="Cash Not Over 200"/>
  </r>
  <r>
    <n v="49413"/>
    <d v="2016-12-22T00:00:00"/>
    <x v="1"/>
    <n v="1"/>
    <d v="2016-12-23T00:00:00"/>
    <n v="1"/>
    <s v="First Class"/>
    <s v="Other"/>
    <n v="7"/>
    <n v="1788"/>
    <n v="2"/>
    <s v="Fitness"/>
    <x v="0"/>
    <s v="Ugep"/>
    <s v="Cross River"/>
    <m/>
    <s v="Nigeria"/>
    <s v="West Africa"/>
    <x v="13"/>
    <s v="Nike Dri-FIT Crew Sock 6 Pack"/>
    <n v="22"/>
    <n v="19.656208341820829"/>
    <n v="4"/>
    <n v="8.8000001910000005"/>
    <n v="88"/>
    <n v="79.199999809000005"/>
    <s v="DEBIT"/>
    <s v="Non-Cash Payments"/>
  </r>
  <r>
    <n v="49302"/>
    <d v="2016-12-20T00:00:00"/>
    <x v="6"/>
    <n v="4"/>
    <d v="2016-12-26T00:00:00"/>
    <n v="0"/>
    <s v="Standard Class"/>
    <s v="Other"/>
    <n v="7"/>
    <n v="8480"/>
    <n v="2"/>
    <s v="Fitness"/>
    <x v="0"/>
    <s v="Cairo"/>
    <s v="Cairo"/>
    <m/>
    <s v="Egypt"/>
    <s v="North Africa"/>
    <x v="13"/>
    <s v="Nike Dri-FIT Crew Sock 6 Pack"/>
    <n v="22"/>
    <n v="19.656208341820829"/>
    <n v="5"/>
    <n v="9.8999996190000008"/>
    <n v="110"/>
    <n v="100.100000381"/>
    <s v="DEBIT"/>
    <s v="Non-Cash Payments"/>
  </r>
  <r>
    <n v="49113"/>
    <d v="2016-12-17T00:00:00"/>
    <x v="5"/>
    <n v="2"/>
    <d v="2016-12-20T00:00:00"/>
    <n v="1"/>
    <s v="Second Class"/>
    <s v="Other"/>
    <n v="7"/>
    <n v="7465"/>
    <n v="2"/>
    <s v="Fitness"/>
    <x v="0"/>
    <s v="Luanda"/>
    <s v="Luanda"/>
    <m/>
    <s v="Angola"/>
    <s v="Central Africa"/>
    <x v="13"/>
    <s v="Nike Dri-FIT Crew Sock 6 Pack"/>
    <n v="22"/>
    <n v="19.656208341820829"/>
    <n v="2"/>
    <n v="6.5999999049999998"/>
    <n v="44"/>
    <n v="37.400000095000003"/>
    <s v="CASH"/>
    <s v="Cash Not Over 200"/>
  </r>
  <r>
    <n v="49109"/>
    <d v="2016-12-17T00:00:00"/>
    <x v="5"/>
    <n v="4"/>
    <d v="2016-12-22T00:00:00"/>
    <n v="1"/>
    <s v="Standard Class"/>
    <s v="Other"/>
    <n v="7"/>
    <n v="10173"/>
    <n v="2"/>
    <s v="Fitness"/>
    <x v="0"/>
    <s v="Kampala"/>
    <s v="Kampala"/>
    <m/>
    <s v="Uganda"/>
    <s v="East Africa"/>
    <x v="13"/>
    <s v="Nike Dri-FIT Crew Sock 6 Pack"/>
    <n v="22"/>
    <n v="19.656208341820829"/>
    <n v="4"/>
    <n v="10.56000042"/>
    <n v="88"/>
    <n v="77.439999580000006"/>
    <s v="TRANSFER"/>
    <s v="Non-Cash Payments"/>
  </r>
  <r>
    <n v="48029"/>
    <d v="2016-02-12T00:00:00"/>
    <x v="2"/>
    <n v="2"/>
    <d v="2016-02-16T00:00:00"/>
    <n v="1"/>
    <s v="Second Class"/>
    <s v="Other"/>
    <n v="7"/>
    <n v="3754"/>
    <n v="2"/>
    <s v="Fitness"/>
    <x v="0"/>
    <s v="Dar es Salaam"/>
    <s v="Dar es Salaam"/>
    <m/>
    <s v="Tanzania"/>
    <s v="East Africa"/>
    <x v="13"/>
    <s v="Nike Dri-FIT Crew Sock 6 Pack"/>
    <n v="22"/>
    <n v="19.656208341820829"/>
    <n v="5"/>
    <n v="13.19999981"/>
    <n v="110"/>
    <n v="96.800000190000006"/>
    <s v="CASH"/>
    <s v="Cash Not Over 200"/>
  </r>
  <r>
    <n v="47917"/>
    <d v="2016-11-30T00:00:00"/>
    <x v="4"/>
    <n v="4"/>
    <d v="2016-12-06T00:00:00"/>
    <n v="0"/>
    <s v="Standard Class"/>
    <s v="Other"/>
    <n v="7"/>
    <n v="7810"/>
    <n v="2"/>
    <s v="Fitness"/>
    <x v="0"/>
    <s v="Kinshasa"/>
    <s v="Kinshasa"/>
    <m/>
    <s v="Democratic Republic of the Congo"/>
    <s v="Central Africa"/>
    <x v="13"/>
    <s v="Nike Dri-FIT Crew Sock 6 Pack"/>
    <n v="22"/>
    <n v="19.656208341820829"/>
    <n v="3"/>
    <n v="13.19999981"/>
    <n v="66"/>
    <n v="52.800000189999999"/>
    <s v="TRANSFER"/>
    <s v="Non-Cash Payments"/>
  </r>
  <r>
    <n v="47330"/>
    <d v="2016-11-21T00:00:00"/>
    <x v="3"/>
    <n v="4"/>
    <d v="2016-11-25T00:00:00"/>
    <n v="1"/>
    <s v="Standard Class"/>
    <s v="Other"/>
    <n v="7"/>
    <n v="6370"/>
    <n v="2"/>
    <s v="Fitness"/>
    <x v="0"/>
    <s v="Kinshasa"/>
    <s v="Kinshasa"/>
    <m/>
    <s v="Democratic Republic of the Congo"/>
    <s v="Central Africa"/>
    <x v="13"/>
    <s v="Nike Dri-FIT Crew Sock 6 Pack"/>
    <n v="22"/>
    <n v="19.656208341820829"/>
    <n v="5"/>
    <n v="14.30000019"/>
    <n v="110"/>
    <n v="95.699999809999994"/>
    <s v="CASH"/>
    <s v="Cash Not Over 200"/>
  </r>
  <r>
    <n v="46984"/>
    <d v="2016-11-16T00:00:00"/>
    <x v="4"/>
    <n v="4"/>
    <d v="2016-11-22T00:00:00"/>
    <n v="1"/>
    <s v="Standard Class"/>
    <s v="Other"/>
    <n v="7"/>
    <n v="6374"/>
    <n v="2"/>
    <s v="Fitness"/>
    <x v="0"/>
    <s v="Kananga"/>
    <s v="Kasai-Occidental"/>
    <m/>
    <s v="Democratic Republic of the Congo"/>
    <s v="Central Africa"/>
    <x v="13"/>
    <s v="Nike Dri-FIT Crew Sock 6 Pack"/>
    <n v="22"/>
    <n v="19.656208341820829"/>
    <n v="1"/>
    <n v="3.7400000100000002"/>
    <n v="22"/>
    <n v="18.259999990000001"/>
    <s v="DEBIT"/>
    <s v="Non-Cash Payments"/>
  </r>
  <r>
    <n v="46687"/>
    <d v="2016-12-11T00:00:00"/>
    <x v="0"/>
    <n v="2"/>
    <d v="2016-12-13T00:00:00"/>
    <n v="1"/>
    <s v="Second Class"/>
    <s v="Other"/>
    <n v="7"/>
    <n v="12355"/>
    <n v="2"/>
    <s v="Fitness"/>
    <x v="0"/>
    <s v="Mbandaka"/>
    <s v="Équateur"/>
    <m/>
    <s v="Democratic Republic of the Congo"/>
    <s v="Central Africa"/>
    <x v="13"/>
    <s v="Nike Dri-FIT Crew Sock 6 Pack"/>
    <n v="22"/>
    <n v="19.656208341820829"/>
    <n v="4"/>
    <n v="11.43999958"/>
    <n v="88"/>
    <n v="76.560000419999994"/>
    <s v="TRANSFER"/>
    <s v="Non-Cash Payments"/>
  </r>
  <r>
    <n v="46443"/>
    <d v="2016-08-11T00:00:00"/>
    <x v="1"/>
    <n v="4"/>
    <d v="2016-08-17T00:00:00"/>
    <n v="0"/>
    <s v="Standard Class"/>
    <s v="Other"/>
    <n v="7"/>
    <n v="9727"/>
    <n v="2"/>
    <s v="Fitness"/>
    <x v="0"/>
    <s v="Lagos"/>
    <s v="Lagos"/>
    <m/>
    <s v="Nigeria"/>
    <s v="West Africa"/>
    <x v="13"/>
    <s v="Nike Dri-FIT Crew Sock 6 Pack"/>
    <n v="22"/>
    <n v="19.656208341820829"/>
    <n v="3"/>
    <n v="16.5"/>
    <n v="66"/>
    <n v="49.5"/>
    <s v="TRANSFER"/>
    <s v="Non-Cash Payments"/>
  </r>
  <r>
    <n v="46292"/>
    <d v="2016-06-11T00:00:00"/>
    <x v="5"/>
    <n v="4"/>
    <d v="2016-06-16T00:00:00"/>
    <n v="0"/>
    <s v="Standard Class"/>
    <s v="Other"/>
    <n v="7"/>
    <n v="1169"/>
    <n v="2"/>
    <s v="Fitness"/>
    <x v="0"/>
    <s v="Tamale"/>
    <s v="Northern"/>
    <m/>
    <s v="Ghana"/>
    <s v="West Africa"/>
    <x v="13"/>
    <s v="Nike Dri-FIT Crew Sock 6 Pack"/>
    <n v="22"/>
    <n v="19.656208341820829"/>
    <n v="1"/>
    <n v="4.4000000950000002"/>
    <n v="22"/>
    <n v="17.599999905000001"/>
    <s v="CASH"/>
    <s v="Cash Not Over 200"/>
  </r>
  <r>
    <n v="45219"/>
    <d v="2016-10-22T00:00:00"/>
    <x v="5"/>
    <n v="4"/>
    <d v="2016-10-27T00:00:00"/>
    <n v="1"/>
    <s v="Standard Class"/>
    <s v="Other"/>
    <n v="7"/>
    <n v="7269"/>
    <n v="2"/>
    <s v="Fitness"/>
    <x v="0"/>
    <s v="Abidjan"/>
    <s v="Lagunes"/>
    <m/>
    <s v="Ivory Coast"/>
    <s v="West Africa"/>
    <x v="13"/>
    <s v="Nike Dri-FIT Crew Sock 6 Pack"/>
    <n v="22"/>
    <n v="19.656208341820829"/>
    <n v="2"/>
    <n v="11"/>
    <n v="44"/>
    <n v="33"/>
    <s v="DEBIT"/>
    <s v="Non-Cash Payments"/>
  </r>
  <r>
    <n v="44567"/>
    <d v="2016-12-10T00:00:00"/>
    <x v="5"/>
    <n v="4"/>
    <d v="2016-12-15T00:00:00"/>
    <n v="0"/>
    <s v="Standard Class"/>
    <s v="Other"/>
    <n v="7"/>
    <n v="2588"/>
    <n v="2"/>
    <s v="Fitness"/>
    <x v="0"/>
    <s v="Rabat"/>
    <s v="Rabat-Salé-Zemmour-Zaer"/>
    <m/>
    <s v="Morocco"/>
    <s v="North Africa"/>
    <x v="13"/>
    <s v="Nike Dri-FIT Crew Sock 6 Pack"/>
    <n v="22"/>
    <n v="19.656208341820829"/>
    <n v="2"/>
    <n v="0.439999998"/>
    <n v="44"/>
    <n v="43.560000002000002"/>
    <s v="CASH"/>
    <s v="Cash Not Over 200"/>
  </r>
  <r>
    <n v="44504"/>
    <d v="2016-11-10T00:00:00"/>
    <x v="1"/>
    <n v="4"/>
    <d v="2016-11-16T00:00:00"/>
    <n v="1"/>
    <s v="Standard Class"/>
    <s v="Other"/>
    <n v="7"/>
    <n v="8544"/>
    <n v="2"/>
    <s v="Fitness"/>
    <x v="0"/>
    <s v="Dakar"/>
    <s v="Dakar"/>
    <m/>
    <s v="Senegal"/>
    <s v="West Africa"/>
    <x v="13"/>
    <s v="Nike Dri-FIT Crew Sock 6 Pack"/>
    <n v="22"/>
    <n v="19.656208341820829"/>
    <n v="3"/>
    <n v="0"/>
    <n v="66"/>
    <n v="66"/>
    <s v="DEBIT"/>
    <s v="Non-Cash Payments"/>
  </r>
  <r>
    <n v="44279"/>
    <d v="2016-08-10T00:00:00"/>
    <x v="4"/>
    <n v="4"/>
    <d v="2016-08-16T00:00:00"/>
    <n v="1"/>
    <s v="Standard Class"/>
    <s v="Other"/>
    <n v="7"/>
    <n v="11412"/>
    <n v="2"/>
    <s v="Fitness"/>
    <x v="0"/>
    <s v="Kaduna"/>
    <s v="Kaduna"/>
    <m/>
    <s v="Nigeria"/>
    <s v="West Africa"/>
    <x v="13"/>
    <s v="Nike Dri-FIT Crew Sock 6 Pack"/>
    <n v="22"/>
    <n v="19.656208341820829"/>
    <n v="4"/>
    <n v="14.079999920000001"/>
    <n v="88"/>
    <n v="73.920000079999994"/>
    <s v="CASH"/>
    <s v="Cash Not Over 200"/>
  </r>
  <r>
    <n v="42307"/>
    <d v="2016-09-09T00:00:00"/>
    <x v="2"/>
    <n v="4"/>
    <d v="2016-09-15T00:00:00"/>
    <n v="0"/>
    <s v="Standard Class"/>
    <s v="Other"/>
    <n v="7"/>
    <n v="10428"/>
    <n v="2"/>
    <s v="Fitness"/>
    <x v="0"/>
    <s v="Kinshasa"/>
    <s v="Kinshasa"/>
    <m/>
    <s v="Democratic Republic of the Congo"/>
    <s v="Central Africa"/>
    <x v="13"/>
    <s v="Nike Dri-FIT Crew Sock 6 Pack"/>
    <n v="22"/>
    <n v="19.656208341820829"/>
    <n v="3"/>
    <n v="1.980000019"/>
    <n v="66"/>
    <n v="64.019999980999998"/>
    <s v="DEBIT"/>
    <s v="Non-Cash Payments"/>
  </r>
  <r>
    <n v="42210"/>
    <d v="2016-08-09T00:00:00"/>
    <x v="6"/>
    <n v="4"/>
    <d v="2016-08-15T00:00:00"/>
    <n v="1"/>
    <s v="Standard Class"/>
    <s v="Other"/>
    <n v="7"/>
    <n v="8663"/>
    <n v="2"/>
    <s v="Fitness"/>
    <x v="0"/>
    <s v="Thies Nones"/>
    <s v="Thiès"/>
    <m/>
    <s v="Senegal"/>
    <s v="West Africa"/>
    <x v="13"/>
    <s v="Nike Dri-FIT Crew Sock 6 Pack"/>
    <n v="22"/>
    <n v="19.656208341820829"/>
    <n v="2"/>
    <n v="0.87999999500000003"/>
    <n v="44"/>
    <n v="43.120000005000001"/>
    <s v="CASH"/>
    <s v="Cash Not Over 200"/>
  </r>
  <r>
    <n v="41735"/>
    <d v="2016-01-09T00:00:00"/>
    <x v="5"/>
    <n v="0"/>
    <d v="2016-01-09T00:00:00"/>
    <n v="0"/>
    <s v="Same Day"/>
    <s v="Same Day - On Time"/>
    <n v="7"/>
    <n v="7114"/>
    <n v="2"/>
    <s v="Fitness"/>
    <x v="0"/>
    <s v="Orán"/>
    <s v="Oran"/>
    <m/>
    <s v="Algeria"/>
    <s v="North Africa"/>
    <x v="13"/>
    <s v="Nike Dri-FIT Crew Sock 6 Pack"/>
    <n v="22"/>
    <n v="19.656208341820829"/>
    <n v="2"/>
    <n v="1.3200000519999999"/>
    <n v="44"/>
    <n v="42.679999948000003"/>
    <s v="DEBIT"/>
    <s v="Non-Cash Payments"/>
  </r>
  <r>
    <n v="41304"/>
    <d v="2016-08-25T00:00:00"/>
    <x v="1"/>
    <n v="2"/>
    <d v="2016-08-29T00:00:00"/>
    <n v="1"/>
    <s v="Second Class"/>
    <s v="Other"/>
    <n v="7"/>
    <n v="9316"/>
    <n v="2"/>
    <s v="Fitness"/>
    <x v="0"/>
    <s v="Kenitra"/>
    <s v="Gharb-Chrarda-Beni Hssen"/>
    <m/>
    <s v="Morocco"/>
    <s v="North Africa"/>
    <x v="13"/>
    <s v="Nike Dri-FIT Crew Sock 6 Pack"/>
    <n v="22"/>
    <n v="19.656208341820829"/>
    <n v="4"/>
    <n v="15.84000015"/>
    <n v="88"/>
    <n v="72.159999850000005"/>
    <s v="DEBIT"/>
    <s v="Non-Cash Payments"/>
  </r>
  <r>
    <n v="51048"/>
    <d v="2017-01-15T00:00:00"/>
    <x v="0"/>
    <n v="4"/>
    <d v="2017-01-19T00:00:00"/>
    <n v="0"/>
    <s v="Standard Class"/>
    <s v="Other"/>
    <n v="7"/>
    <n v="5884"/>
    <n v="2"/>
    <s v="Fitness"/>
    <x v="0"/>
    <s v="Kuito"/>
    <s v="Bayelsa"/>
    <m/>
    <s v="Angola"/>
    <s v="Central Africa"/>
    <x v="13"/>
    <s v="Nike Women's Legend V-Neck T-Shirt"/>
    <n v="25"/>
    <n v="23.551858392987498"/>
    <n v="1"/>
    <n v="0.75"/>
    <n v="25"/>
    <n v="24.25"/>
    <s v="DEBIT"/>
    <s v="Non-Cash Payments"/>
  </r>
  <r>
    <n v="50392"/>
    <d v="2017-05-01T00:00:00"/>
    <x v="3"/>
    <n v="4"/>
    <d v="2017-05-05T00:00:00"/>
    <n v="0"/>
    <s v="Standard Class"/>
    <s v="Other"/>
    <n v="7"/>
    <n v="4580"/>
    <n v="2"/>
    <s v="Fitness"/>
    <x v="0"/>
    <s v="Port Elizabeth"/>
    <s v="Eastern Cape"/>
    <m/>
    <s v="South Africa"/>
    <s v="Southern Africa"/>
    <x v="13"/>
    <s v="Nike Women's Legend V-Neck T-Shirt"/>
    <n v="25"/>
    <n v="23.551858392987498"/>
    <n v="5"/>
    <n v="6.25"/>
    <n v="125"/>
    <n v="118.75"/>
    <s v="CASH"/>
    <s v="Cash Not Over 200"/>
  </r>
  <r>
    <n v="50036"/>
    <d v="2016-12-31T00:00:00"/>
    <x v="5"/>
    <n v="4"/>
    <d v="2017-01-05T00:00:00"/>
    <n v="0"/>
    <s v="Standard Class"/>
    <s v="Other"/>
    <n v="7"/>
    <n v="11696"/>
    <n v="2"/>
    <s v="Fitness"/>
    <x v="0"/>
    <s v="Kaduna"/>
    <s v="Kaduna"/>
    <m/>
    <s v="Nigeria"/>
    <s v="West Africa"/>
    <x v="13"/>
    <s v="Nike Women's Legend V-Neck T-Shirt"/>
    <n v="25"/>
    <n v="23.551858392987498"/>
    <n v="1"/>
    <n v="1"/>
    <n v="25"/>
    <n v="24"/>
    <s v="CASH"/>
    <s v="Cash Not Over 200"/>
  </r>
  <r>
    <n v="49416"/>
    <d v="2016-12-22T00:00:00"/>
    <x v="1"/>
    <n v="1"/>
    <d v="2016-12-23T00:00:00"/>
    <n v="1"/>
    <s v="First Class"/>
    <s v="Other"/>
    <n v="7"/>
    <n v="7680"/>
    <n v="2"/>
    <s v="Fitness"/>
    <x v="0"/>
    <s v="Kenitra"/>
    <s v="Gharb-Chrarda-Beni Hssen"/>
    <m/>
    <s v="Morocco"/>
    <s v="North Africa"/>
    <x v="13"/>
    <s v="Nike Women's Legend V-Neck T-Shirt"/>
    <n v="25"/>
    <n v="23.551858392987498"/>
    <n v="4"/>
    <n v="5"/>
    <n v="100"/>
    <n v="95"/>
    <s v="DEBIT"/>
    <s v="Non-Cash Payments"/>
  </r>
  <r>
    <n v="48888"/>
    <d v="2016-12-14T00:00:00"/>
    <x v="4"/>
    <n v="4"/>
    <d v="2016-12-20T00:00:00"/>
    <n v="0"/>
    <s v="Standard Class"/>
    <s v="Other"/>
    <n v="7"/>
    <n v="9402"/>
    <n v="2"/>
    <s v="Fitness"/>
    <x v="0"/>
    <s v="Pretoria"/>
    <s v="Gauteng"/>
    <m/>
    <s v="South Africa"/>
    <s v="Southern Africa"/>
    <x v="13"/>
    <s v="Nike Women's Legend V-Neck T-Shirt"/>
    <n v="25"/>
    <n v="23.551858392987498"/>
    <n v="1"/>
    <n v="1.75"/>
    <n v="25"/>
    <n v="23.25"/>
    <s v="CASH"/>
    <s v="Cash Not Over 200"/>
  </r>
  <r>
    <n v="48317"/>
    <d v="2016-06-12T00:00:00"/>
    <x v="0"/>
    <n v="2"/>
    <d v="2016-06-14T00:00:00"/>
    <n v="1"/>
    <s v="Second Class"/>
    <s v="Other"/>
    <n v="7"/>
    <n v="10454"/>
    <n v="2"/>
    <s v="Fitness"/>
    <x v="0"/>
    <s v="Alexandria"/>
    <s v="Alexandria"/>
    <m/>
    <s v="Egypt"/>
    <s v="North Africa"/>
    <x v="13"/>
    <s v="Nike Women's Legend V-Neck T-Shirt"/>
    <n v="25"/>
    <n v="23.551858392987498"/>
    <n v="3"/>
    <n v="4.1300001139999996"/>
    <n v="75"/>
    <n v="70.869999886000002"/>
    <s v="DEBIT"/>
    <s v="Non-Cash Payments"/>
  </r>
  <r>
    <n v="47783"/>
    <d v="2016-11-28T00:00:00"/>
    <x v="3"/>
    <n v="0"/>
    <d v="2016-11-28T00:00:00"/>
    <n v="1"/>
    <s v="Same Day"/>
    <s v="Other"/>
    <n v="7"/>
    <n v="10794"/>
    <n v="2"/>
    <s v="Fitness"/>
    <x v="0"/>
    <s v="Hargeisa"/>
    <s v="Woqooyi Galbeed"/>
    <m/>
    <s v="Somalia"/>
    <s v="East Africa"/>
    <x v="13"/>
    <s v="Nike Women's Legend V-Neck T-Shirt"/>
    <n v="25"/>
    <n v="23.551858392987498"/>
    <n v="2"/>
    <n v="0"/>
    <n v="50"/>
    <n v="50"/>
    <s v="CASH"/>
    <s v="Cash Not Over 200"/>
  </r>
  <r>
    <n v="47734"/>
    <d v="2016-11-27T00:00:00"/>
    <x v="0"/>
    <n v="4"/>
    <d v="2016-12-01T00:00:00"/>
    <n v="1"/>
    <s v="Standard Class"/>
    <s v="Other"/>
    <n v="7"/>
    <n v="10173"/>
    <n v="2"/>
    <s v="Fitness"/>
    <x v="0"/>
    <s v="Mwanza"/>
    <s v="Mwanza"/>
    <m/>
    <s v="Tanzania"/>
    <s v="East Africa"/>
    <x v="13"/>
    <s v="Nike Women's Legend V-Neck T-Shirt"/>
    <n v="25"/>
    <n v="23.551858392987498"/>
    <n v="2"/>
    <n v="2"/>
    <n v="50"/>
    <n v="48"/>
    <s v="DEBIT"/>
    <s v="Non-Cash Payments"/>
  </r>
  <r>
    <n v="47253"/>
    <d v="2016-11-20T00:00:00"/>
    <x v="0"/>
    <n v="1"/>
    <d v="2016-11-21T00:00:00"/>
    <n v="1"/>
    <s v="First Class"/>
    <s v="Other"/>
    <n v="7"/>
    <n v="7302"/>
    <n v="2"/>
    <s v="Fitness"/>
    <x v="0"/>
    <s v="Benghazi"/>
    <s v="Benghazi"/>
    <m/>
    <s v="Libya"/>
    <s v="North Africa"/>
    <x v="13"/>
    <s v="Nike Women's Legend V-Neck T-Shirt"/>
    <n v="25"/>
    <n v="23.551858392987498"/>
    <n v="4"/>
    <n v="3"/>
    <n v="100"/>
    <n v="97"/>
    <s v="CASH"/>
    <s v="Cash Not Over 200"/>
  </r>
  <r>
    <n v="46701"/>
    <d v="2016-12-11T00:00:00"/>
    <x v="0"/>
    <n v="4"/>
    <d v="2016-12-15T00:00:00"/>
    <n v="0"/>
    <s v="Standard Class"/>
    <s v="Other"/>
    <n v="7"/>
    <n v="3144"/>
    <n v="2"/>
    <s v="Fitness"/>
    <x v="0"/>
    <s v="Luanda"/>
    <s v="Luanda"/>
    <m/>
    <s v="Angola"/>
    <s v="Central Africa"/>
    <x v="13"/>
    <s v="Nike Women's Legend V-Neck T-Shirt"/>
    <n v="25"/>
    <n v="23.551858392987498"/>
    <n v="4"/>
    <n v="13"/>
    <n v="100"/>
    <n v="87"/>
    <s v="TRANSFER"/>
    <s v="Non-Cash Payments"/>
  </r>
  <r>
    <n v="46307"/>
    <d v="2016-06-11T00:00:00"/>
    <x v="5"/>
    <n v="4"/>
    <d v="2016-06-16T00:00:00"/>
    <n v="0"/>
    <s v="Standard Class"/>
    <s v="Other"/>
    <n v="7"/>
    <n v="4098"/>
    <n v="2"/>
    <s v="Fitness"/>
    <x v="0"/>
    <s v="Bandundu"/>
    <s v="Bandundu"/>
    <m/>
    <s v="Democratic Republic of the Congo"/>
    <s v="Central Africa"/>
    <x v="13"/>
    <s v="Nike Women's Legend V-Neck T-Shirt"/>
    <n v="25"/>
    <n v="23.551858392987498"/>
    <n v="3"/>
    <n v="6.75"/>
    <n v="75"/>
    <n v="68.25"/>
    <s v="TRANSFER"/>
    <s v="Non-Cash Payments"/>
  </r>
  <r>
    <n v="46041"/>
    <d v="2016-03-11T00:00:00"/>
    <x v="2"/>
    <n v="2"/>
    <d v="2016-03-15T00:00:00"/>
    <n v="0"/>
    <s v="Second Class"/>
    <s v="Other"/>
    <n v="7"/>
    <n v="11667"/>
    <n v="2"/>
    <s v="Fitness"/>
    <x v="0"/>
    <s v="Cairo"/>
    <s v="Cairo"/>
    <m/>
    <s v="Egypt"/>
    <s v="North Africa"/>
    <x v="13"/>
    <s v="Nike Women's Legend V-Neck T-Shirt"/>
    <n v="25"/>
    <n v="23.551858392987498"/>
    <n v="1"/>
    <n v="3.75"/>
    <n v="25"/>
    <n v="21.25"/>
    <s v="CASH"/>
    <s v="Cash Not Over 200"/>
  </r>
  <r>
    <n v="46495"/>
    <d v="2016-09-11T00:00:00"/>
    <x v="0"/>
    <n v="1"/>
    <d v="2016-09-12T00:00:00"/>
    <n v="1"/>
    <s v="First Class"/>
    <s v="Other"/>
    <n v="9"/>
    <n v="10610"/>
    <n v="3"/>
    <s v="Footwear"/>
    <x v="0"/>
    <s v="Cape Town"/>
    <s v="Western Cape"/>
    <m/>
    <s v="South Africa"/>
    <s v="Southern Africa"/>
    <x v="0"/>
    <s v="Nike Men's Free 5.0+ Running Shoe"/>
    <n v="99.989997860000003"/>
    <n v="95.114003926871064"/>
    <n v="2"/>
    <n v="30"/>
    <n v="199.97999572000001"/>
    <n v="169.97999572000001"/>
    <s v="CASH"/>
    <s v="Cash Not Over 200"/>
  </r>
  <r>
    <n v="50668"/>
    <d v="2017-09-01T00:00:00"/>
    <x v="2"/>
    <n v="1"/>
    <d v="2017-09-04T00:00:00"/>
    <n v="1"/>
    <s v="First Class"/>
    <s v="Other"/>
    <n v="17"/>
    <n v="6448"/>
    <n v="4"/>
    <s v="Apparel"/>
    <x v="0"/>
    <s v="Ibadan"/>
    <s v="Oyo"/>
    <m/>
    <s v="Nigeria"/>
    <s v="West Africa"/>
    <x v="5"/>
    <s v="Perfect Fitness Perfect Rip Deck"/>
    <n v="59.990001679999999"/>
    <n v="54.488929209402009"/>
    <n v="2"/>
    <n v="21.600000380000001"/>
    <n v="119.98000336"/>
    <n v="98.38000298"/>
    <s v="CASH"/>
    <s v="Cash Not Over 200"/>
  </r>
  <r>
    <n v="50668"/>
    <d v="2017-09-01T00:00:00"/>
    <x v="2"/>
    <n v="1"/>
    <d v="2017-09-04T00:00:00"/>
    <n v="1"/>
    <s v="First Class"/>
    <s v="Other"/>
    <n v="24"/>
    <n v="6448"/>
    <n v="5"/>
    <s v="Golf"/>
    <x v="0"/>
    <s v="Ibadan"/>
    <s v="Oyo"/>
    <m/>
    <s v="Nigeria"/>
    <s v="West Africa"/>
    <x v="7"/>
    <s v="Nike Men's Dri-FIT Victory Golf Polo"/>
    <n v="50"/>
    <n v="43.678035218757444"/>
    <n v="2"/>
    <n v="4"/>
    <n v="100"/>
    <n v="96"/>
    <s v="CASH"/>
    <s v="Cash Not Over 200"/>
  </r>
  <r>
    <n v="45319"/>
    <d v="2016-10-23T00:00:00"/>
    <x v="0"/>
    <n v="1"/>
    <d v="2016-10-24T00:00:00"/>
    <n v="1"/>
    <s v="First Class"/>
    <s v="Other"/>
    <n v="24"/>
    <n v="3298"/>
    <n v="5"/>
    <s v="Golf"/>
    <x v="0"/>
    <s v="Katsina"/>
    <s v="Katsina"/>
    <m/>
    <s v="Nigeria"/>
    <s v="West Africa"/>
    <x v="7"/>
    <s v="Nike Men's Dri-FIT Victory Golf Polo"/>
    <n v="50"/>
    <n v="43.678035218757444"/>
    <n v="2"/>
    <n v="5"/>
    <n v="100"/>
    <n v="95"/>
    <s v="CASH"/>
    <s v="Cash Not Over 200"/>
  </r>
  <r>
    <n v="50236"/>
    <d v="2017-03-01T00:00:00"/>
    <x v="4"/>
    <n v="1"/>
    <d v="2017-03-02T00:00:00"/>
    <n v="1"/>
    <s v="First Class"/>
    <s v="Other"/>
    <n v="13"/>
    <n v="10046"/>
    <n v="3"/>
    <s v="Footwear"/>
    <x v="0"/>
    <s v="Fayún"/>
    <s v="Fayoum"/>
    <m/>
    <s v="Egypt"/>
    <s v="North Africa"/>
    <x v="3"/>
    <s v="Under Armour Women's Ignite PIP VI Slide"/>
    <n v="31.989999770000001"/>
    <n v="27.763856872771434"/>
    <n v="4"/>
    <n v="21.75"/>
    <n v="127.95999908"/>
    <n v="106.20999908"/>
    <s v="CASH"/>
    <s v="Cash Not Over 200"/>
  </r>
  <r>
    <n v="48164"/>
    <d v="2016-04-12T00:00:00"/>
    <x v="6"/>
    <n v="1"/>
    <d v="2016-04-13T00:00:00"/>
    <n v="1"/>
    <s v="First Class"/>
    <s v="Other"/>
    <n v="29"/>
    <n v="2911"/>
    <n v="5"/>
    <s v="Golf"/>
    <x v="0"/>
    <s v="Dakar"/>
    <s v="Dakar"/>
    <m/>
    <s v="Senegal"/>
    <s v="West Africa"/>
    <x v="1"/>
    <s v="Under Armour Girls' Toddler Spine Surge Runni"/>
    <n v="39.990001679999999"/>
    <n v="34.198098313835338"/>
    <n v="4"/>
    <n v="11.19999981"/>
    <n v="159.96000672"/>
    <n v="148.76000690999999"/>
    <s v="CASH"/>
    <s v="Cash Not Over 200"/>
  </r>
  <r>
    <n v="50668"/>
    <d v="2017-09-01T00:00:00"/>
    <x v="2"/>
    <n v="1"/>
    <d v="2017-09-04T00:00:00"/>
    <n v="1"/>
    <s v="First Class"/>
    <s v="Other"/>
    <n v="24"/>
    <n v="6448"/>
    <n v="5"/>
    <s v="Golf"/>
    <x v="0"/>
    <s v="Ibadan"/>
    <s v="Oyo"/>
    <m/>
    <s v="Nigeria"/>
    <s v="West Africa"/>
    <x v="7"/>
    <s v="Nike Men's Dri-FIT Victory Golf Polo"/>
    <n v="50"/>
    <n v="43.678035218757444"/>
    <n v="4"/>
    <n v="40"/>
    <n v="200"/>
    <n v="160"/>
    <s v="CASH"/>
    <s v="Cash Not Over 200"/>
  </r>
  <r>
    <n v="46461"/>
    <d v="2016-09-11T00:00:00"/>
    <x v="0"/>
    <n v="1"/>
    <d v="2016-09-12T00:00:00"/>
    <n v="1"/>
    <s v="First Class"/>
    <s v="Other"/>
    <n v="24"/>
    <n v="6742"/>
    <n v="5"/>
    <s v="Golf"/>
    <x v="0"/>
    <s v="Bur Sudan"/>
    <s v="Red Sea"/>
    <m/>
    <s v="Sudan"/>
    <s v="North Africa"/>
    <x v="7"/>
    <s v="Nike Men's Dri-FIT Victory Golf Polo"/>
    <n v="50"/>
    <n v="43.678035218757444"/>
    <n v="5"/>
    <n v="17.5"/>
    <n v="250"/>
    <n v="232.5"/>
    <s v="CASH"/>
    <s v="Cash Over 200"/>
  </r>
  <r>
    <n v="48164"/>
    <d v="2016-04-12T00:00:00"/>
    <x v="6"/>
    <n v="1"/>
    <d v="2016-04-13T00:00:00"/>
    <n v="1"/>
    <s v="First Class"/>
    <s v="Other"/>
    <n v="29"/>
    <n v="2911"/>
    <n v="5"/>
    <s v="Golf"/>
    <x v="0"/>
    <s v="Dakar"/>
    <s v="Dakar"/>
    <m/>
    <s v="Senegal"/>
    <s v="West Africa"/>
    <x v="1"/>
    <s v="Under Armour Girls' Toddler Spine Surge Runni"/>
    <n v="39.990001679999999"/>
    <n v="34.198098313835338"/>
    <n v="5"/>
    <n v="31.989999770000001"/>
    <n v="199.9500084"/>
    <n v="167.96000863"/>
    <s v="CASH"/>
    <s v="Cash Not Over 200"/>
  </r>
  <r>
    <n v="50668"/>
    <d v="2017-09-01T00:00:00"/>
    <x v="2"/>
    <n v="1"/>
    <d v="2017-09-04T00:00:00"/>
    <n v="1"/>
    <s v="First Class"/>
    <s v="Other"/>
    <n v="24"/>
    <n v="6448"/>
    <n v="5"/>
    <s v="Golf"/>
    <x v="0"/>
    <s v="Ibadan"/>
    <s v="Oyo"/>
    <m/>
    <s v="Nigeria"/>
    <s v="West Africa"/>
    <x v="7"/>
    <s v="Nike Men's Dri-FIT Victory Golf Polo"/>
    <n v="50"/>
    <n v="43.678035218757444"/>
    <n v="5"/>
    <n v="50"/>
    <n v="250"/>
    <n v="200"/>
    <s v="CASH"/>
    <s v="Cash Not Over 200"/>
  </r>
  <r>
    <n v="45738"/>
    <d v="2016-10-29T00:00:00"/>
    <x v="5"/>
    <n v="0"/>
    <d v="2016-10-29T00:00:00"/>
    <n v="1"/>
    <s v="Same Day"/>
    <s v="Other"/>
    <n v="12"/>
    <n v="9909"/>
    <n v="3"/>
    <s v="Footwear"/>
    <x v="0"/>
    <s v="Mwanza"/>
    <s v="Mwanza"/>
    <m/>
    <s v="Tanzania"/>
    <s v="East Africa"/>
    <x v="14"/>
    <s v="Under Armour Women's Micro G Skulpt Running S"/>
    <n v="54.97000122"/>
    <n v="38.635001181666667"/>
    <n v="2"/>
    <n v="6.0500001909999996"/>
    <n v="109.94000244"/>
    <n v="103.89000224900001"/>
    <s v="CASH"/>
    <s v="Cash Not Over 200"/>
  </r>
  <r>
    <n v="45738"/>
    <d v="2016-10-29T00:00:00"/>
    <x v="5"/>
    <n v="0"/>
    <d v="2016-10-29T00:00:00"/>
    <n v="1"/>
    <s v="Same Day"/>
    <s v="Other"/>
    <n v="17"/>
    <n v="9909"/>
    <n v="4"/>
    <s v="Apparel"/>
    <x v="0"/>
    <s v="Mwanza"/>
    <s v="Mwanza"/>
    <m/>
    <s v="Tanzania"/>
    <s v="East Africa"/>
    <x v="5"/>
    <s v="Perfect Fitness Perfect Rip Deck"/>
    <n v="59.990001679999999"/>
    <n v="54.488929209402009"/>
    <n v="5"/>
    <n v="21"/>
    <n v="299.9500084"/>
    <n v="278.9500084"/>
    <s v="CASH"/>
    <s v="Cash Over 200"/>
  </r>
  <r>
    <n v="44854"/>
    <d v="2016-10-16T00:00:00"/>
    <x v="0"/>
    <n v="2"/>
    <d v="2016-10-18T00:00:00"/>
    <n v="1"/>
    <s v="Second Class"/>
    <s v="Other"/>
    <n v="3"/>
    <n v="3731"/>
    <n v="2"/>
    <s v="Fitness"/>
    <x v="0"/>
    <s v="Fayún"/>
    <s v="Fayoum"/>
    <m/>
    <s v="Egypt"/>
    <s v="North Africa"/>
    <x v="15"/>
    <s v="adidas Men's F10 Messi TRX FG Soccer Cleat"/>
    <n v="59.990001679999999"/>
    <n v="57.194418487916671"/>
    <n v="1"/>
    <n v="15"/>
    <n v="59.990001679999999"/>
    <n v="44.990001679999999"/>
    <s v="CASH"/>
    <s v="Cash Not Over 200"/>
  </r>
  <r>
    <n v="50812"/>
    <d v="2017-11-01T00:00:00"/>
    <x v="4"/>
    <n v="2"/>
    <d v="2017-11-03T00:00:00"/>
    <n v="1"/>
    <s v="Second Class"/>
    <s v="Other"/>
    <n v="18"/>
    <n v="2205"/>
    <n v="4"/>
    <s v="Apparel"/>
    <x v="0"/>
    <s v="Lomé"/>
    <s v="Maritime"/>
    <m/>
    <s v="Togo"/>
    <s v="West Africa"/>
    <x v="4"/>
    <s v="Nike Men's CJ Elite 2 TD Football Cleat"/>
    <n v="129.9900055"/>
    <n v="110.80340837177086"/>
    <n v="1"/>
    <n v="3.9000000950000002"/>
    <n v="129.9900055"/>
    <n v="126.090005405"/>
    <s v="CASH"/>
    <s v="Cash Not Over 200"/>
  </r>
  <r>
    <n v="42789"/>
    <d v="2016-09-16T00:00:00"/>
    <x v="2"/>
    <n v="2"/>
    <d v="2016-09-20T00:00:00"/>
    <n v="1"/>
    <s v="Second Class"/>
    <s v="Other"/>
    <n v="18"/>
    <n v="2773"/>
    <n v="4"/>
    <s v="Apparel"/>
    <x v="0"/>
    <s v="Rabat"/>
    <s v="Rabat-Salé-Zemmour-Zaer"/>
    <m/>
    <s v="Morocco"/>
    <s v="North Africa"/>
    <x v="4"/>
    <s v="Nike Men's CJ Elite 2 TD Football Cleat"/>
    <n v="129.9900055"/>
    <n v="110.80340837177086"/>
    <n v="1"/>
    <n v="20.799999239999998"/>
    <n v="129.9900055"/>
    <n v="109.19000625999999"/>
    <s v="CASH"/>
    <s v="Cash Not Over 200"/>
  </r>
  <r>
    <n v="44143"/>
    <d v="2016-06-10T00:00:00"/>
    <x v="2"/>
    <n v="2"/>
    <d v="2016-06-14T00:00:00"/>
    <n v="1"/>
    <s v="Second Class"/>
    <s v="Other"/>
    <n v="18"/>
    <n v="8766"/>
    <n v="4"/>
    <s v="Apparel"/>
    <x v="0"/>
    <s v="Bulawayo"/>
    <s v="Bulawayo"/>
    <m/>
    <s v="Zimbabwe"/>
    <s v="East Africa"/>
    <x v="4"/>
    <s v="Nike Men's CJ Elite 2 TD Football Cleat"/>
    <n v="129.9900055"/>
    <n v="110.80340837177086"/>
    <n v="1"/>
    <n v="32.5"/>
    <n v="129.9900055"/>
    <n v="97.490005499999995"/>
    <s v="CASH"/>
    <s v="Cash Not Over 200"/>
  </r>
  <r>
    <n v="50812"/>
    <d v="2017-11-01T00:00:00"/>
    <x v="4"/>
    <n v="2"/>
    <d v="2017-11-03T00:00:00"/>
    <n v="1"/>
    <s v="Second Class"/>
    <s v="Other"/>
    <n v="43"/>
    <n v="2205"/>
    <n v="7"/>
    <s v="Fan Shop"/>
    <x v="0"/>
    <s v="Lomé"/>
    <s v="Maritime"/>
    <m/>
    <s v="Togo"/>
    <s v="West Africa"/>
    <x v="6"/>
    <s v="Diamondback Women's Serene Classic Comfort Bi"/>
    <n v="299.98001099999999"/>
    <n v="295.0300103351052"/>
    <n v="1"/>
    <n v="15"/>
    <n v="299.98001099999999"/>
    <n v="284.98001099999999"/>
    <s v="CASH"/>
    <s v="Cash Over 200"/>
  </r>
  <r>
    <n v="50812"/>
    <d v="2017-11-01T00:00:00"/>
    <x v="4"/>
    <n v="2"/>
    <d v="2017-11-03T00:00:00"/>
    <n v="1"/>
    <s v="Second Class"/>
    <s v="Other"/>
    <n v="43"/>
    <n v="2205"/>
    <n v="7"/>
    <s v="Fan Shop"/>
    <x v="0"/>
    <s v="Lomé"/>
    <s v="Maritime"/>
    <m/>
    <s v="Togo"/>
    <s v="West Africa"/>
    <x v="6"/>
    <s v="Diamondback Women's Serene Classic Comfort Bi"/>
    <n v="299.98001099999999"/>
    <n v="295.0300103351052"/>
    <n v="1"/>
    <n v="16.5"/>
    <n v="299.98001099999999"/>
    <n v="283.48001099999999"/>
    <s v="CASH"/>
    <s v="Cash Over 200"/>
  </r>
  <r>
    <n v="48365"/>
    <d v="2016-07-12T00:00:00"/>
    <x v="6"/>
    <n v="2"/>
    <d v="2016-07-14T00:00:00"/>
    <n v="1"/>
    <s v="Second Class"/>
    <s v="Other"/>
    <n v="43"/>
    <n v="10948"/>
    <n v="7"/>
    <s v="Fan Shop"/>
    <x v="0"/>
    <s v="Malanje"/>
    <s v="Malanje"/>
    <m/>
    <s v="Angola"/>
    <s v="Central Africa"/>
    <x v="6"/>
    <s v="Diamondback Women's Serene Classic Comfort Bi"/>
    <n v="299.98001099999999"/>
    <n v="295.0300103351052"/>
    <n v="1"/>
    <n v="45"/>
    <n v="299.98001099999999"/>
    <n v="254.98001099999999"/>
    <s v="CASH"/>
    <s v="Cash Over 200"/>
  </r>
  <r>
    <n v="44507"/>
    <d v="2016-11-10T00:00:00"/>
    <x v="1"/>
    <n v="4"/>
    <d v="2016-11-16T00:00:00"/>
    <n v="0"/>
    <s v="Standard Class"/>
    <s v="Other"/>
    <n v="7"/>
    <n v="7783"/>
    <n v="2"/>
    <s v="Fitness"/>
    <x v="0"/>
    <s v="El Jadida"/>
    <s v="Doukkala-Abda"/>
    <m/>
    <s v="Morocco"/>
    <s v="North Africa"/>
    <x v="13"/>
    <s v="Nike Women's Legend V-Neck T-Shirt"/>
    <n v="25"/>
    <n v="23.551858392987498"/>
    <n v="3"/>
    <n v="11.25"/>
    <n v="75"/>
    <n v="63.75"/>
    <s v="DEBIT"/>
    <s v="Non-Cash Payments"/>
  </r>
  <r>
    <n v="44424"/>
    <d v="2016-10-10T00:00:00"/>
    <x v="3"/>
    <n v="1"/>
    <d v="2016-10-11T00:00:00"/>
    <n v="1"/>
    <s v="First Class"/>
    <s v="Other"/>
    <n v="7"/>
    <n v="2360"/>
    <n v="2"/>
    <s v="Fitness"/>
    <x v="0"/>
    <s v="Khouribga"/>
    <s v="Chukotka Autonomous Okrug"/>
    <m/>
    <s v="Morocco"/>
    <s v="North Africa"/>
    <x v="13"/>
    <s v="Nike Women's Legend V-Neck T-Shirt"/>
    <n v="25"/>
    <n v="23.551858392987498"/>
    <n v="2"/>
    <n v="7.5"/>
    <n v="50"/>
    <n v="42.5"/>
    <s v="CASH"/>
    <s v="Cash Not Over 200"/>
  </r>
  <r>
    <n v="43461"/>
    <d v="2016-09-26T00:00:00"/>
    <x v="3"/>
    <n v="4"/>
    <d v="2016-09-30T00:00:00"/>
    <n v="0"/>
    <s v="Standard Class"/>
    <s v="Other"/>
    <n v="7"/>
    <n v="1209"/>
    <n v="2"/>
    <s v="Fitness"/>
    <x v="0"/>
    <s v="Port Harcourt"/>
    <s v="Rivers"/>
    <m/>
    <s v="Nigeria"/>
    <s v="West Africa"/>
    <x v="13"/>
    <s v="Nike Women's Legend V-Neck T-Shirt"/>
    <n v="25"/>
    <n v="23.551858392987498"/>
    <n v="4"/>
    <n v="16"/>
    <n v="100"/>
    <n v="84"/>
    <s v="TRANSFER"/>
    <s v="Non-Cash Payments"/>
  </r>
  <r>
    <n v="42859"/>
    <d v="2016-09-17T00:00:00"/>
    <x v="5"/>
    <n v="4"/>
    <d v="2016-09-22T00:00:00"/>
    <n v="1"/>
    <s v="Standard Class"/>
    <s v="Other"/>
    <n v="7"/>
    <n v="3421"/>
    <n v="2"/>
    <s v="Fitness"/>
    <x v="0"/>
    <s v="Lagos"/>
    <s v="Lagos"/>
    <m/>
    <s v="Nigeria"/>
    <s v="West Africa"/>
    <x v="13"/>
    <s v="Nike Women's Legend V-Neck T-Shirt"/>
    <n v="25"/>
    <n v="23.551858392987498"/>
    <n v="2"/>
    <n v="2.5"/>
    <n v="50"/>
    <n v="47.5"/>
    <s v="CASH"/>
    <s v="Cash Not Over 200"/>
  </r>
  <r>
    <n v="42352"/>
    <d v="2016-10-09T00:00:00"/>
    <x v="0"/>
    <n v="4"/>
    <d v="2016-10-13T00:00:00"/>
    <n v="0"/>
    <s v="Standard Class"/>
    <s v="Other"/>
    <n v="7"/>
    <n v="1303"/>
    <n v="2"/>
    <s v="Fitness"/>
    <x v="0"/>
    <s v="Nzérékoré"/>
    <s v="Nzérékoré"/>
    <m/>
    <s v="Guinea"/>
    <s v="West Africa"/>
    <x v="13"/>
    <s v="Nike Women's Legend V-Neck T-Shirt"/>
    <n v="25"/>
    <n v="23.551858392987498"/>
    <n v="3"/>
    <n v="13.5"/>
    <n v="75"/>
    <n v="61.5"/>
    <s v="DEBIT"/>
    <s v="Non-Cash Payments"/>
  </r>
  <r>
    <n v="42106"/>
    <d v="2016-06-09T00:00:00"/>
    <x v="1"/>
    <n v="4"/>
    <d v="2016-06-15T00:00:00"/>
    <n v="0"/>
    <s v="Standard Class"/>
    <s v="Other"/>
    <n v="7"/>
    <n v="11307"/>
    <n v="2"/>
    <s v="Fitness"/>
    <x v="0"/>
    <s v="Likasi"/>
    <s v="Katanga"/>
    <m/>
    <s v="Democratic Republic of the Congo"/>
    <s v="Central Africa"/>
    <x v="13"/>
    <s v="Nike Women's Legend V-Neck T-Shirt"/>
    <n v="25"/>
    <n v="23.551858392987498"/>
    <n v="4"/>
    <n v="2"/>
    <n v="100"/>
    <n v="98"/>
    <s v="DEBIT"/>
    <s v="Non-Cash Payments"/>
  </r>
  <r>
    <n v="41726"/>
    <d v="2016-01-09T00:00:00"/>
    <x v="5"/>
    <n v="4"/>
    <d v="2016-01-14T00:00:00"/>
    <n v="0"/>
    <s v="Standard Class"/>
    <s v="Other"/>
    <n v="7"/>
    <n v="8254"/>
    <n v="2"/>
    <s v="Fitness"/>
    <x v="0"/>
    <s v="Cairo"/>
    <s v="Cairo"/>
    <m/>
    <s v="Egypt"/>
    <s v="North Africa"/>
    <x v="13"/>
    <s v="Nike Women's Legend V-Neck T-Shirt"/>
    <n v="25"/>
    <n v="23.551858392987498"/>
    <n v="3"/>
    <n v="15"/>
    <n v="75"/>
    <n v="60"/>
    <s v="TRANSFER"/>
    <s v="Non-Cash Payments"/>
  </r>
  <r>
    <n v="41711"/>
    <d v="2016-08-31T00:00:00"/>
    <x v="4"/>
    <n v="4"/>
    <d v="2016-09-06T00:00:00"/>
    <n v="0"/>
    <s v="Standard Class"/>
    <s v="Other"/>
    <n v="7"/>
    <n v="11531"/>
    <n v="2"/>
    <s v="Fitness"/>
    <x v="0"/>
    <s v="Lagos"/>
    <s v="Lagos"/>
    <m/>
    <s v="Nigeria"/>
    <s v="West Africa"/>
    <x v="13"/>
    <s v="Nike Women's Legend V-Neck T-Shirt"/>
    <n v="25"/>
    <n v="23.551858392987498"/>
    <n v="3"/>
    <n v="18.75"/>
    <n v="75"/>
    <n v="56.25"/>
    <s v="TRANSFER"/>
    <s v="Non-Cash Payments"/>
  </r>
  <r>
    <n v="46921"/>
    <d v="2016-11-15T00:00:00"/>
    <x v="6"/>
    <n v="1"/>
    <d v="2016-11-16T00:00:00"/>
    <n v="1"/>
    <s v="First Class"/>
    <s v="Other"/>
    <n v="9"/>
    <n v="10731"/>
    <n v="3"/>
    <s v="Footwear"/>
    <x v="0"/>
    <s v="Kalemie"/>
    <s v="Katanga"/>
    <m/>
    <s v="Democratic Republic of the Congo"/>
    <s v="Central Africa"/>
    <x v="0"/>
    <s v="Nike Men's Free 5.0+ Running Shoe"/>
    <n v="99.989997860000003"/>
    <n v="95.114003926871064"/>
    <n v="1"/>
    <n v="7"/>
    <n v="99.989997860000003"/>
    <n v="92.989997860000003"/>
    <s v="CASH"/>
    <s v="Cash Not Over 200"/>
  </r>
  <r>
    <n v="45445"/>
    <d v="2016-10-25T00:00:00"/>
    <x v="6"/>
    <n v="1"/>
    <d v="2016-10-26T00:00:00"/>
    <n v="1"/>
    <s v="First Class"/>
    <s v="Other"/>
    <n v="9"/>
    <n v="1443"/>
    <n v="3"/>
    <s v="Footwear"/>
    <x v="0"/>
    <s v="Enugu"/>
    <s v="Enugu"/>
    <m/>
    <s v="Nigeria"/>
    <s v="West Africa"/>
    <x v="0"/>
    <s v="Nike Men's Free 5.0+ Running Shoe"/>
    <n v="99.989997860000003"/>
    <n v="95.114003926871064"/>
    <n v="1"/>
    <n v="9"/>
    <n v="99.989997860000003"/>
    <n v="90.989997860000003"/>
    <s v="CASH"/>
    <s v="Cash Not Over 200"/>
  </r>
  <r>
    <n v="45575"/>
    <d v="2016-10-27T00:00:00"/>
    <x v="1"/>
    <n v="1"/>
    <d v="2016-10-28T00:00:00"/>
    <n v="1"/>
    <s v="First Class"/>
    <s v="Other"/>
    <n v="18"/>
    <n v="3519"/>
    <n v="4"/>
    <s v="Apparel"/>
    <x v="0"/>
    <s v="Mombasa"/>
    <s v="Costa Rica"/>
    <m/>
    <s v="Kenya"/>
    <s v="East Africa"/>
    <x v="4"/>
    <s v="Nike Men's CJ Elite 2 TD Football Cleat"/>
    <n v="129.9900055"/>
    <n v="110.80340837177086"/>
    <n v="1"/>
    <n v="1.2999999520000001"/>
    <n v="129.9900055"/>
    <n v="128.69000554799999"/>
    <s v="CASH"/>
    <s v="Cash Not Over 200"/>
  </r>
  <r>
    <n v="50395"/>
    <d v="2017-05-01T00:00:00"/>
    <x v="3"/>
    <n v="1"/>
    <d v="2017-05-02T00:00:00"/>
    <n v="1"/>
    <s v="First Class"/>
    <s v="Other"/>
    <n v="18"/>
    <n v="9414"/>
    <n v="4"/>
    <s v="Apparel"/>
    <x v="0"/>
    <s v="Port Elizabeth"/>
    <s v="Eastern Cape"/>
    <m/>
    <s v="South Africa"/>
    <s v="Southern Africa"/>
    <x v="4"/>
    <s v="Nike Men's CJ Elite 2 TD Football Cleat"/>
    <n v="129.9900055"/>
    <n v="110.80340837177086"/>
    <n v="1"/>
    <n v="7.1500000950000002"/>
    <n v="129.9900055"/>
    <n v="122.840005405"/>
    <s v="CASH"/>
    <s v="Cash Not Over 200"/>
  </r>
  <r>
    <n v="42019"/>
    <d v="2016-05-09T00:00:00"/>
    <x v="3"/>
    <n v="1"/>
    <d v="2016-05-10T00:00:00"/>
    <n v="1"/>
    <s v="First Class"/>
    <s v="Other"/>
    <n v="18"/>
    <n v="10954"/>
    <n v="4"/>
    <s v="Apparel"/>
    <x v="0"/>
    <s v="Niamey"/>
    <s v="Niamey"/>
    <m/>
    <s v="Niger"/>
    <s v="West Africa"/>
    <x v="4"/>
    <s v="Nike Men's CJ Elite 2 TD Football Cleat"/>
    <n v="129.9900055"/>
    <n v="110.80340837177086"/>
    <n v="1"/>
    <n v="7.1500000950000002"/>
    <n v="129.9900055"/>
    <n v="122.840005405"/>
    <s v="CASH"/>
    <s v="Cash Not Over 200"/>
  </r>
  <r>
    <n v="49048"/>
    <d v="2016-12-16T00:00:00"/>
    <x v="2"/>
    <n v="1"/>
    <d v="2016-12-19T00:00:00"/>
    <n v="1"/>
    <s v="First Class"/>
    <s v="Other"/>
    <n v="17"/>
    <n v="2131"/>
    <n v="4"/>
    <s v="Apparel"/>
    <x v="0"/>
    <s v="Kuito"/>
    <s v="Bayelsa"/>
    <m/>
    <s v="Angola"/>
    <s v="Central Africa"/>
    <x v="5"/>
    <s v="Perfect Fitness Perfect Rip Deck"/>
    <n v="59.990001679999999"/>
    <n v="54.488929209402009"/>
    <n v="1"/>
    <n v="5.4000000950000002"/>
    <n v="59.990001679999999"/>
    <n v="54.590001584999996"/>
    <s v="CASH"/>
    <s v="Cash Not Over 200"/>
  </r>
  <r>
    <n v="49048"/>
    <d v="2016-12-16T00:00:00"/>
    <x v="2"/>
    <n v="1"/>
    <d v="2016-12-19T00:00:00"/>
    <n v="1"/>
    <s v="First Class"/>
    <s v="Other"/>
    <n v="18"/>
    <n v="2131"/>
    <n v="4"/>
    <s v="Apparel"/>
    <x v="0"/>
    <s v="Kuito"/>
    <s v="Bayelsa"/>
    <m/>
    <s v="Angola"/>
    <s v="Central Africa"/>
    <x v="4"/>
    <s v="Nike Men's CJ Elite 2 TD Football Cleat"/>
    <n v="129.9900055"/>
    <n v="110.80340837177086"/>
    <n v="1"/>
    <n v="15.600000380000001"/>
    <n v="129.9900055"/>
    <n v="114.39000512"/>
    <s v="CASH"/>
    <s v="Cash Not Over 200"/>
  </r>
  <r>
    <n v="49048"/>
    <d v="2016-12-16T00:00:00"/>
    <x v="2"/>
    <n v="1"/>
    <d v="2016-12-19T00:00:00"/>
    <n v="1"/>
    <s v="First Class"/>
    <s v="Other"/>
    <n v="18"/>
    <n v="2131"/>
    <n v="4"/>
    <s v="Apparel"/>
    <x v="0"/>
    <s v="Kuito"/>
    <s v="Bayelsa"/>
    <m/>
    <s v="Angola"/>
    <s v="Central Africa"/>
    <x v="4"/>
    <s v="Nike Men's CJ Elite 2 TD Football Cleat"/>
    <n v="129.9900055"/>
    <n v="110.80340837177086"/>
    <n v="1"/>
    <n v="16.899999619999999"/>
    <n v="129.9900055"/>
    <n v="113.09000587999999"/>
    <s v="CASH"/>
    <s v="Cash Not Over 200"/>
  </r>
  <r>
    <n v="45592"/>
    <d v="2016-10-27T00:00:00"/>
    <x v="1"/>
    <n v="1"/>
    <d v="2016-10-28T00:00:00"/>
    <n v="1"/>
    <s v="First Class"/>
    <s v="Other"/>
    <n v="18"/>
    <n v="3804"/>
    <n v="4"/>
    <s v="Apparel"/>
    <x v="0"/>
    <s v="Sohag"/>
    <s v="Sohag"/>
    <m/>
    <s v="Egypt"/>
    <s v="North Africa"/>
    <x v="4"/>
    <s v="Nike Men's CJ Elite 2 TD Football Cleat"/>
    <n v="129.9900055"/>
    <n v="110.80340837177086"/>
    <n v="1"/>
    <n v="20.799999239999998"/>
    <n v="129.9900055"/>
    <n v="109.19000625999999"/>
    <s v="CASH"/>
    <s v="Cash Not Over 200"/>
  </r>
  <r>
    <n v="45592"/>
    <d v="2016-10-27T00:00:00"/>
    <x v="1"/>
    <n v="1"/>
    <d v="2016-10-28T00:00:00"/>
    <n v="1"/>
    <s v="First Class"/>
    <s v="Other"/>
    <n v="18"/>
    <n v="3804"/>
    <n v="4"/>
    <s v="Apparel"/>
    <x v="0"/>
    <s v="Sohag"/>
    <s v="Sohag"/>
    <m/>
    <s v="Egypt"/>
    <s v="North Africa"/>
    <x v="4"/>
    <s v="Nike Men's CJ Elite 2 TD Football Cleat"/>
    <n v="129.9900055"/>
    <n v="110.80340837177086"/>
    <n v="1"/>
    <n v="22.100000380000001"/>
    <n v="129.9900055"/>
    <n v="107.89000512"/>
    <s v="CASH"/>
    <s v="Cash Not Over 200"/>
  </r>
  <r>
    <n v="42930"/>
    <d v="2016-09-18T00:00:00"/>
    <x v="0"/>
    <n v="1"/>
    <d v="2016-09-19T00:00:00"/>
    <n v="1"/>
    <s v="First Class"/>
    <s v="Other"/>
    <n v="18"/>
    <n v="4276"/>
    <n v="4"/>
    <s v="Apparel"/>
    <x v="0"/>
    <s v="Chitungwiza"/>
    <s v="Harare"/>
    <m/>
    <s v="Zimbabwe"/>
    <s v="East Africa"/>
    <x v="4"/>
    <s v="Nike Men's CJ Elite 2 TD Football Cleat"/>
    <n v="129.9900055"/>
    <n v="110.80340837177086"/>
    <n v="1"/>
    <n v="23.399999619999999"/>
    <n v="129.9900055"/>
    <n v="106.59000587999999"/>
    <s v="CASH"/>
    <s v="Cash Not Over 200"/>
  </r>
  <r>
    <n v="50395"/>
    <d v="2017-05-01T00:00:00"/>
    <x v="3"/>
    <n v="1"/>
    <d v="2017-05-02T00:00:00"/>
    <n v="1"/>
    <s v="First Class"/>
    <s v="Other"/>
    <n v="24"/>
    <n v="9414"/>
    <n v="5"/>
    <s v="Golf"/>
    <x v="0"/>
    <s v="Port Elizabeth"/>
    <s v="Eastern Cape"/>
    <m/>
    <s v="South Africa"/>
    <s v="Southern Africa"/>
    <x v="7"/>
    <s v="Nike Men's Dri-FIT Victory Golf Polo"/>
    <n v="50"/>
    <n v="43.678035218757444"/>
    <n v="1"/>
    <n v="5"/>
    <n v="50"/>
    <n v="45"/>
    <s v="CASH"/>
    <s v="Cash Not Over 200"/>
  </r>
  <r>
    <n v="49703"/>
    <d v="2016-12-26T00:00:00"/>
    <x v="3"/>
    <n v="1"/>
    <d v="2016-12-27T00:00:00"/>
    <n v="1"/>
    <s v="First Class"/>
    <s v="Other"/>
    <n v="41"/>
    <n v="6045"/>
    <n v="6"/>
    <s v="Outdoors"/>
    <x v="0"/>
    <s v="Cape Town"/>
    <s v="Western Cape"/>
    <m/>
    <s v="South Africa"/>
    <s v="Southern Africa"/>
    <x v="2"/>
    <s v="Glove It Women's Mod Oval 3-Zip Carry All Gol"/>
    <n v="21.989999770000001"/>
    <n v="20.391999720066668"/>
    <n v="1"/>
    <n v="3.7400000100000002"/>
    <n v="21.989999770000001"/>
    <n v="18.249999760000001"/>
    <s v="CASH"/>
    <s v="Cash Not Over 200"/>
  </r>
  <r>
    <n v="42930"/>
    <d v="2016-09-18T00:00:00"/>
    <x v="0"/>
    <n v="1"/>
    <d v="2016-09-19T00:00:00"/>
    <n v="1"/>
    <s v="First Class"/>
    <s v="Other"/>
    <n v="43"/>
    <n v="4276"/>
    <n v="7"/>
    <s v="Fan Shop"/>
    <x v="0"/>
    <s v="Chitungwiza"/>
    <s v="Harare"/>
    <m/>
    <s v="Zimbabwe"/>
    <s v="East Africa"/>
    <x v="6"/>
    <s v="Diamondback Women's Serene Classic Comfort Bi"/>
    <n v="299.98001099999999"/>
    <n v="295.0300103351052"/>
    <n v="1"/>
    <n v="3"/>
    <n v="299.98001099999999"/>
    <n v="296.98001099999999"/>
    <s v="CASH"/>
    <s v="Cash Over 200"/>
  </r>
  <r>
    <n v="45445"/>
    <d v="2016-10-25T00:00:00"/>
    <x v="6"/>
    <n v="1"/>
    <d v="2016-10-26T00:00:00"/>
    <n v="1"/>
    <s v="First Class"/>
    <s v="Other"/>
    <n v="43"/>
    <n v="1443"/>
    <n v="7"/>
    <s v="Fan Shop"/>
    <x v="0"/>
    <s v="Enugu"/>
    <s v="Enugu"/>
    <m/>
    <s v="Nigeria"/>
    <s v="West Africa"/>
    <x v="6"/>
    <s v="Diamondback Women's Serene Classic Comfort Bi"/>
    <n v="299.98001099999999"/>
    <n v="295.0300103351052"/>
    <n v="1"/>
    <n v="36"/>
    <n v="299.98001099999999"/>
    <n v="263.98001099999999"/>
    <s v="CASH"/>
    <s v="Cash Over 200"/>
  </r>
  <r>
    <n v="49048"/>
    <d v="2016-12-16T00:00:00"/>
    <x v="2"/>
    <n v="1"/>
    <d v="2016-12-19T00:00:00"/>
    <n v="1"/>
    <s v="First Class"/>
    <s v="Other"/>
    <n v="43"/>
    <n v="2131"/>
    <n v="7"/>
    <s v="Fan Shop"/>
    <x v="0"/>
    <s v="Kuito"/>
    <s v="Bayelsa"/>
    <m/>
    <s v="Angola"/>
    <s v="Central Africa"/>
    <x v="6"/>
    <s v="Diamondback Women's Serene Classic Comfort Bi"/>
    <n v="299.98001099999999"/>
    <n v="295.0300103351052"/>
    <n v="1"/>
    <n v="39"/>
    <n v="299.98001099999999"/>
    <n v="260.98001099999999"/>
    <s v="CASH"/>
    <s v="Cash Over 200"/>
  </r>
  <r>
    <n v="50395"/>
    <d v="2017-05-01T00:00:00"/>
    <x v="3"/>
    <n v="1"/>
    <d v="2017-05-02T00:00:00"/>
    <n v="1"/>
    <s v="First Class"/>
    <s v="Other"/>
    <n v="43"/>
    <n v="9414"/>
    <n v="7"/>
    <s v="Fan Shop"/>
    <x v="0"/>
    <s v="Port Elizabeth"/>
    <s v="Eastern Cape"/>
    <m/>
    <s v="South Africa"/>
    <s v="Southern Africa"/>
    <x v="6"/>
    <s v="Diamondback Women's Serene Classic Comfort Bi"/>
    <n v="299.98001099999999"/>
    <n v="295.0300103351052"/>
    <n v="1"/>
    <n v="54"/>
    <n v="299.98001099999999"/>
    <n v="245.98001099999999"/>
    <s v="CASH"/>
    <s v="Cash Over 200"/>
  </r>
  <r>
    <n v="41702"/>
    <d v="2016-08-31T00:00:00"/>
    <x v="4"/>
    <n v="1"/>
    <d v="2016-09-01T00:00:00"/>
    <n v="1"/>
    <s v="First Class"/>
    <s v="Other"/>
    <n v="9"/>
    <n v="4147"/>
    <n v="3"/>
    <s v="Footwear"/>
    <x v="0"/>
    <s v="Ibadan"/>
    <s v="Oyo"/>
    <m/>
    <s v="Nigeria"/>
    <s v="West Africa"/>
    <x v="0"/>
    <s v="Nike Men's Free 5.0+ Running Shoe"/>
    <n v="99.989997860000003"/>
    <n v="95.114003926871064"/>
    <n v="2"/>
    <n v="0"/>
    <n v="199.97999572000001"/>
    <n v="199.97999572000001"/>
    <s v="CASH"/>
    <s v="Cash Not Over 200"/>
  </r>
  <r>
    <n v="45592"/>
    <d v="2016-10-27T00:00:00"/>
    <x v="1"/>
    <n v="1"/>
    <d v="2016-10-28T00:00:00"/>
    <n v="1"/>
    <s v="First Class"/>
    <s v="Other"/>
    <n v="9"/>
    <n v="3804"/>
    <n v="3"/>
    <s v="Footwear"/>
    <x v="0"/>
    <s v="Sohag"/>
    <s v="Sohag"/>
    <m/>
    <s v="Egypt"/>
    <s v="North Africa"/>
    <x v="0"/>
    <s v="Nike Men's Free 5.0+ Running Shoe"/>
    <n v="99.989997860000003"/>
    <n v="95.114003926871064"/>
    <n v="2"/>
    <n v="18"/>
    <n v="199.97999572000001"/>
    <n v="181.97999572000001"/>
    <s v="CASH"/>
    <s v="Cash Not Over 200"/>
  </r>
  <r>
    <n v="45592"/>
    <d v="2016-10-27T00:00:00"/>
    <x v="1"/>
    <n v="1"/>
    <d v="2016-10-28T00:00:00"/>
    <n v="1"/>
    <s v="First Class"/>
    <s v="Other"/>
    <n v="24"/>
    <n v="3804"/>
    <n v="5"/>
    <s v="Golf"/>
    <x v="0"/>
    <s v="Sohag"/>
    <s v="Sohag"/>
    <m/>
    <s v="Egypt"/>
    <s v="North Africa"/>
    <x v="7"/>
    <s v="Nike Men's Dri-FIT Victory Golf Polo"/>
    <n v="50"/>
    <n v="43.678035218757444"/>
    <n v="2"/>
    <n v="4"/>
    <n v="100"/>
    <n v="96"/>
    <s v="CASH"/>
    <s v="Cash Not Over 200"/>
  </r>
  <r>
    <n v="41702"/>
    <d v="2016-08-31T00:00:00"/>
    <x v="4"/>
    <n v="1"/>
    <d v="2016-09-01T00:00:00"/>
    <n v="1"/>
    <s v="First Class"/>
    <s v="Other"/>
    <n v="6"/>
    <n v="4147"/>
    <n v="2"/>
    <s v="Fitness"/>
    <x v="0"/>
    <s v="Ibadan"/>
    <s v="Oyo"/>
    <m/>
    <s v="Nigeria"/>
    <s v="West Africa"/>
    <x v="11"/>
    <s v="Nike Men's Comfort 2 Slide"/>
    <n v="44.990001679999999"/>
    <n v="30.409585080374999"/>
    <n v="3"/>
    <n v="2.7000000480000002"/>
    <n v="134.97000503999999"/>
    <n v="132.270004992"/>
    <s v="CASH"/>
    <s v="Cash Not Over 200"/>
  </r>
  <r>
    <n v="42930"/>
    <d v="2016-09-18T00:00:00"/>
    <x v="0"/>
    <n v="1"/>
    <d v="2016-09-19T00:00:00"/>
    <n v="1"/>
    <s v="First Class"/>
    <s v="Other"/>
    <n v="9"/>
    <n v="4276"/>
    <n v="3"/>
    <s v="Footwear"/>
    <x v="0"/>
    <s v="Chitungwiza"/>
    <s v="Harare"/>
    <m/>
    <s v="Zimbabwe"/>
    <s v="East Africa"/>
    <x v="0"/>
    <s v="Nike Men's Free 5.0+ Running Shoe"/>
    <n v="99.989997860000003"/>
    <n v="95.114003926871064"/>
    <n v="3"/>
    <n v="3"/>
    <n v="299.96999357999999"/>
    <n v="296.96999357999999"/>
    <s v="CASH"/>
    <s v="Cash Over 200"/>
  </r>
  <r>
    <n v="41702"/>
    <d v="2016-08-31T00:00:00"/>
    <x v="4"/>
    <n v="1"/>
    <d v="2016-09-01T00:00:00"/>
    <n v="1"/>
    <s v="First Class"/>
    <s v="Other"/>
    <n v="24"/>
    <n v="4147"/>
    <n v="5"/>
    <s v="Golf"/>
    <x v="0"/>
    <s v="Ibadan"/>
    <s v="Oyo"/>
    <m/>
    <s v="Nigeria"/>
    <s v="West Africa"/>
    <x v="7"/>
    <s v="Nike Men's Dri-FIT Victory Golf Polo"/>
    <n v="50"/>
    <n v="43.678035218757444"/>
    <n v="3"/>
    <n v="8.25"/>
    <n v="150"/>
    <n v="141.75"/>
    <s v="CASH"/>
    <s v="Cash Not Over 200"/>
  </r>
  <r>
    <n v="45445"/>
    <d v="2016-10-25T00:00:00"/>
    <x v="6"/>
    <n v="1"/>
    <d v="2016-10-26T00:00:00"/>
    <n v="1"/>
    <s v="First Class"/>
    <s v="Other"/>
    <n v="24"/>
    <n v="1443"/>
    <n v="5"/>
    <s v="Golf"/>
    <x v="0"/>
    <s v="Enugu"/>
    <s v="Enugu"/>
    <m/>
    <s v="Nigeria"/>
    <s v="West Africa"/>
    <x v="7"/>
    <s v="Nike Men's Dri-FIT Victory Golf Polo"/>
    <n v="50"/>
    <n v="43.678035218757444"/>
    <n v="3"/>
    <n v="13.5"/>
    <n v="150"/>
    <n v="136.5"/>
    <s v="CASH"/>
    <s v="Cash Not Over 200"/>
  </r>
  <r>
    <n v="43976"/>
    <d v="2016-03-10T00:00:00"/>
    <x v="1"/>
    <n v="4"/>
    <d v="2016-03-16T00:00:00"/>
    <n v="0"/>
    <s v="Standard Class"/>
    <s v="Other"/>
    <n v="9"/>
    <n v="1171"/>
    <n v="3"/>
    <s v="Footwear"/>
    <x v="0"/>
    <s v="Stellenbosch"/>
    <s v="Western Cape"/>
    <m/>
    <s v="South Africa"/>
    <s v="Southern Africa"/>
    <x v="0"/>
    <s v="Nike Men's Free 5.0+ Running Shoe"/>
    <n v="99.989997860000003"/>
    <n v="95.114003926871064"/>
    <n v="2"/>
    <n v="0"/>
    <n v="199.97999572000001"/>
    <n v="199.97999572000001"/>
    <s v="CASH"/>
    <s v="Cash Not Over 200"/>
  </r>
  <r>
    <n v="51110"/>
    <d v="2017-01-16T00:00:00"/>
    <x v="3"/>
    <n v="4"/>
    <d v="2017-01-20T00:00:00"/>
    <n v="1"/>
    <s v="Standard Class"/>
    <s v="Other"/>
    <n v="17"/>
    <n v="8511"/>
    <n v="4"/>
    <s v="Apparel"/>
    <x v="0"/>
    <s v="Dar es Salaam"/>
    <s v="Dar es Salaam"/>
    <m/>
    <s v="Tanzania"/>
    <s v="East Africa"/>
    <x v="5"/>
    <s v="Perfect Fitness Perfect Rip Deck"/>
    <n v="59.990001679999999"/>
    <n v="54.488929209402009"/>
    <n v="2"/>
    <n v="6.5999999049999998"/>
    <n v="119.98000336"/>
    <n v="113.38000345499999"/>
    <s v="CASH"/>
    <s v="Cash Not Over 200"/>
  </r>
  <r>
    <n v="43976"/>
    <d v="2016-03-10T00:00:00"/>
    <x v="1"/>
    <n v="4"/>
    <d v="2016-03-16T00:00:00"/>
    <n v="0"/>
    <s v="Standard Class"/>
    <s v="Other"/>
    <n v="17"/>
    <n v="1171"/>
    <n v="4"/>
    <s v="Apparel"/>
    <x v="0"/>
    <s v="Stellenbosch"/>
    <s v="Western Cape"/>
    <m/>
    <s v="South Africa"/>
    <s v="Southern Africa"/>
    <x v="5"/>
    <s v="Perfect Fitness Perfect Rip Deck"/>
    <n v="59.990001679999999"/>
    <n v="54.488929209402009"/>
    <n v="2"/>
    <n v="12"/>
    <n v="119.98000336"/>
    <n v="107.98000336"/>
    <s v="CASH"/>
    <s v="Cash Not Over 200"/>
  </r>
  <r>
    <n v="49384"/>
    <d v="2016-12-21T00:00:00"/>
    <x v="4"/>
    <n v="4"/>
    <d v="2016-12-27T00:00:00"/>
    <n v="1"/>
    <s v="Standard Class"/>
    <s v="Other"/>
    <n v="17"/>
    <n v="3358"/>
    <n v="4"/>
    <s v="Apparel"/>
    <x v="0"/>
    <s v="Algiers"/>
    <s v="Algiers"/>
    <m/>
    <s v="Algeria"/>
    <s v="North Africa"/>
    <x v="5"/>
    <s v="Perfect Fitness Perfect Rip Deck"/>
    <n v="59.990001679999999"/>
    <n v="54.488929209402009"/>
    <n v="2"/>
    <n v="30"/>
    <n v="119.98000336"/>
    <n v="89.980003359999998"/>
    <s v="CASH"/>
    <s v="Cash Not Over 200"/>
  </r>
  <r>
    <n v="43976"/>
    <d v="2016-03-10T00:00:00"/>
    <x v="1"/>
    <n v="4"/>
    <d v="2016-03-16T00:00:00"/>
    <n v="0"/>
    <s v="Standard Class"/>
    <s v="Other"/>
    <n v="29"/>
    <n v="1171"/>
    <n v="5"/>
    <s v="Golf"/>
    <x v="0"/>
    <s v="Stellenbosch"/>
    <s v="Western Cape"/>
    <m/>
    <s v="South Africa"/>
    <s v="Southern Africa"/>
    <x v="1"/>
    <s v="Under Armour Girls' Toddler Spine Surge Runni"/>
    <n v="39.990001679999999"/>
    <n v="34.198098313835338"/>
    <n v="2"/>
    <n v="8"/>
    <n v="79.980003359999998"/>
    <n v="71.980003359999998"/>
    <s v="CASH"/>
    <s v="Cash Not Over 200"/>
  </r>
  <r>
    <n v="41322"/>
    <d v="2016-08-26T00:00:00"/>
    <x v="2"/>
    <n v="4"/>
    <d v="2016-09-01T00:00:00"/>
    <n v="0"/>
    <s v="Standard Class"/>
    <s v="Other"/>
    <n v="29"/>
    <n v="2924"/>
    <n v="5"/>
    <s v="Golf"/>
    <x v="0"/>
    <s v="Soweto"/>
    <s v="Gauteng"/>
    <m/>
    <s v="South Africa"/>
    <s v="Southern Africa"/>
    <x v="1"/>
    <s v="Under Armour Girls' Toddler Spine Surge Runni"/>
    <n v="39.990001679999999"/>
    <n v="34.198098313835338"/>
    <n v="2"/>
    <n v="9.6000003809999992"/>
    <n v="79.980003359999998"/>
    <n v="70.380002978999997"/>
    <s v="CASH"/>
    <s v="Cash Not Over 200"/>
  </r>
  <r>
    <n v="45454"/>
    <d v="2016-10-25T00:00:00"/>
    <x v="6"/>
    <n v="4"/>
    <d v="2016-10-31T00:00:00"/>
    <n v="1"/>
    <s v="Standard Class"/>
    <s v="Other"/>
    <n v="24"/>
    <n v="2260"/>
    <n v="5"/>
    <s v="Golf"/>
    <x v="0"/>
    <s v="Maputo"/>
    <s v="Maputo City"/>
    <m/>
    <s v="Mozambique"/>
    <s v="East Africa"/>
    <x v="7"/>
    <s v="Nike Men's Dri-FIT Victory Golf Polo"/>
    <n v="50"/>
    <n v="43.678035218757444"/>
    <n v="2"/>
    <n v="15"/>
    <n v="100"/>
    <n v="85"/>
    <s v="CASH"/>
    <s v="Cash Not Over 200"/>
  </r>
  <r>
    <n v="47908"/>
    <d v="2016-11-30T00:00:00"/>
    <x v="4"/>
    <n v="4"/>
    <d v="2016-12-06T00:00:00"/>
    <n v="0"/>
    <s v="Standard Class"/>
    <s v="Other"/>
    <n v="40"/>
    <n v="6944"/>
    <n v="6"/>
    <s v="Outdoors"/>
    <x v="0"/>
    <s v="Dakar"/>
    <s v="Dakar"/>
    <m/>
    <s v="Senegal"/>
    <s v="West Africa"/>
    <x v="8"/>
    <s v="Team Golf Texas Longhorns Putter Grip"/>
    <n v="24.989999770000001"/>
    <n v="20.52742837007143"/>
    <n v="2"/>
    <n v="1"/>
    <n v="49.979999540000001"/>
    <n v="48.979999540000001"/>
    <s v="CASH"/>
    <s v="Cash Not Over 200"/>
  </r>
  <r>
    <n v="45454"/>
    <d v="2016-10-25T00:00:00"/>
    <x v="6"/>
    <n v="4"/>
    <d v="2016-10-31T00:00:00"/>
    <n v="1"/>
    <s v="Standard Class"/>
    <s v="Other"/>
    <n v="41"/>
    <n v="2260"/>
    <n v="6"/>
    <s v="Outdoors"/>
    <x v="0"/>
    <s v="Maputo"/>
    <s v="Maputo City"/>
    <m/>
    <s v="Mozambique"/>
    <s v="East Africa"/>
    <x v="2"/>
    <s v="Glove It Urban Brick Golf Towel"/>
    <n v="15.989999770000001"/>
    <n v="16.143866608000003"/>
    <n v="2"/>
    <n v="1.7599999900000001"/>
    <n v="31.979999540000001"/>
    <n v="30.219999550000001"/>
    <s v="CASH"/>
    <s v="Cash Not Over 200"/>
  </r>
  <r>
    <n v="49384"/>
    <d v="2016-12-21T00:00:00"/>
    <x v="4"/>
    <n v="4"/>
    <d v="2016-12-27T00:00:00"/>
    <n v="1"/>
    <s v="Standard Class"/>
    <s v="Other"/>
    <n v="37"/>
    <n v="3358"/>
    <n v="6"/>
    <s v="Outdoors"/>
    <x v="0"/>
    <s v="Algiers"/>
    <s v="Algiers"/>
    <m/>
    <s v="Algeria"/>
    <s v="North Africa"/>
    <x v="3"/>
    <s v="Titleist Pro V1x Golf Balls"/>
    <n v="47.990001679999999"/>
    <n v="51.274287170714288"/>
    <n v="2"/>
    <n v="15.35999966"/>
    <n v="95.980003359999998"/>
    <n v="80.620003699999998"/>
    <s v="CASH"/>
    <s v="Cash Not Over 200"/>
  </r>
  <r>
    <n v="42920"/>
    <d v="2016-09-18T00:00:00"/>
    <x v="0"/>
    <n v="4"/>
    <d v="2016-09-22T00:00:00"/>
    <n v="1"/>
    <s v="Standard Class"/>
    <s v="Other"/>
    <n v="36"/>
    <n v="716"/>
    <n v="6"/>
    <s v="Outdoors"/>
    <x v="0"/>
    <s v="Port Harcourt"/>
    <s v="Rivers"/>
    <m/>
    <s v="Nigeria"/>
    <s v="West Africa"/>
    <x v="12"/>
    <s v="Glove It Women's Imperial Golf Glove"/>
    <n v="19.989999770000001"/>
    <n v="13.643874764125"/>
    <n v="2"/>
    <n v="6.8000001909999996"/>
    <n v="39.979999540000001"/>
    <n v="33.179999348999999"/>
    <s v="CASH"/>
    <s v="Cash Not Over 200"/>
  </r>
  <r>
    <n v="46951"/>
    <d v="2016-11-16T00:00:00"/>
    <x v="4"/>
    <n v="4"/>
    <d v="2016-11-22T00:00:00"/>
    <n v="0"/>
    <s v="Standard Class"/>
    <s v="Other"/>
    <n v="29"/>
    <n v="6408"/>
    <n v="5"/>
    <s v="Golf"/>
    <x v="0"/>
    <s v="Zaria"/>
    <s v="Kaduna"/>
    <m/>
    <s v="Nigeria"/>
    <s v="West Africa"/>
    <x v="1"/>
    <s v="Columbia Men's PFG Anchor Tough T-Shirt"/>
    <n v="30"/>
    <n v="37.315110652333338"/>
    <n v="3"/>
    <n v="22.5"/>
    <n v="90"/>
    <n v="67.5"/>
    <s v="CASH"/>
    <s v="Cash Not Over 200"/>
  </r>
  <r>
    <n v="50364"/>
    <d v="2017-05-01T00:00:00"/>
    <x v="3"/>
    <n v="4"/>
    <d v="2017-05-05T00:00:00"/>
    <n v="1"/>
    <s v="Standard Class"/>
    <s v="Other"/>
    <n v="17"/>
    <n v="9082"/>
    <n v="4"/>
    <s v="Apparel"/>
    <x v="0"/>
    <s v="Lagos"/>
    <s v="Lagos"/>
    <m/>
    <s v="Nigeria"/>
    <s v="West Africa"/>
    <x v="5"/>
    <s v="Perfect Fitness Perfect Rip Deck"/>
    <n v="59.990001679999999"/>
    <n v="54.488929209402009"/>
    <n v="3"/>
    <n v="1.7999999520000001"/>
    <n v="179.97000503999999"/>
    <n v="178.17000508799998"/>
    <s v="CASH"/>
    <s v="Cash Not Over 200"/>
  </r>
  <r>
    <n v="42198"/>
    <d v="2016-07-09T00:00:00"/>
    <x v="5"/>
    <n v="4"/>
    <d v="2016-07-14T00:00:00"/>
    <n v="0"/>
    <s v="Standard Class"/>
    <s v="Other"/>
    <n v="17"/>
    <n v="2111"/>
    <n v="4"/>
    <s v="Apparel"/>
    <x v="0"/>
    <s v="Orán"/>
    <s v="Oran"/>
    <m/>
    <s v="Algeria"/>
    <s v="North Africa"/>
    <x v="5"/>
    <s v="Perfect Fitness Perfect Rip Deck"/>
    <n v="59.990001679999999"/>
    <n v="54.488929209402009"/>
    <n v="3"/>
    <n v="3.5999999049999998"/>
    <n v="179.97000503999999"/>
    <n v="176.37000513499999"/>
    <s v="CASH"/>
    <s v="Cash Not Over 200"/>
  </r>
  <r>
    <n v="42198"/>
    <d v="2016-07-09T00:00:00"/>
    <x v="5"/>
    <n v="4"/>
    <d v="2016-07-14T00:00:00"/>
    <n v="0"/>
    <s v="Standard Class"/>
    <s v="Other"/>
    <n v="17"/>
    <n v="2111"/>
    <n v="4"/>
    <s v="Apparel"/>
    <x v="0"/>
    <s v="Orán"/>
    <s v="Oran"/>
    <m/>
    <s v="Algeria"/>
    <s v="North Africa"/>
    <x v="5"/>
    <s v="Perfect Fitness Perfect Rip Deck"/>
    <n v="59.990001679999999"/>
    <n v="54.488929209402009"/>
    <n v="3"/>
    <n v="5.4000000950000002"/>
    <n v="179.97000503999999"/>
    <n v="174.57000494499999"/>
    <s v="CASH"/>
    <s v="Cash Not Over 200"/>
  </r>
  <r>
    <n v="46907"/>
    <d v="2016-11-15T00:00:00"/>
    <x v="6"/>
    <n v="4"/>
    <d v="2016-11-21T00:00:00"/>
    <n v="0"/>
    <s v="Standard Class"/>
    <s v="Other"/>
    <n v="17"/>
    <n v="2324"/>
    <n v="4"/>
    <s v="Apparel"/>
    <x v="0"/>
    <s v="Abakaliki"/>
    <s v="Ebonyi"/>
    <m/>
    <s v="Nigeria"/>
    <s v="West Africa"/>
    <x v="5"/>
    <s v="Perfect Fitness Perfect Rip Deck"/>
    <n v="59.990001679999999"/>
    <n v="54.488929209402009"/>
    <n v="3"/>
    <n v="7.1999998090000004"/>
    <n v="179.97000503999999"/>
    <n v="172.770005231"/>
    <s v="CASH"/>
    <s v="Cash Not Over 200"/>
  </r>
  <r>
    <n v="41322"/>
    <d v="2016-08-26T00:00:00"/>
    <x v="2"/>
    <n v="4"/>
    <d v="2016-09-01T00:00:00"/>
    <n v="0"/>
    <s v="Standard Class"/>
    <s v="Other"/>
    <n v="17"/>
    <n v="2924"/>
    <n v="4"/>
    <s v="Apparel"/>
    <x v="0"/>
    <s v="Soweto"/>
    <s v="Gauteng"/>
    <m/>
    <s v="South Africa"/>
    <s v="Southern Africa"/>
    <x v="5"/>
    <s v="Perfect Fitness Perfect Rip Deck"/>
    <n v="59.990001679999999"/>
    <n v="54.488929209402009"/>
    <n v="3"/>
    <n v="9"/>
    <n v="179.97000503999999"/>
    <n v="170.97000503999999"/>
    <s v="CASH"/>
    <s v="Cash Not Over 200"/>
  </r>
  <r>
    <n v="50213"/>
    <d v="2017-02-01T00:00:00"/>
    <x v="4"/>
    <n v="4"/>
    <d v="2017-02-07T00:00:00"/>
    <n v="0"/>
    <s v="Standard Class"/>
    <s v="Other"/>
    <n v="17"/>
    <n v="3405"/>
    <n v="4"/>
    <s v="Apparel"/>
    <x v="0"/>
    <s v="Minna"/>
    <s v="Niger"/>
    <m/>
    <s v="Nigeria"/>
    <s v="West Africa"/>
    <x v="5"/>
    <s v="Perfect Fitness Perfect Rip Deck"/>
    <n v="59.990001679999999"/>
    <n v="54.488929209402009"/>
    <n v="3"/>
    <n v="21.600000380000001"/>
    <n v="179.97000503999999"/>
    <n v="158.37000465999998"/>
    <s v="CASH"/>
    <s v="Cash Not Over 200"/>
  </r>
  <r>
    <n v="48622"/>
    <d v="2016-10-12T00:00:00"/>
    <x v="4"/>
    <n v="4"/>
    <d v="2016-10-18T00:00:00"/>
    <n v="0"/>
    <s v="Standard Class"/>
    <s v="Other"/>
    <n v="24"/>
    <n v="3150"/>
    <n v="5"/>
    <s v="Golf"/>
    <x v="0"/>
    <s v="Kinshasa"/>
    <s v="Kinshasa"/>
    <m/>
    <s v="Democratic Republic of the Congo"/>
    <s v="Central Africa"/>
    <x v="7"/>
    <s v="Nike Men's Dri-FIT Victory Golf Polo"/>
    <n v="50"/>
    <n v="43.678035218757444"/>
    <n v="3"/>
    <n v="30"/>
    <n v="150"/>
    <n v="120"/>
    <s v="CASH"/>
    <s v="Cash Not Over 200"/>
  </r>
  <r>
    <n v="48622"/>
    <d v="2016-10-12T00:00:00"/>
    <x v="4"/>
    <n v="4"/>
    <d v="2016-10-18T00:00:00"/>
    <n v="0"/>
    <s v="Standard Class"/>
    <s v="Other"/>
    <n v="24"/>
    <n v="3150"/>
    <n v="5"/>
    <s v="Golf"/>
    <x v="0"/>
    <s v="Kinshasa"/>
    <s v="Kinshasa"/>
    <m/>
    <s v="Democratic Republic of the Congo"/>
    <s v="Central Africa"/>
    <x v="7"/>
    <s v="Nike Men's Dri-FIT Victory Golf Polo"/>
    <n v="50"/>
    <n v="43.678035218757444"/>
    <n v="3"/>
    <n v="37.5"/>
    <n v="150"/>
    <n v="112.5"/>
    <s v="CASH"/>
    <s v="Cash Not Over 200"/>
  </r>
  <r>
    <n v="44027"/>
    <d v="2016-04-10T00:00:00"/>
    <x v="0"/>
    <n v="4"/>
    <d v="2016-04-14T00:00:00"/>
    <n v="0"/>
    <s v="Standard Class"/>
    <s v="Other"/>
    <n v="40"/>
    <n v="4594"/>
    <n v="6"/>
    <s v="Outdoors"/>
    <x v="0"/>
    <s v="Kano"/>
    <s v="Kano"/>
    <m/>
    <s v="Nigeria"/>
    <s v="West Africa"/>
    <x v="8"/>
    <s v="Team Golf Pittsburgh Steelers Putter Grip"/>
    <n v="24.989999770000001"/>
    <n v="19.858499913833334"/>
    <n v="3"/>
    <n v="12"/>
    <n v="74.969999310000006"/>
    <n v="62.969999310000006"/>
    <s v="CASH"/>
    <s v="Cash Not Over 200"/>
  </r>
  <r>
    <n v="46745"/>
    <d v="2016-11-13T00:00:00"/>
    <x v="0"/>
    <n v="4"/>
    <d v="2016-11-17T00:00:00"/>
    <n v="1"/>
    <s v="Standard Class"/>
    <s v="Other"/>
    <n v="36"/>
    <n v="9444"/>
    <n v="6"/>
    <s v="Outdoors"/>
    <x v="0"/>
    <s v="Maxixe"/>
    <s v="Inhambane"/>
    <m/>
    <s v="Mozambique"/>
    <s v="East Africa"/>
    <x v="12"/>
    <s v="Glove It Women's Imperial Golf Glove"/>
    <n v="19.989999770000001"/>
    <n v="13.643874764125"/>
    <n v="4"/>
    <n v="4"/>
    <n v="79.959999080000003"/>
    <n v="75.959999080000003"/>
    <s v="CASH"/>
    <s v="Cash Not Over 200"/>
  </r>
  <r>
    <n v="49172"/>
    <d v="2016-12-18T00:00:00"/>
    <x v="0"/>
    <n v="4"/>
    <d v="2016-12-22T00:00:00"/>
    <n v="0"/>
    <s v="Standard Class"/>
    <s v="Other"/>
    <n v="11"/>
    <n v="7687"/>
    <n v="3"/>
    <s v="Footwear"/>
    <x v="0"/>
    <s v="Constantina"/>
    <s v="Constantine"/>
    <m/>
    <s v="Algeria"/>
    <s v="North Africa"/>
    <x v="16"/>
    <s v="Under Armour Hustle Storm Medium Duffle Bag"/>
    <n v="34.990001679999999"/>
    <n v="25.521801568600001"/>
    <n v="4"/>
    <n v="23.790000920000001"/>
    <n v="139.96000672"/>
    <n v="116.1700058"/>
    <s v="CASH"/>
    <s v="Cash Not Over 200"/>
  </r>
  <r>
    <n v="44485"/>
    <d v="2016-11-10T00:00:00"/>
    <x v="1"/>
    <n v="4"/>
    <d v="2016-11-16T00:00:00"/>
    <n v="1"/>
    <s v="Standard Class"/>
    <s v="Other"/>
    <n v="9"/>
    <n v="7393"/>
    <n v="3"/>
    <s v="Footwear"/>
    <x v="0"/>
    <s v="Johannesburg"/>
    <s v="Gauteng"/>
    <m/>
    <s v="South Africa"/>
    <s v="Southern Africa"/>
    <x v="0"/>
    <s v="Nike Women's Tempo Shorts"/>
    <n v="30"/>
    <n v="34.094166694333332"/>
    <n v="4"/>
    <n v="24"/>
    <n v="120"/>
    <n v="96"/>
    <s v="CASH"/>
    <s v="Cash Not Over 200"/>
  </r>
  <r>
    <n v="12827"/>
    <d v="2015-07-07T00:00:00"/>
    <x v="6"/>
    <n v="2"/>
    <d v="2015-07-09T00:00:00"/>
    <n v="1"/>
    <s v="Second Class"/>
    <s v="Other"/>
    <n v="9"/>
    <n v="542"/>
    <n v="3"/>
    <s v="Footwear"/>
    <x v="1"/>
    <s v="Dortmund"/>
    <s v="North Rhine-Westphalia"/>
    <m/>
    <s v="Germany"/>
    <s v="Western Europe"/>
    <x v="0"/>
    <s v="Nike Men's Free 5.0+ Running Shoe"/>
    <n v="99.989997860000003"/>
    <n v="95.114003926871064"/>
    <n v="3"/>
    <n v="6"/>
    <n v="299.96999357999999"/>
    <n v="293.96999357999999"/>
    <s v="CASH"/>
    <s v="Cash Over 200"/>
  </r>
  <r>
    <n v="63936"/>
    <d v="2017-07-22T00:00:00"/>
    <x v="5"/>
    <n v="2"/>
    <d v="2017-07-25T00:00:00"/>
    <n v="0"/>
    <s v="Second Class"/>
    <s v="Other"/>
    <n v="9"/>
    <n v="11329"/>
    <n v="3"/>
    <s v="Footwear"/>
    <x v="1"/>
    <s v="Drancy"/>
    <s v="Île-de-France"/>
    <m/>
    <s v="France"/>
    <s v="Western Europe"/>
    <x v="0"/>
    <s v="Nike Men's Free 5.0+ Running Shoe"/>
    <n v="99.989997860000003"/>
    <n v="95.114003926871064"/>
    <n v="3"/>
    <n v="30"/>
    <n v="299.96999357999999"/>
    <n v="269.96999357999999"/>
    <s v="CASH"/>
    <s v="Cash Over 200"/>
  </r>
  <r>
    <n v="65030"/>
    <d v="2017-07-08T00:00:00"/>
    <x v="5"/>
    <n v="2"/>
    <d v="2017-07-11T00:00:00"/>
    <n v="1"/>
    <s v="Second Class"/>
    <s v="Other"/>
    <n v="9"/>
    <n v="3570"/>
    <n v="3"/>
    <s v="Footwear"/>
    <x v="1"/>
    <s v="Nantes"/>
    <s v="Pays de la Loire"/>
    <m/>
    <s v="France"/>
    <s v="Western Europe"/>
    <x v="0"/>
    <s v="Nike Men's Free 5.0+ Running Shoe"/>
    <n v="99.989997860000003"/>
    <n v="95.114003926871064"/>
    <n v="3"/>
    <n v="74.989997860000003"/>
    <n v="299.96999357999999"/>
    <n v="224.97999571999998"/>
    <s v="CASH"/>
    <s v="Cash Over 200"/>
  </r>
  <r>
    <n v="18108"/>
    <d v="2015-09-22T00:00:00"/>
    <x v="6"/>
    <n v="2"/>
    <d v="2015-09-24T00:00:00"/>
    <n v="1"/>
    <s v="Second Class"/>
    <s v="Other"/>
    <n v="17"/>
    <n v="650"/>
    <n v="4"/>
    <s v="Apparel"/>
    <x v="1"/>
    <s v="Groningen"/>
    <s v="Groningen"/>
    <m/>
    <s v="Netherlands"/>
    <s v="Western Europe"/>
    <x v="5"/>
    <s v="Perfect Fitness Perfect Rip Deck"/>
    <n v="59.990001679999999"/>
    <n v="54.488929209402009"/>
    <n v="3"/>
    <n v="3.5999999049999998"/>
    <n v="179.97000503999999"/>
    <n v="176.37000513499999"/>
    <s v="CASH"/>
    <s v="Cash Not Over 200"/>
  </r>
  <r>
    <n v="62571"/>
    <d v="2017-02-07T00:00:00"/>
    <x v="6"/>
    <n v="2"/>
    <d v="2017-02-09T00:00:00"/>
    <n v="0"/>
    <s v="Second Class"/>
    <s v="Other"/>
    <n v="17"/>
    <n v="9353"/>
    <n v="4"/>
    <s v="Apparel"/>
    <x v="1"/>
    <s v="Gateshead"/>
    <s v="England"/>
    <m/>
    <s v="United Kingdom"/>
    <s v="Northern Europe"/>
    <x v="5"/>
    <s v="Perfect Fitness Perfect Rip Deck"/>
    <n v="59.990001679999999"/>
    <n v="54.488929209402009"/>
    <n v="3"/>
    <n v="12.600000380000001"/>
    <n v="179.97000503999999"/>
    <n v="167.37000465999998"/>
    <s v="CASH"/>
    <s v="Cash Not Over 200"/>
  </r>
  <r>
    <n v="17162"/>
    <d v="2015-08-09T00:00:00"/>
    <x v="0"/>
    <n v="2"/>
    <d v="2015-08-11T00:00:00"/>
    <n v="1"/>
    <s v="Second Class"/>
    <s v="Other"/>
    <n v="17"/>
    <n v="54"/>
    <n v="4"/>
    <s v="Apparel"/>
    <x v="1"/>
    <s v="Eastbourne"/>
    <s v="England"/>
    <m/>
    <s v="United Kingdom"/>
    <s v="Northern Europe"/>
    <x v="5"/>
    <s v="Perfect Fitness Perfect Rip Deck"/>
    <n v="59.990001679999999"/>
    <n v="54.488929209402009"/>
    <n v="3"/>
    <n v="16.200000760000002"/>
    <n v="179.97000503999999"/>
    <n v="163.77000427999999"/>
    <s v="CASH"/>
    <s v="Cash Not Over 200"/>
  </r>
  <r>
    <n v="65922"/>
    <d v="2017-08-20T00:00:00"/>
    <x v="0"/>
    <n v="2"/>
    <d v="2017-08-22T00:00:00"/>
    <n v="1"/>
    <s v="Second Class"/>
    <s v="Other"/>
    <n v="17"/>
    <n v="12151"/>
    <n v="4"/>
    <s v="Apparel"/>
    <x v="1"/>
    <s v="Hayange"/>
    <s v="Alsace-Champagne-Ardenne-Lorraine"/>
    <m/>
    <s v="France"/>
    <s v="Western Europe"/>
    <x v="5"/>
    <s v="Perfect Fitness Perfect Rip Deck"/>
    <n v="59.990001679999999"/>
    <n v="54.488929209402009"/>
    <n v="3"/>
    <n v="18"/>
    <n v="179.97000503999999"/>
    <n v="161.97000503999999"/>
    <s v="CASH"/>
    <s v="Cash Not Over 200"/>
  </r>
  <r>
    <n v="63936"/>
    <d v="2017-07-22T00:00:00"/>
    <x v="5"/>
    <n v="2"/>
    <d v="2017-07-25T00:00:00"/>
    <n v="0"/>
    <s v="Second Class"/>
    <s v="Other"/>
    <n v="24"/>
    <n v="11329"/>
    <n v="5"/>
    <s v="Golf"/>
    <x v="1"/>
    <s v="Drancy"/>
    <s v="Île-de-France"/>
    <m/>
    <s v="France"/>
    <s v="Western Europe"/>
    <x v="7"/>
    <s v="Nike Men's Dri-FIT Victory Golf Polo"/>
    <n v="50"/>
    <n v="43.678035218757444"/>
    <n v="3"/>
    <n v="10.5"/>
    <n v="150"/>
    <n v="139.5"/>
    <s v="CASH"/>
    <s v="Cash Not Over 200"/>
  </r>
  <r>
    <n v="64813"/>
    <d v="2017-04-08T00:00:00"/>
    <x v="5"/>
    <n v="2"/>
    <d v="2017-04-11T00:00:00"/>
    <n v="1"/>
    <s v="Second Class"/>
    <s v="Other"/>
    <n v="29"/>
    <n v="10018"/>
    <n v="5"/>
    <s v="Golf"/>
    <x v="1"/>
    <s v="Portsmouth"/>
    <s v="England"/>
    <m/>
    <s v="United Kingdom"/>
    <s v="Northern Europe"/>
    <x v="1"/>
    <s v="Under Armour Girls' Toddler Spine Surge Runni"/>
    <n v="39.990001679999999"/>
    <n v="34.198098313835338"/>
    <n v="3"/>
    <n v="12"/>
    <n v="119.97000503999999"/>
    <n v="107.97000503999999"/>
    <s v="CASH"/>
    <s v="Cash Not Over 200"/>
  </r>
  <r>
    <n v="67892"/>
    <d v="2017-09-18T00:00:00"/>
    <x v="3"/>
    <n v="2"/>
    <d v="2017-09-20T00:00:00"/>
    <n v="1"/>
    <s v="Second Class"/>
    <s v="Other"/>
    <n v="24"/>
    <n v="3182"/>
    <n v="5"/>
    <s v="Golf"/>
    <x v="1"/>
    <s v="Gelsenkirchen"/>
    <s v="North Rhine-Westphalia"/>
    <m/>
    <s v="Germany"/>
    <s v="Western Europe"/>
    <x v="7"/>
    <s v="Nike Men's Dri-FIT Victory Golf Polo"/>
    <n v="50"/>
    <n v="43.678035218757444"/>
    <n v="3"/>
    <n v="37.5"/>
    <n v="150"/>
    <n v="112.5"/>
    <s v="CASH"/>
    <s v="Cash Not Over 200"/>
  </r>
  <r>
    <n v="12525"/>
    <d v="2015-02-07T00:00:00"/>
    <x v="5"/>
    <n v="2"/>
    <d v="2015-02-10T00:00:00"/>
    <n v="1"/>
    <s v="Second Class"/>
    <s v="Other"/>
    <n v="41"/>
    <n v="4936"/>
    <n v="6"/>
    <s v="Outdoors"/>
    <x v="1"/>
    <s v="Nice"/>
    <s v="Provence-Alpes-Côte d'Azur"/>
    <m/>
    <s v="France"/>
    <s v="Western Europe"/>
    <x v="2"/>
    <s v="Glove It Women's Mod Oval 3-Zip Carry All Gol"/>
    <n v="21.989999770000001"/>
    <n v="20.391999720066668"/>
    <n v="3"/>
    <n v="10.56000042"/>
    <n v="65.969999310000006"/>
    <n v="55.409998890000004"/>
    <s v="CASH"/>
    <s v="Cash Not Over 200"/>
  </r>
  <r>
    <n v="71077"/>
    <d v="2017-03-11T00:00:00"/>
    <x v="5"/>
    <n v="2"/>
    <d v="2017-03-14T00:00:00"/>
    <n v="1"/>
    <s v="Second Class"/>
    <s v="Other"/>
    <n v="65"/>
    <n v="14630"/>
    <n v="10"/>
    <s v="Technology"/>
    <x v="1"/>
    <s v="Perugia"/>
    <s v="Umbria"/>
    <m/>
    <s v="Italy"/>
    <s v="Southern Europe"/>
    <x v="17"/>
    <s v="Industrial consumer electronics"/>
    <n v="252.88000489999999"/>
    <n v="203.36417164041666"/>
    <n v="1"/>
    <n v="0"/>
    <n v="252.88000489999999"/>
    <n v="252.88000489999999"/>
    <s v="DEBIT"/>
    <s v="Non-Cash Payments"/>
  </r>
  <r>
    <n v="69703"/>
    <d v="2017-10-14T00:00:00"/>
    <x v="5"/>
    <n v="2"/>
    <d v="2017-10-17T00:00:00"/>
    <n v="1"/>
    <s v="Second Class"/>
    <s v="Other"/>
    <n v="62"/>
    <n v="13256"/>
    <n v="10"/>
    <s v="Technology"/>
    <x v="1"/>
    <s v="Nuremberg"/>
    <s v="Bavaria"/>
    <m/>
    <s v="Germany"/>
    <s v="Western Europe"/>
    <x v="18"/>
    <s v="Web Camera"/>
    <n v="452.0400085"/>
    <n v="338.67539386846153"/>
    <n v="1"/>
    <n v="4.5199999809999998"/>
    <n v="452.0400085"/>
    <n v="447.52000851899999"/>
    <s v="DEBIT"/>
    <s v="Non-Cash Payments"/>
  </r>
  <r>
    <n v="71112"/>
    <d v="2017-04-11T00:00:00"/>
    <x v="6"/>
    <n v="2"/>
    <d v="2017-04-13T00:00:00"/>
    <n v="1"/>
    <s v="Second Class"/>
    <s v="Other"/>
    <n v="65"/>
    <n v="14665"/>
    <n v="10"/>
    <s v="Technology"/>
    <x v="1"/>
    <s v="Reims"/>
    <s v="Alsace-Champagne-Ardenne-Lorraine"/>
    <m/>
    <s v="France"/>
    <s v="Western Europe"/>
    <x v="17"/>
    <s v="Industrial consumer electronics"/>
    <n v="252.88000489999999"/>
    <n v="203.36417164041666"/>
    <n v="1"/>
    <n v="2.5299999710000001"/>
    <n v="252.88000489999999"/>
    <n v="250.35000492899999"/>
    <s v="DEBIT"/>
    <s v="Non-Cash Payments"/>
  </r>
  <r>
    <n v="69810"/>
    <d v="2017-10-16T00:00:00"/>
    <x v="3"/>
    <n v="2"/>
    <d v="2017-10-18T00:00:00"/>
    <n v="1"/>
    <s v="Second Class"/>
    <s v="Other"/>
    <n v="62"/>
    <n v="13363"/>
    <n v="10"/>
    <s v="Technology"/>
    <x v="1"/>
    <s v="Halle"/>
    <s v="Saxony-Anhalt"/>
    <m/>
    <s v="Germany"/>
    <s v="Western Europe"/>
    <x v="18"/>
    <s v="Web Camera"/>
    <n v="452.0400085"/>
    <n v="338.67539386846153"/>
    <n v="1"/>
    <n v="9.0399999619999996"/>
    <n v="452.0400085"/>
    <n v="443.00000853799997"/>
    <s v="DEBIT"/>
    <s v="Non-Cash Payments"/>
  </r>
  <r>
    <n v="71092"/>
    <d v="2017-03-11T00:00:00"/>
    <x v="5"/>
    <n v="2"/>
    <d v="2017-03-14T00:00:00"/>
    <n v="1"/>
    <s v="Second Class"/>
    <s v="Other"/>
    <n v="65"/>
    <n v="14645"/>
    <n v="10"/>
    <s v="Technology"/>
    <x v="1"/>
    <s v="Bremerhaven"/>
    <s v="Bremen"/>
    <m/>
    <s v="Germany"/>
    <s v="Western Europe"/>
    <x v="17"/>
    <s v="Industrial consumer electronics"/>
    <n v="252.88000489999999"/>
    <n v="203.36417164041666"/>
    <n v="1"/>
    <n v="7.5900001530000001"/>
    <n v="252.88000489999999"/>
    <n v="245.29000474699998"/>
    <s v="DEBIT"/>
    <s v="Non-Cash Payments"/>
  </r>
  <r>
    <n v="69610"/>
    <d v="2017-10-13T00:00:00"/>
    <x v="2"/>
    <n v="2"/>
    <d v="2017-10-17T00:00:00"/>
    <n v="1"/>
    <s v="Second Class"/>
    <s v="Other"/>
    <n v="62"/>
    <n v="13163"/>
    <n v="10"/>
    <s v="Technology"/>
    <x v="1"/>
    <s v="Portici"/>
    <s v="Campania"/>
    <m/>
    <s v="Italy"/>
    <s v="Southern Europe"/>
    <x v="18"/>
    <s v="Web Camera"/>
    <n v="452.0400085"/>
    <n v="338.67539386846153"/>
    <n v="1"/>
    <n v="18.079999919999999"/>
    <n v="452.0400085"/>
    <n v="433.96000858000002"/>
    <s v="DEBIT"/>
    <s v="Non-Cash Payments"/>
  </r>
  <r>
    <n v="71000"/>
    <d v="2017-02-11T00:00:00"/>
    <x v="5"/>
    <n v="2"/>
    <d v="2017-02-14T00:00:00"/>
    <n v="1"/>
    <s v="Second Class"/>
    <s v="Other"/>
    <n v="65"/>
    <n v="14553"/>
    <n v="10"/>
    <s v="Technology"/>
    <x v="1"/>
    <s v="Bielefeld"/>
    <s v="North Rhine-Westphalia"/>
    <m/>
    <s v="Germany"/>
    <s v="Western Europe"/>
    <x v="17"/>
    <s v="Industrial consumer electronics"/>
    <n v="252.88000489999999"/>
    <n v="203.36417164041666"/>
    <n v="1"/>
    <n v="12.64000034"/>
    <n v="252.88000489999999"/>
    <n v="240.24000455999999"/>
    <s v="DEBIT"/>
    <s v="Non-Cash Payments"/>
  </r>
  <r>
    <n v="70734"/>
    <d v="2017-10-29T00:00:00"/>
    <x v="0"/>
    <n v="2"/>
    <d v="2017-10-31T00:00:00"/>
    <n v="1"/>
    <s v="Second Class"/>
    <s v="Other"/>
    <n v="64"/>
    <n v="14287"/>
    <n v="10"/>
    <s v="Technology"/>
    <x v="1"/>
    <s v="London"/>
    <s v="England"/>
    <m/>
    <s v="United Kingdom"/>
    <s v="Northern Europe"/>
    <x v="19"/>
    <s v="Dell Laptop"/>
    <n v="1500"/>
    <n v="1293.21250629"/>
    <n v="1"/>
    <n v="82.5"/>
    <n v="1500"/>
    <n v="1417.5"/>
    <s v="DEBIT"/>
    <s v="Non-Cash Payments"/>
  </r>
  <r>
    <n v="69626"/>
    <d v="2017-10-13T00:00:00"/>
    <x v="2"/>
    <n v="2"/>
    <d v="2017-10-17T00:00:00"/>
    <n v="0"/>
    <s v="Second Class"/>
    <s v="Other"/>
    <n v="62"/>
    <n v="13179"/>
    <n v="10"/>
    <s v="Technology"/>
    <x v="1"/>
    <s v="Drancy"/>
    <s v="Île-de-France"/>
    <m/>
    <s v="France"/>
    <s v="Western Europe"/>
    <x v="18"/>
    <s v="Web Camera"/>
    <n v="452.0400085"/>
    <n v="338.67539386846153"/>
    <n v="1"/>
    <n v="24.86000061"/>
    <n v="452.0400085"/>
    <n v="427.18000789000001"/>
    <s v="DEBIT"/>
    <s v="Non-Cash Payments"/>
  </r>
  <r>
    <n v="69482"/>
    <d v="2017-11-10T00:00:00"/>
    <x v="2"/>
    <n v="2"/>
    <d v="2017-11-14T00:00:00"/>
    <n v="1"/>
    <s v="Second Class"/>
    <s v="Other"/>
    <n v="62"/>
    <n v="13035"/>
    <n v="10"/>
    <s v="Technology"/>
    <x v="1"/>
    <s v="Duisburg"/>
    <s v="North Rhine-Westphalia"/>
    <m/>
    <s v="Germany"/>
    <s v="Western Europe"/>
    <x v="18"/>
    <s v="Web Camera"/>
    <n v="452.0400085"/>
    <n v="338.67539386846153"/>
    <n v="1"/>
    <n v="24.86000061"/>
    <n v="452.0400085"/>
    <n v="427.18000789000001"/>
    <s v="DEBIT"/>
    <s v="Non-Cash Payments"/>
  </r>
  <r>
    <n v="70769"/>
    <d v="2017-10-30T00:00:00"/>
    <x v="3"/>
    <n v="2"/>
    <d v="2017-11-01T00:00:00"/>
    <n v="1"/>
    <s v="Second Class"/>
    <s v="Other"/>
    <n v="64"/>
    <n v="14322"/>
    <n v="10"/>
    <s v="Technology"/>
    <x v="1"/>
    <s v="Bradford"/>
    <s v="England"/>
    <m/>
    <s v="United Kingdom"/>
    <s v="Northern Europe"/>
    <x v="19"/>
    <s v="Dell Laptop"/>
    <n v="1500"/>
    <n v="1293.21250629"/>
    <n v="1"/>
    <n v="105"/>
    <n v="1500"/>
    <n v="1395"/>
    <s v="DEBIT"/>
    <s v="Non-Cash Payments"/>
  </r>
  <r>
    <n v="69643"/>
    <d v="2017-10-13T00:00:00"/>
    <x v="2"/>
    <n v="2"/>
    <d v="2017-10-17T00:00:00"/>
    <n v="1"/>
    <s v="Second Class"/>
    <s v="Other"/>
    <n v="62"/>
    <n v="13196"/>
    <n v="10"/>
    <s v="Technology"/>
    <x v="1"/>
    <s v="Agrigento"/>
    <s v="Sicily"/>
    <m/>
    <s v="Italy"/>
    <s v="Southern Europe"/>
    <x v="18"/>
    <s v="Web Camera"/>
    <n v="452.0400085"/>
    <n v="338.67539386846153"/>
    <n v="1"/>
    <n v="31.63999939"/>
    <n v="452.0400085"/>
    <n v="420.40000910999998"/>
    <s v="DEBIT"/>
    <s v="Non-Cash Payments"/>
  </r>
  <r>
    <n v="71051"/>
    <d v="2017-03-11T00:00:00"/>
    <x v="5"/>
    <n v="2"/>
    <d v="2017-03-14T00:00:00"/>
    <n v="0"/>
    <s v="Second Class"/>
    <s v="Other"/>
    <n v="65"/>
    <n v="14604"/>
    <n v="10"/>
    <s v="Technology"/>
    <x v="1"/>
    <s v="Oldham"/>
    <s v="England"/>
    <m/>
    <s v="United Kingdom"/>
    <s v="Northern Europe"/>
    <x v="17"/>
    <s v="Industrial consumer electronics"/>
    <n v="252.88000489999999"/>
    <n v="203.36417164041666"/>
    <n v="1"/>
    <n v="22.760000229999999"/>
    <n v="252.88000489999999"/>
    <n v="230.12000466999999"/>
    <s v="DEBIT"/>
    <s v="Non-Cash Payments"/>
  </r>
  <r>
    <n v="69408"/>
    <d v="2017-10-10T00:00:00"/>
    <x v="6"/>
    <n v="2"/>
    <d v="2017-10-12T00:00:00"/>
    <n v="1"/>
    <s v="Second Class"/>
    <s v="Other"/>
    <n v="62"/>
    <n v="12961"/>
    <n v="10"/>
    <s v="Technology"/>
    <x v="1"/>
    <s v="Palermo"/>
    <s v="Sicily"/>
    <m/>
    <s v="Italy"/>
    <s v="Southern Europe"/>
    <x v="18"/>
    <s v="Web Camera"/>
    <n v="452.0400085"/>
    <n v="338.67539386846153"/>
    <n v="1"/>
    <n v="40.680000309999997"/>
    <n v="452.0400085"/>
    <n v="411.36000819000003"/>
    <s v="DEBIT"/>
    <s v="Non-Cash Payments"/>
  </r>
  <r>
    <n v="71123"/>
    <d v="2017-04-11T00:00:00"/>
    <x v="6"/>
    <n v="2"/>
    <d v="2017-04-13T00:00:00"/>
    <n v="1"/>
    <s v="Second Class"/>
    <s v="Other"/>
    <n v="65"/>
    <n v="14676"/>
    <n v="10"/>
    <s v="Technology"/>
    <x v="1"/>
    <s v="Madrid"/>
    <s v="Madrid"/>
    <m/>
    <s v="Spain"/>
    <s v="Southern Europe"/>
    <x v="17"/>
    <s v="Industrial consumer electronics"/>
    <n v="252.88000489999999"/>
    <n v="203.36417164041666"/>
    <n v="1"/>
    <n v="22.760000229999999"/>
    <n v="252.88000489999999"/>
    <n v="230.12000466999999"/>
    <s v="DEBIT"/>
    <s v="Non-Cash Payments"/>
  </r>
  <r>
    <n v="70534"/>
    <d v="2017-10-26T00:00:00"/>
    <x v="1"/>
    <n v="2"/>
    <d v="2017-10-30T00:00:00"/>
    <n v="1"/>
    <s v="Second Class"/>
    <s v="Other"/>
    <n v="64"/>
    <n v="14087"/>
    <n v="10"/>
    <s v="Technology"/>
    <x v="1"/>
    <s v="Nancy"/>
    <s v="Alsace-Champagne-Ardenne-Lorraine"/>
    <m/>
    <s v="France"/>
    <s v="Western Europe"/>
    <x v="19"/>
    <s v="Dell Laptop"/>
    <n v="1500"/>
    <n v="1293.21250629"/>
    <n v="1"/>
    <n v="135"/>
    <n v="1500"/>
    <n v="1365"/>
    <s v="DEBIT"/>
    <s v="Non-Cash Payments"/>
  </r>
  <r>
    <n v="69641"/>
    <d v="2017-10-13T00:00:00"/>
    <x v="2"/>
    <n v="2"/>
    <d v="2017-10-17T00:00:00"/>
    <n v="0"/>
    <s v="Second Class"/>
    <s v="Other"/>
    <n v="62"/>
    <n v="13194"/>
    <n v="10"/>
    <s v="Technology"/>
    <x v="1"/>
    <s v="Girona"/>
    <s v="Catalonia"/>
    <m/>
    <s v="Spain"/>
    <s v="Southern Europe"/>
    <x v="18"/>
    <s v="Web Camera"/>
    <n v="452.0400085"/>
    <n v="338.67539386846153"/>
    <n v="1"/>
    <n v="45.200000760000002"/>
    <n v="452.0400085"/>
    <n v="406.84000773999998"/>
    <s v="DEBIT"/>
    <s v="Non-Cash Payments"/>
  </r>
  <r>
    <n v="70960"/>
    <d v="2017-01-11T00:00:00"/>
    <x v="4"/>
    <n v="2"/>
    <d v="2017-01-13T00:00:00"/>
    <n v="1"/>
    <s v="Second Class"/>
    <s v="Other"/>
    <n v="65"/>
    <n v="14513"/>
    <n v="10"/>
    <s v="Technology"/>
    <x v="1"/>
    <s v="Laon"/>
    <s v="Nord-Pas-de-Calais-Picardie"/>
    <m/>
    <s v="France"/>
    <s v="Western Europe"/>
    <x v="17"/>
    <s v="Industrial consumer electronics"/>
    <n v="252.88000489999999"/>
    <n v="203.36417164041666"/>
    <n v="1"/>
    <n v="25.290000920000001"/>
    <n v="252.88000489999999"/>
    <n v="227.59000397999998"/>
    <s v="DEBIT"/>
    <s v="Non-Cash Payments"/>
  </r>
  <r>
    <n v="69908"/>
    <d v="2017-10-17T00:00:00"/>
    <x v="6"/>
    <n v="2"/>
    <d v="2017-10-19T00:00:00"/>
    <n v="1"/>
    <s v="Second Class"/>
    <s v="Other"/>
    <n v="62"/>
    <n v="13461"/>
    <n v="10"/>
    <s v="Technology"/>
    <x v="1"/>
    <s v="Hartlepool"/>
    <s v="England"/>
    <m/>
    <s v="United Kingdom"/>
    <s v="Northern Europe"/>
    <x v="18"/>
    <s v="Web Camera"/>
    <n v="452.0400085"/>
    <n v="338.67539386846153"/>
    <n v="1"/>
    <n v="67.809997559999999"/>
    <n v="452.0400085"/>
    <n v="384.23001094"/>
    <s v="DEBIT"/>
    <s v="Non-Cash Payments"/>
  </r>
  <r>
    <n v="70957"/>
    <d v="2017-01-11T00:00:00"/>
    <x v="4"/>
    <n v="2"/>
    <d v="2017-01-13T00:00:00"/>
    <n v="1"/>
    <s v="Second Class"/>
    <s v="Other"/>
    <n v="65"/>
    <n v="14510"/>
    <n v="10"/>
    <s v="Technology"/>
    <x v="1"/>
    <s v="Pontault-Combault"/>
    <s v="Île-de-France"/>
    <m/>
    <s v="France"/>
    <s v="Western Europe"/>
    <x v="17"/>
    <s v="Industrial consumer electronics"/>
    <n v="252.88000489999999"/>
    <n v="203.36417164041666"/>
    <n v="1"/>
    <n v="37.930000309999997"/>
    <n v="252.88000489999999"/>
    <n v="214.95000458999999"/>
    <s v="DEBIT"/>
    <s v="Non-Cash Payments"/>
  </r>
  <r>
    <n v="69637"/>
    <d v="2017-10-13T00:00:00"/>
    <x v="2"/>
    <n v="2"/>
    <d v="2017-10-17T00:00:00"/>
    <n v="1"/>
    <s v="Second Class"/>
    <s v="Other"/>
    <n v="62"/>
    <n v="13190"/>
    <n v="10"/>
    <s v="Technology"/>
    <x v="1"/>
    <s v="La Rochelle"/>
    <s v="Aquitaine-Limousin-Poitou-Charentes"/>
    <m/>
    <s v="France"/>
    <s v="Western Europe"/>
    <x v="18"/>
    <s v="Web Camera"/>
    <n v="452.0400085"/>
    <n v="338.67539386846153"/>
    <n v="1"/>
    <n v="72.33000183"/>
    <n v="452.0400085"/>
    <n v="379.71000666999998"/>
    <s v="DEBIT"/>
    <s v="Non-Cash Payments"/>
  </r>
  <r>
    <n v="70955"/>
    <d v="2017-01-11T00:00:00"/>
    <x v="4"/>
    <n v="2"/>
    <d v="2017-01-13T00:00:00"/>
    <n v="1"/>
    <s v="Second Class"/>
    <s v="Other"/>
    <n v="65"/>
    <n v="14508"/>
    <n v="10"/>
    <s v="Technology"/>
    <x v="1"/>
    <s v="Edinburgh"/>
    <s v="Scotland"/>
    <m/>
    <s v="United Kingdom"/>
    <s v="Northern Europe"/>
    <x v="17"/>
    <s v="Industrial consumer electronics"/>
    <n v="252.88000489999999"/>
    <n v="203.36417164041666"/>
    <n v="1"/>
    <n v="42.990001679999999"/>
    <n v="252.88000489999999"/>
    <n v="209.89000321999998"/>
    <s v="DEBIT"/>
    <s v="Non-Cash Payments"/>
  </r>
  <r>
    <n v="70919"/>
    <d v="2017-01-11T00:00:00"/>
    <x v="4"/>
    <n v="2"/>
    <d v="2017-01-13T00:00:00"/>
    <n v="1"/>
    <s v="Second Class"/>
    <s v="Other"/>
    <n v="65"/>
    <n v="14472"/>
    <n v="10"/>
    <s v="Technology"/>
    <x v="1"/>
    <s v="Acerra"/>
    <s v="Campania"/>
    <m/>
    <s v="Italy"/>
    <s v="Southern Europe"/>
    <x v="17"/>
    <s v="Industrial consumer electronics"/>
    <n v="252.88000489999999"/>
    <n v="203.36417164041666"/>
    <n v="1"/>
    <n v="42.990001679999999"/>
    <n v="252.88000489999999"/>
    <n v="209.89000321999998"/>
    <s v="DEBIT"/>
    <s v="Non-Cash Payments"/>
  </r>
  <r>
    <n v="71009"/>
    <d v="2017-02-11T00:00:00"/>
    <x v="5"/>
    <n v="2"/>
    <d v="2017-02-14T00:00:00"/>
    <n v="1"/>
    <s v="Second Class"/>
    <s v="Other"/>
    <n v="65"/>
    <n v="14562"/>
    <n v="10"/>
    <s v="Technology"/>
    <x v="1"/>
    <s v="Hanover"/>
    <s v="Lower Saxony"/>
    <m/>
    <s v="Germany"/>
    <s v="Western Europe"/>
    <x v="17"/>
    <s v="Industrial consumer electronics"/>
    <n v="252.88000489999999"/>
    <n v="203.36417164041666"/>
    <n v="1"/>
    <n v="42.990001679999999"/>
    <n v="252.88000489999999"/>
    <n v="209.89000321999998"/>
    <s v="DEBIT"/>
    <s v="Non-Cash Payments"/>
  </r>
  <r>
    <n v="69653"/>
    <d v="2017-10-13T00:00:00"/>
    <x v="2"/>
    <n v="2"/>
    <d v="2017-10-17T00:00:00"/>
    <n v="1"/>
    <s v="Second Class"/>
    <s v="Other"/>
    <n v="62"/>
    <n v="13206"/>
    <n v="10"/>
    <s v="Technology"/>
    <x v="1"/>
    <s v="Manchester"/>
    <s v="England"/>
    <m/>
    <s v="United Kingdom"/>
    <s v="Northern Europe"/>
    <x v="18"/>
    <s v="Web Camera"/>
    <n v="452.0400085"/>
    <n v="338.67539386846153"/>
    <n v="1"/>
    <n v="81.370002749999998"/>
    <n v="452.0400085"/>
    <n v="370.67000574999997"/>
    <s v="DEBIT"/>
    <s v="Non-Cash Payments"/>
  </r>
  <r>
    <n v="69527"/>
    <d v="2017-11-10T00:00:00"/>
    <x v="2"/>
    <n v="2"/>
    <d v="2017-11-14T00:00:00"/>
    <n v="1"/>
    <s v="Second Class"/>
    <s v="Other"/>
    <n v="62"/>
    <n v="13080"/>
    <n v="10"/>
    <s v="Technology"/>
    <x v="1"/>
    <s v="Messina"/>
    <s v="Sicily"/>
    <m/>
    <s v="Italy"/>
    <s v="Southern Europe"/>
    <x v="18"/>
    <s v="Web Camera"/>
    <n v="452.0400085"/>
    <n v="338.67539386846153"/>
    <n v="1"/>
    <n v="81.370002749999998"/>
    <n v="452.0400085"/>
    <n v="370.67000574999997"/>
    <s v="DEBIT"/>
    <s v="Non-Cash Payments"/>
  </r>
  <r>
    <n v="71080"/>
    <d v="2017-03-11T00:00:00"/>
    <x v="5"/>
    <n v="2"/>
    <d v="2017-03-14T00:00:00"/>
    <n v="1"/>
    <s v="Second Class"/>
    <s v="Other"/>
    <n v="65"/>
    <n v="14633"/>
    <n v="10"/>
    <s v="Technology"/>
    <x v="1"/>
    <s v="Wilhelmshaven"/>
    <s v="Lower Saxony"/>
    <m/>
    <s v="Germany"/>
    <s v="Western Europe"/>
    <x v="17"/>
    <s v="Industrial consumer electronics"/>
    <n v="252.88000489999999"/>
    <n v="203.36417164041666"/>
    <n v="1"/>
    <n v="45.520000459999999"/>
    <n v="252.88000489999999"/>
    <n v="207.36000443999998"/>
    <s v="DEBIT"/>
    <s v="Non-Cash Payments"/>
  </r>
  <r>
    <n v="70544"/>
    <d v="2017-10-26T00:00:00"/>
    <x v="1"/>
    <n v="2"/>
    <d v="2017-10-30T00:00:00"/>
    <n v="1"/>
    <s v="Second Class"/>
    <s v="Other"/>
    <n v="64"/>
    <n v="14097"/>
    <n v="10"/>
    <s v="Technology"/>
    <x v="1"/>
    <s v="Letchworth"/>
    <s v="England"/>
    <m/>
    <s v="United Kingdom"/>
    <s v="Northern Europe"/>
    <x v="19"/>
    <s v="Dell Laptop"/>
    <n v="1500"/>
    <n v="1293.21250629"/>
    <n v="1"/>
    <n v="300"/>
    <n v="1500"/>
    <n v="1200"/>
    <s v="DEBIT"/>
    <s v="Non-Cash Payments"/>
  </r>
  <r>
    <n v="69471"/>
    <d v="2017-11-10T00:00:00"/>
    <x v="2"/>
    <n v="2"/>
    <d v="2017-11-14T00:00:00"/>
    <n v="0"/>
    <s v="Second Class"/>
    <s v="Other"/>
    <n v="62"/>
    <n v="13024"/>
    <n v="10"/>
    <s v="Technology"/>
    <x v="1"/>
    <s v="Kilwinning"/>
    <s v="Scotland"/>
    <m/>
    <s v="United Kingdom"/>
    <s v="Northern Europe"/>
    <x v="18"/>
    <s v="Web Camera"/>
    <n v="452.0400085"/>
    <n v="338.67539386846153"/>
    <n v="1"/>
    <n v="113.01000209999999"/>
    <n v="452.0400085"/>
    <n v="339.03000639999999"/>
    <s v="DEBIT"/>
    <s v="Non-Cash Payments"/>
  </r>
  <r>
    <n v="68879"/>
    <d v="2017-02-10T00:00:00"/>
    <x v="2"/>
    <n v="2"/>
    <d v="2017-02-14T00:00:00"/>
    <n v="1"/>
    <s v="Second Class"/>
    <s v="Other"/>
    <n v="4"/>
    <n v="778"/>
    <n v="2"/>
    <s v="Fitness"/>
    <x v="1"/>
    <s v="Villeneuve-le-Roi"/>
    <s v="Île-de-France"/>
    <m/>
    <s v="France"/>
    <s v="Western Europe"/>
    <x v="20"/>
    <s v="SOLE E25 Elliptical"/>
    <n v="999.98999019999997"/>
    <n v="584.19000239999991"/>
    <n v="1"/>
    <n v="10"/>
    <n v="999.98999019999997"/>
    <n v="989.98999019999997"/>
    <s v="DEBIT"/>
    <s v="Non-Cash Payments"/>
  </r>
  <r>
    <n v="67214"/>
    <d v="2017-08-09T00:00:00"/>
    <x v="4"/>
    <n v="2"/>
    <d v="2017-08-11T00:00:00"/>
    <n v="1"/>
    <s v="Second Class"/>
    <s v="Other"/>
    <n v="2"/>
    <n v="7146"/>
    <n v="2"/>
    <s v="Fitness"/>
    <x v="1"/>
    <s v="Barakaldo"/>
    <s v="Basque Country"/>
    <m/>
    <s v="Spain"/>
    <s v="Southern Europe"/>
    <x v="21"/>
    <s v="Elevation Training Mask 2.0"/>
    <n v="79.989997860000003"/>
    <n v="71.369997974"/>
    <n v="1"/>
    <n v="1.6000000240000001"/>
    <n v="79.989997860000003"/>
    <n v="78.389997836000006"/>
    <s v="DEBIT"/>
    <s v="Non-Cash Payments"/>
  </r>
  <r>
    <n v="17810"/>
    <d v="2015-09-17T00:00:00"/>
    <x v="1"/>
    <n v="2"/>
    <d v="2015-09-21T00:00:00"/>
    <n v="1"/>
    <s v="Second Class"/>
    <s v="Other"/>
    <n v="3"/>
    <n v="6365"/>
    <n v="2"/>
    <s v="Fitness"/>
    <x v="1"/>
    <s v="Stockholm"/>
    <s v="Stockholm"/>
    <m/>
    <s v="Sweden"/>
    <s v="Northern Europe"/>
    <x v="15"/>
    <s v="adidas Men's F10 Messi TRX FG Soccer Cleat"/>
    <n v="59.990001679999999"/>
    <n v="57.194418487916671"/>
    <n v="1"/>
    <n v="7.8000001909999996"/>
    <n v="59.990001679999999"/>
    <n v="52.190001488999997"/>
    <s v="DEBIT"/>
    <s v="Non-Cash Payments"/>
  </r>
  <r>
    <n v="18793"/>
    <d v="2015-02-10T00:00:00"/>
    <x v="6"/>
    <n v="2"/>
    <d v="2015-02-12T00:00:00"/>
    <n v="1"/>
    <s v="Second Class"/>
    <s v="Other"/>
    <n v="13"/>
    <n v="8422"/>
    <n v="3"/>
    <s v="Footwear"/>
    <x v="1"/>
    <s v="Aylesbury"/>
    <s v="England"/>
    <m/>
    <s v="United Kingdom"/>
    <s v="Northern Europe"/>
    <x v="3"/>
    <s v="Under Armour Men's Compression EV SL Slide"/>
    <n v="44.990001679999999"/>
    <n v="31.547668386333335"/>
    <n v="1"/>
    <n v="1.7999999520000001"/>
    <n v="44.990001679999999"/>
    <n v="43.190001727999999"/>
    <s v="DEBIT"/>
    <s v="Non-Cash Payments"/>
  </r>
  <r>
    <n v="65109"/>
    <d v="2017-08-08T00:00:00"/>
    <x v="6"/>
    <n v="2"/>
    <d v="2017-08-10T00:00:00"/>
    <n v="1"/>
    <s v="Second Class"/>
    <s v="Other"/>
    <n v="9"/>
    <n v="8524"/>
    <n v="3"/>
    <s v="Footwear"/>
    <x v="1"/>
    <s v="Langenhagen"/>
    <s v="Lower Saxony"/>
    <m/>
    <s v="Germany"/>
    <s v="Western Europe"/>
    <x v="0"/>
    <s v="Nike Men's Free 5.0+ Running Shoe"/>
    <n v="99.989997860000003"/>
    <n v="95.114003926871064"/>
    <n v="1"/>
    <n v="4"/>
    <n v="99.989997860000003"/>
    <n v="95.989997860000003"/>
    <s v="DEBIT"/>
    <s v="Non-Cash Payments"/>
  </r>
  <r>
    <n v="15673"/>
    <d v="2015-08-17T00:00:00"/>
    <x v="3"/>
    <n v="2"/>
    <d v="2015-08-19T00:00:00"/>
    <n v="1"/>
    <s v="Second Class"/>
    <s v="Other"/>
    <n v="9"/>
    <n v="3784"/>
    <n v="3"/>
    <s v="Footwear"/>
    <x v="1"/>
    <s v="Birmingham"/>
    <s v="England"/>
    <m/>
    <s v="United Kingdom"/>
    <s v="Northern Europe"/>
    <x v="0"/>
    <s v="Nike Men's Free 5.0+ Running Shoe"/>
    <n v="99.989997860000003"/>
    <n v="95.114003926871064"/>
    <n v="1"/>
    <n v="5"/>
    <n v="99.989997860000003"/>
    <n v="94.989997860000003"/>
    <s v="DEBIT"/>
    <s v="Non-Cash Payments"/>
  </r>
  <r>
    <n v="18183"/>
    <d v="2015-09-23T00:00:00"/>
    <x v="4"/>
    <n v="2"/>
    <d v="2015-09-25T00:00:00"/>
    <n v="1"/>
    <s v="Second Class"/>
    <s v="Other"/>
    <n v="13"/>
    <n v="10519"/>
    <n v="3"/>
    <s v="Footwear"/>
    <x v="1"/>
    <s v="Amsterdam"/>
    <s v="North Holland"/>
    <m/>
    <s v="Netherlands"/>
    <s v="Western Europe"/>
    <x v="3"/>
    <s v="Under Armour Men's Compression EV SL Slide"/>
    <n v="44.990001679999999"/>
    <n v="31.547668386333335"/>
    <n v="1"/>
    <n v="3.1500000950000002"/>
    <n v="44.990001679999999"/>
    <n v="41.840001584999996"/>
    <s v="DEBIT"/>
    <s v="Non-Cash Payments"/>
  </r>
  <r>
    <n v="20234"/>
    <d v="2015-10-23T00:00:00"/>
    <x v="2"/>
    <n v="2"/>
    <d v="2015-10-27T00:00:00"/>
    <n v="1"/>
    <s v="Second Class"/>
    <s v="Other"/>
    <n v="9"/>
    <n v="7132"/>
    <n v="3"/>
    <s v="Footwear"/>
    <x v="1"/>
    <s v="Vienna"/>
    <s v="Vienna"/>
    <m/>
    <s v="Austria"/>
    <s v="Western Europe"/>
    <x v="0"/>
    <s v="Nike Men's Free 5.0+ Running Shoe"/>
    <n v="99.989997860000003"/>
    <n v="95.114003926871064"/>
    <n v="1"/>
    <n v="10"/>
    <n v="99.989997860000003"/>
    <n v="89.989997860000003"/>
    <s v="DEBIT"/>
    <s v="Non-Cash Payments"/>
  </r>
  <r>
    <n v="13139"/>
    <d v="2015-11-07T00:00:00"/>
    <x v="5"/>
    <n v="2"/>
    <d v="2015-11-10T00:00:00"/>
    <n v="1"/>
    <s v="Second Class"/>
    <s v="Other"/>
    <n v="9"/>
    <n v="3709"/>
    <n v="3"/>
    <s v="Footwear"/>
    <x v="1"/>
    <s v="Vienna"/>
    <s v="Vienna"/>
    <m/>
    <s v="Austria"/>
    <s v="Western Europe"/>
    <x v="0"/>
    <s v="Nike Men's Free 5.0+ Running Shoe"/>
    <n v="99.989997860000003"/>
    <n v="95.114003926871064"/>
    <n v="1"/>
    <n v="12"/>
    <n v="99.989997860000003"/>
    <n v="87.989997860000003"/>
    <s v="DEBIT"/>
    <s v="Non-Cash Payments"/>
  </r>
  <r>
    <n v="19590"/>
    <d v="2015-10-13T00:00:00"/>
    <x v="6"/>
    <n v="4"/>
    <d v="2015-10-19T00:00:00"/>
    <n v="1"/>
    <s v="Standard Class"/>
    <s v="Other"/>
    <n v="3"/>
    <n v="7518"/>
    <n v="2"/>
    <s v="Fitness"/>
    <x v="1"/>
    <s v="Montpellier"/>
    <s v="Languedoc-Roussillon-Midi-Pyrénées"/>
    <m/>
    <s v="France"/>
    <s v="Western Europe"/>
    <x v="15"/>
    <s v="adidas Men's F10 Messi TRX FG Soccer Cleat"/>
    <n v="59.990001679999999"/>
    <n v="57.194418487916671"/>
    <n v="5"/>
    <n v="15"/>
    <n v="299.9500084"/>
    <n v="284.9500084"/>
    <s v="DEBIT"/>
    <s v="Non-Cash Payments"/>
  </r>
  <r>
    <n v="43650"/>
    <d v="2016-09-29T00:00:00"/>
    <x v="1"/>
    <n v="4"/>
    <d v="2016-10-05T00:00:00"/>
    <n v="1"/>
    <s v="Standard Class"/>
    <s v="Other"/>
    <n v="11"/>
    <n v="1738"/>
    <n v="3"/>
    <s v="Footwear"/>
    <x v="1"/>
    <s v="Khmelnytskyi"/>
    <s v="Khmelnytskyi Oblast"/>
    <m/>
    <s v="Ukraine"/>
    <s v="Eastern Europe"/>
    <x v="16"/>
    <s v="Under Armour Hustle Storm Medium Duffle Bag"/>
    <n v="34.990001679999999"/>
    <n v="25.521801568600001"/>
    <n v="5"/>
    <n v="0"/>
    <n v="174.9500084"/>
    <n v="174.9500084"/>
    <s v="DEBIT"/>
    <s v="Non-Cash Payments"/>
  </r>
  <r>
    <n v="15202"/>
    <d v="2015-10-08T00:00:00"/>
    <x v="1"/>
    <n v="4"/>
    <d v="2015-10-14T00:00:00"/>
    <n v="0"/>
    <s v="Standard Class"/>
    <s v="Other"/>
    <n v="9"/>
    <n v="1622"/>
    <n v="3"/>
    <s v="Footwear"/>
    <x v="1"/>
    <s v="Vannes"/>
    <s v="Brittany"/>
    <m/>
    <s v="France"/>
    <s v="Western Europe"/>
    <x v="0"/>
    <s v="Nike Men's Free 5.0+ Running Shoe"/>
    <n v="99.989997860000003"/>
    <n v="95.114003926871064"/>
    <n v="5"/>
    <n v="5"/>
    <n v="499.94998930000003"/>
    <n v="494.94998930000003"/>
    <s v="DEBIT"/>
    <s v="Non-Cash Payments"/>
  </r>
  <r>
    <n v="15462"/>
    <d v="2015-08-14T00:00:00"/>
    <x v="2"/>
    <n v="4"/>
    <d v="2015-08-20T00:00:00"/>
    <n v="0"/>
    <s v="Standard Class"/>
    <s v="Other"/>
    <n v="13"/>
    <n v="1325"/>
    <n v="3"/>
    <s v="Footwear"/>
    <x v="1"/>
    <s v="Fuenlabrada"/>
    <s v="Madrid"/>
    <m/>
    <s v="Spain"/>
    <s v="Southern Europe"/>
    <x v="3"/>
    <s v="Under Armour Kids' Mercenary Slide"/>
    <n v="27.989999770000001"/>
    <n v="22.101999580000001"/>
    <n v="5"/>
    <n v="2.7999999519999998"/>
    <n v="139.94999885000001"/>
    <n v="137.14999889800001"/>
    <s v="DEBIT"/>
    <s v="Non-Cash Payments"/>
  </r>
  <r>
    <n v="15155"/>
    <d v="2015-10-08T00:00:00"/>
    <x v="1"/>
    <n v="4"/>
    <d v="2015-10-14T00:00:00"/>
    <n v="1"/>
    <s v="Standard Class"/>
    <s v="Other"/>
    <n v="9"/>
    <n v="5505"/>
    <n v="3"/>
    <s v="Footwear"/>
    <x v="1"/>
    <s v="Villemomble"/>
    <s v="Île-de-France"/>
    <m/>
    <s v="France"/>
    <s v="Western Europe"/>
    <x v="0"/>
    <s v="Nike Men's Free 5.0+ Running Shoe"/>
    <n v="99.989997860000003"/>
    <n v="95.114003926871064"/>
    <n v="5"/>
    <n v="10"/>
    <n v="499.94998930000003"/>
    <n v="489.94998930000003"/>
    <s v="DEBIT"/>
    <s v="Non-Cash Payments"/>
  </r>
  <r>
    <n v="64451"/>
    <d v="2017-07-29T00:00:00"/>
    <x v="5"/>
    <n v="4"/>
    <d v="2017-08-03T00:00:00"/>
    <n v="0"/>
    <s v="Standard Class"/>
    <s v="Other"/>
    <n v="9"/>
    <n v="4210"/>
    <n v="3"/>
    <s v="Footwear"/>
    <x v="1"/>
    <s v="Montpellier"/>
    <s v="Languedoc-Roussillon-Midi-Pyrénées"/>
    <m/>
    <s v="France"/>
    <s v="Western Europe"/>
    <x v="0"/>
    <s v="Nike Men's Free 5.0+ Running Shoe"/>
    <n v="99.989997860000003"/>
    <n v="95.114003926871064"/>
    <n v="5"/>
    <n v="15"/>
    <n v="499.94998930000003"/>
    <n v="484.94998930000003"/>
    <s v="DEBIT"/>
    <s v="Non-Cash Payments"/>
  </r>
  <r>
    <n v="67028"/>
    <d v="2017-05-09T00:00:00"/>
    <x v="6"/>
    <n v="4"/>
    <d v="2017-05-15T00:00:00"/>
    <n v="0"/>
    <s v="Standard Class"/>
    <s v="Other"/>
    <n v="9"/>
    <n v="11229"/>
    <n v="3"/>
    <s v="Footwear"/>
    <x v="1"/>
    <s v="Gien"/>
    <s v="Centre-Val de Loire"/>
    <m/>
    <s v="France"/>
    <s v="Western Europe"/>
    <x v="0"/>
    <s v="Nike Men's Free 5.0+ Running Shoe"/>
    <n v="99.989997860000003"/>
    <n v="95.114003926871064"/>
    <n v="5"/>
    <n v="15"/>
    <n v="499.94998930000003"/>
    <n v="484.94998930000003"/>
    <s v="DEBIT"/>
    <s v="Non-Cash Payments"/>
  </r>
  <r>
    <n v="62336"/>
    <d v="2017-06-28T00:00:00"/>
    <x v="4"/>
    <n v="4"/>
    <d v="2017-07-04T00:00:00"/>
    <n v="0"/>
    <s v="Standard Class"/>
    <s v="Other"/>
    <n v="9"/>
    <n v="9385"/>
    <n v="3"/>
    <s v="Footwear"/>
    <x v="1"/>
    <s v="Neuilly-sur-Seine"/>
    <s v="Île-de-France"/>
    <m/>
    <s v="France"/>
    <s v="Western Europe"/>
    <x v="0"/>
    <s v="Nike Men's Free 5.0+ Running Shoe"/>
    <n v="99.989997860000003"/>
    <n v="95.114003926871064"/>
    <n v="5"/>
    <n v="15"/>
    <n v="499.94998930000003"/>
    <n v="484.94998930000003"/>
    <s v="DEBIT"/>
    <s v="Non-Cash Payments"/>
  </r>
  <r>
    <n v="11334"/>
    <d v="2015-06-15T00:00:00"/>
    <x v="3"/>
    <n v="4"/>
    <d v="2015-06-19T00:00:00"/>
    <n v="1"/>
    <s v="Standard Class"/>
    <s v="Other"/>
    <n v="13"/>
    <n v="900"/>
    <n v="3"/>
    <s v="Footwear"/>
    <x v="1"/>
    <s v="Viersen"/>
    <s v="North Rhine-Westphalia"/>
    <m/>
    <s v="Germany"/>
    <s v="Western Europe"/>
    <x v="3"/>
    <s v="Under Armour Women's Ignite PIP VI Slide"/>
    <n v="31.989999770000001"/>
    <n v="27.763856872771434"/>
    <n v="5"/>
    <n v="4.8000001909999996"/>
    <n v="159.94999885000001"/>
    <n v="155.149998659"/>
    <s v="DEBIT"/>
    <s v="Non-Cash Payments"/>
  </r>
  <r>
    <n v="62885"/>
    <d v="2017-06-07T00:00:00"/>
    <x v="4"/>
    <n v="4"/>
    <d v="2017-06-13T00:00:00"/>
    <n v="1"/>
    <s v="Standard Class"/>
    <s v="Other"/>
    <n v="9"/>
    <n v="6217"/>
    <n v="3"/>
    <s v="Footwear"/>
    <x v="1"/>
    <s v="Verona"/>
    <s v="Veneto"/>
    <m/>
    <s v="Italy"/>
    <s v="Southern Europe"/>
    <x v="0"/>
    <s v="Nike Men's Free 5.0+ Running Shoe"/>
    <n v="99.989997860000003"/>
    <n v="95.114003926871064"/>
    <n v="5"/>
    <n v="20"/>
    <n v="499.94998930000003"/>
    <n v="479.94998930000003"/>
    <s v="DEBIT"/>
    <s v="Non-Cash Payments"/>
  </r>
  <r>
    <n v="66998"/>
    <d v="2017-05-09T00:00:00"/>
    <x v="6"/>
    <n v="4"/>
    <d v="2017-05-15T00:00:00"/>
    <n v="0"/>
    <s v="Standard Class"/>
    <s v="Other"/>
    <n v="9"/>
    <n v="9466"/>
    <n v="3"/>
    <s v="Footwear"/>
    <x v="1"/>
    <s v="Fano"/>
    <s v="Marche"/>
    <m/>
    <s v="Italy"/>
    <s v="Southern Europe"/>
    <x v="0"/>
    <s v="Nike Men's Free 5.0+ Running Shoe"/>
    <n v="99.989997860000003"/>
    <n v="95.114003926871064"/>
    <n v="5"/>
    <n v="20"/>
    <n v="499.94998930000003"/>
    <n v="479.94998930000003"/>
    <s v="DEBIT"/>
    <s v="Non-Cash Payments"/>
  </r>
  <r>
    <n v="47002"/>
    <d v="2016-11-17T00:00:00"/>
    <x v="1"/>
    <n v="4"/>
    <d v="2016-11-23T00:00:00"/>
    <n v="0"/>
    <s v="Standard Class"/>
    <s v="Other"/>
    <n v="9"/>
    <n v="4596"/>
    <n v="3"/>
    <s v="Footwear"/>
    <x v="1"/>
    <s v="Gdynia"/>
    <s v="Pomerania"/>
    <m/>
    <s v="Poland"/>
    <s v="Eastern Europe"/>
    <x v="0"/>
    <s v="Nike Men's Free 5.0+ Running Shoe"/>
    <n v="99.989997860000003"/>
    <n v="95.114003926871064"/>
    <n v="5"/>
    <n v="25"/>
    <n v="499.94998930000003"/>
    <n v="474.94998930000003"/>
    <s v="DEBIT"/>
    <s v="Non-Cash Payments"/>
  </r>
  <r>
    <n v="63445"/>
    <d v="2017-07-15T00:00:00"/>
    <x v="5"/>
    <n v="4"/>
    <d v="2017-07-20T00:00:00"/>
    <n v="1"/>
    <s v="Standard Class"/>
    <s v="Other"/>
    <n v="9"/>
    <n v="5206"/>
    <n v="3"/>
    <s v="Footwear"/>
    <x v="1"/>
    <s v="Talavera de la Reina"/>
    <s v="Castilla-La Mancha"/>
    <m/>
    <s v="Spain"/>
    <s v="Southern Europe"/>
    <x v="0"/>
    <s v="Nike Men's Free 5.0+ Running Shoe"/>
    <n v="99.989997860000003"/>
    <n v="95.114003926871064"/>
    <n v="5"/>
    <n v="25"/>
    <n v="499.94998930000003"/>
    <n v="474.94998930000003"/>
    <s v="DEBIT"/>
    <s v="Non-Cash Payments"/>
  </r>
  <r>
    <n v="67566"/>
    <d v="2017-09-13T00:00:00"/>
    <x v="4"/>
    <n v="4"/>
    <d v="2017-09-19T00:00:00"/>
    <n v="0"/>
    <s v="Standard Class"/>
    <s v="Other"/>
    <n v="9"/>
    <n v="2823"/>
    <n v="3"/>
    <s v="Footwear"/>
    <x v="1"/>
    <s v="Montreuil"/>
    <s v="Île-de-France"/>
    <m/>
    <s v="France"/>
    <s v="Western Europe"/>
    <x v="0"/>
    <s v="Nike Men's Free 5.0+ Running Shoe"/>
    <n v="99.989997860000003"/>
    <n v="95.114003926871064"/>
    <n v="5"/>
    <n v="25"/>
    <n v="499.94998930000003"/>
    <n v="474.94998930000003"/>
    <s v="DEBIT"/>
    <s v="Non-Cash Payments"/>
  </r>
  <r>
    <n v="18884"/>
    <d v="2015-03-10T00:00:00"/>
    <x v="6"/>
    <n v="4"/>
    <d v="2015-03-16T00:00:00"/>
    <n v="1"/>
    <s v="Standard Class"/>
    <s v="Other"/>
    <n v="11"/>
    <n v="10408"/>
    <n v="3"/>
    <s v="Footwear"/>
    <x v="1"/>
    <s v="Marseille"/>
    <s v="Provence-Alpes-Côte d'Azur"/>
    <m/>
    <s v="France"/>
    <s v="Western Europe"/>
    <x v="16"/>
    <s v="Under Armour Hustle Storm Medium Duffle Bag"/>
    <n v="34.990001679999999"/>
    <n v="25.521801568600001"/>
    <n v="5"/>
    <n v="8.75"/>
    <n v="174.9500084"/>
    <n v="166.2000084"/>
    <s v="DEBIT"/>
    <s v="Non-Cash Payments"/>
  </r>
  <r>
    <n v="18845"/>
    <d v="2015-03-10T00:00:00"/>
    <x v="6"/>
    <n v="4"/>
    <d v="2015-03-16T00:00:00"/>
    <n v="1"/>
    <s v="Standard Class"/>
    <s v="Other"/>
    <n v="11"/>
    <n v="11011"/>
    <n v="3"/>
    <s v="Footwear"/>
    <x v="1"/>
    <s v="Lisbon"/>
    <s v="Lisbon"/>
    <m/>
    <s v="Portugal"/>
    <s v="Southern Europe"/>
    <x v="16"/>
    <s v="Under Armour Hustle Storm Medium Duffle Bag"/>
    <n v="34.990001679999999"/>
    <n v="25.521801568600001"/>
    <n v="5"/>
    <n v="9.6199998860000004"/>
    <n v="174.9500084"/>
    <n v="165.33000851400001"/>
    <s v="DEBIT"/>
    <s v="Non-Cash Payments"/>
  </r>
  <r>
    <n v="66854"/>
    <d v="2017-02-09T00:00:00"/>
    <x v="1"/>
    <n v="4"/>
    <d v="2017-02-15T00:00:00"/>
    <n v="1"/>
    <s v="Standard Class"/>
    <s v="Other"/>
    <n v="16"/>
    <n v="40"/>
    <n v="3"/>
    <s v="Footwear"/>
    <x v="1"/>
    <s v="Wolverhampton"/>
    <s v="England"/>
    <m/>
    <s v="United Kingdom"/>
    <s v="Northern Europe"/>
    <x v="22"/>
    <s v="Nike Men's Free TR 5.0 TB Training Shoe"/>
    <n v="99.989997860000003"/>
    <n v="65.117997740000007"/>
    <n v="5"/>
    <n v="35"/>
    <n v="499.94998930000003"/>
    <n v="464.94998930000003"/>
    <s v="DEBIT"/>
    <s v="Non-Cash Payments"/>
  </r>
  <r>
    <n v="46955"/>
    <d v="2016-11-16T00:00:00"/>
    <x v="4"/>
    <n v="4"/>
    <d v="2016-11-22T00:00:00"/>
    <n v="1"/>
    <s v="Standard Class"/>
    <s v="Other"/>
    <n v="9"/>
    <n v="11636"/>
    <n v="3"/>
    <s v="Footwear"/>
    <x v="1"/>
    <s v="Satu Mare"/>
    <s v="Satu Mare"/>
    <m/>
    <s v="Romania"/>
    <s v="Eastern Europe"/>
    <x v="0"/>
    <s v="Nike Men's Free 5.0+ Running Shoe"/>
    <n v="99.989997860000003"/>
    <n v="95.114003926871064"/>
    <n v="5"/>
    <n v="45"/>
    <n v="499.94998930000003"/>
    <n v="454.94998930000003"/>
    <s v="DEBIT"/>
    <s v="Non-Cash Payments"/>
  </r>
  <r>
    <n v="13890"/>
    <d v="2015-07-22T00:00:00"/>
    <x v="4"/>
    <n v="2"/>
    <d v="2015-07-24T00:00:00"/>
    <n v="1"/>
    <s v="Second Class"/>
    <s v="Other"/>
    <n v="9"/>
    <n v="9120"/>
    <n v="3"/>
    <s v="Footwear"/>
    <x v="1"/>
    <s v="Wiesbaden"/>
    <s v="Hesse"/>
    <m/>
    <s v="Germany"/>
    <s v="Western Europe"/>
    <x v="0"/>
    <s v="Nike Men's Free 5.0+ Running Shoe"/>
    <n v="99.989997860000003"/>
    <n v="95.114003926871064"/>
    <n v="4"/>
    <n v="4"/>
    <n v="399.95999144000001"/>
    <n v="395.95999144000001"/>
    <s v="CASH"/>
    <s v="Cash Over 200"/>
  </r>
  <r>
    <n v="17071"/>
    <d v="2015-07-09T00:00:00"/>
    <x v="1"/>
    <n v="2"/>
    <d v="2015-07-13T00:00:00"/>
    <n v="0"/>
    <s v="Second Class"/>
    <s v="Other"/>
    <n v="13"/>
    <n v="12221"/>
    <n v="3"/>
    <s v="Footwear"/>
    <x v="1"/>
    <s v="Montpellier"/>
    <s v="Languedoc-Roussillon-Midi-Pyrénées"/>
    <m/>
    <s v="France"/>
    <s v="Western Europe"/>
    <x v="3"/>
    <s v="Under Armour Women's Ignite Slide"/>
    <n v="31.989999770000001"/>
    <n v="27.113333001333334"/>
    <n v="4"/>
    <n v="1.2799999710000001"/>
    <n v="127.95999908"/>
    <n v="126.67999910900001"/>
    <s v="CASH"/>
    <s v="Cash Not Over 200"/>
  </r>
  <r>
    <n v="11321"/>
    <d v="2015-06-15T00:00:00"/>
    <x v="3"/>
    <n v="2"/>
    <d v="2015-06-17T00:00:00"/>
    <n v="0"/>
    <s v="Second Class"/>
    <s v="Other"/>
    <n v="9"/>
    <n v="9415"/>
    <n v="3"/>
    <s v="Footwear"/>
    <x v="1"/>
    <s v="Munich"/>
    <s v="Bavaria"/>
    <m/>
    <s v="Germany"/>
    <s v="Western Europe"/>
    <x v="0"/>
    <s v="Nike Men's Free 5.0+ Running Shoe"/>
    <n v="99.989997860000003"/>
    <n v="95.114003926871064"/>
    <n v="4"/>
    <n v="8"/>
    <n v="399.95999144000001"/>
    <n v="391.95999144000001"/>
    <s v="CASH"/>
    <s v="Cash Over 200"/>
  </r>
  <r>
    <n v="64813"/>
    <d v="2017-04-08T00:00:00"/>
    <x v="5"/>
    <n v="2"/>
    <d v="2017-04-11T00:00:00"/>
    <n v="1"/>
    <s v="Second Class"/>
    <s v="Other"/>
    <n v="17"/>
    <n v="10018"/>
    <n v="4"/>
    <s v="Apparel"/>
    <x v="1"/>
    <s v="Portsmouth"/>
    <s v="England"/>
    <m/>
    <s v="United Kingdom"/>
    <s v="Northern Europe"/>
    <x v="5"/>
    <s v="Perfect Fitness Perfect Rip Deck"/>
    <n v="59.990001679999999"/>
    <n v="54.488929209402009"/>
    <n v="4"/>
    <n v="12"/>
    <n v="239.96000672"/>
    <n v="227.96000672"/>
    <s v="CASH"/>
    <s v="Cash Over 200"/>
  </r>
  <r>
    <n v="17162"/>
    <d v="2015-08-09T00:00:00"/>
    <x v="0"/>
    <n v="2"/>
    <d v="2015-08-11T00:00:00"/>
    <n v="1"/>
    <s v="Second Class"/>
    <s v="Other"/>
    <n v="17"/>
    <n v="54"/>
    <n v="4"/>
    <s v="Apparel"/>
    <x v="1"/>
    <s v="Eastbourne"/>
    <s v="England"/>
    <m/>
    <s v="United Kingdom"/>
    <s v="Northern Europe"/>
    <x v="5"/>
    <s v="Perfect Fitness Perfect Rip Deck"/>
    <n v="59.990001679999999"/>
    <n v="54.488929209402009"/>
    <n v="4"/>
    <n v="38.38999939"/>
    <n v="239.96000672"/>
    <n v="201.57000733000001"/>
    <s v="CASH"/>
    <s v="Cash Over 200"/>
  </r>
  <r>
    <n v="12827"/>
    <d v="2015-07-07T00:00:00"/>
    <x v="6"/>
    <n v="2"/>
    <d v="2015-07-09T00:00:00"/>
    <n v="1"/>
    <s v="Second Class"/>
    <s v="Other"/>
    <n v="17"/>
    <n v="542"/>
    <n v="4"/>
    <s v="Apparel"/>
    <x v="1"/>
    <s v="Dortmund"/>
    <s v="North Rhine-Westphalia"/>
    <m/>
    <s v="Germany"/>
    <s v="Western Europe"/>
    <x v="5"/>
    <s v="Perfect Fitness Perfect Rip Deck"/>
    <n v="59.990001679999999"/>
    <n v="54.488929209402009"/>
    <n v="4"/>
    <n v="38.38999939"/>
    <n v="239.96000672"/>
    <n v="201.57000733000001"/>
    <s v="CASH"/>
    <s v="Cash Over 200"/>
  </r>
  <r>
    <n v="11936"/>
    <d v="2015-06-24T00:00:00"/>
    <x v="4"/>
    <n v="2"/>
    <d v="2015-06-26T00:00:00"/>
    <n v="0"/>
    <s v="Second Class"/>
    <s v="Other"/>
    <n v="24"/>
    <n v="724"/>
    <n v="5"/>
    <s v="Golf"/>
    <x v="1"/>
    <s v="Bobigny"/>
    <s v="Île-de-France"/>
    <m/>
    <s v="France"/>
    <s v="Western Europe"/>
    <x v="7"/>
    <s v="Nike Men's Dri-FIT Victory Golf Polo"/>
    <n v="50"/>
    <n v="43.678035218757444"/>
    <n v="4"/>
    <n v="0"/>
    <n v="200"/>
    <n v="200"/>
    <s v="CASH"/>
    <s v="Cash Not Over 200"/>
  </r>
  <r>
    <n v="68337"/>
    <d v="2017-09-24T00:00:00"/>
    <x v="0"/>
    <n v="2"/>
    <d v="2017-09-26T00:00:00"/>
    <n v="1"/>
    <s v="Second Class"/>
    <s v="Other"/>
    <n v="29"/>
    <n v="8897"/>
    <n v="5"/>
    <s v="Golf"/>
    <x v="1"/>
    <s v="Lille"/>
    <s v="Nord-Pas-de-Calais-Picardie"/>
    <m/>
    <s v="France"/>
    <s v="Western Europe"/>
    <x v="1"/>
    <s v="Under Armour Girls' Toddler Spine Surge Runni"/>
    <n v="39.990001679999999"/>
    <n v="34.198098313835338"/>
    <n v="4"/>
    <n v="3.2000000480000002"/>
    <n v="159.96000672"/>
    <n v="156.760006672"/>
    <s v="CASH"/>
    <s v="Cash Not Over 200"/>
  </r>
  <r>
    <n v="45746"/>
    <d v="2016-10-29T00:00:00"/>
    <x v="5"/>
    <n v="2"/>
    <d v="2016-11-01T00:00:00"/>
    <n v="0"/>
    <s v="Second Class"/>
    <s v="Other"/>
    <n v="24"/>
    <n v="7112"/>
    <n v="5"/>
    <s v="Golf"/>
    <x v="1"/>
    <s v="Giurgiu"/>
    <s v="Giurgiu"/>
    <m/>
    <s v="Romania"/>
    <s v="Eastern Europe"/>
    <x v="7"/>
    <s v="Nike Men's Dri-FIT Victory Golf Polo"/>
    <n v="50"/>
    <n v="43.678035218757444"/>
    <n v="4"/>
    <n v="10"/>
    <n v="200"/>
    <n v="190"/>
    <s v="CASH"/>
    <s v="Cash Not Over 200"/>
  </r>
  <r>
    <n v="64813"/>
    <d v="2017-04-08T00:00:00"/>
    <x v="5"/>
    <n v="2"/>
    <d v="2017-04-11T00:00:00"/>
    <n v="1"/>
    <s v="Second Class"/>
    <s v="Other"/>
    <n v="24"/>
    <n v="10018"/>
    <n v="5"/>
    <s v="Golf"/>
    <x v="1"/>
    <s v="Portsmouth"/>
    <s v="England"/>
    <m/>
    <s v="United Kingdom"/>
    <s v="Northern Europe"/>
    <x v="7"/>
    <s v="Nike Men's Dri-FIT Victory Golf Polo"/>
    <n v="50"/>
    <n v="43.678035218757444"/>
    <n v="4"/>
    <n v="11"/>
    <n v="200"/>
    <n v="189"/>
    <s v="CASH"/>
    <s v="Cash Not Over 200"/>
  </r>
  <r>
    <n v="13736"/>
    <d v="2015-07-20T00:00:00"/>
    <x v="3"/>
    <n v="2"/>
    <d v="2015-07-22T00:00:00"/>
    <n v="0"/>
    <s v="Second Class"/>
    <s v="Other"/>
    <n v="24"/>
    <n v="1086"/>
    <n v="5"/>
    <s v="Golf"/>
    <x v="1"/>
    <s v="Tamworth"/>
    <s v="England"/>
    <m/>
    <s v="United Kingdom"/>
    <s v="Northern Europe"/>
    <x v="7"/>
    <s v="Nike Men's Dri-FIT Victory Golf Polo"/>
    <n v="50"/>
    <n v="43.678035218757444"/>
    <n v="4"/>
    <n v="14"/>
    <n v="200"/>
    <n v="186"/>
    <s v="CASH"/>
    <s v="Cash Not Over 200"/>
  </r>
  <r>
    <n v="49622"/>
    <d v="2016-12-25T00:00:00"/>
    <x v="0"/>
    <n v="2"/>
    <d v="2016-12-27T00:00:00"/>
    <n v="1"/>
    <s v="Second Class"/>
    <s v="Other"/>
    <n v="29"/>
    <n v="7112"/>
    <n v="5"/>
    <s v="Golf"/>
    <x v="1"/>
    <s v="Lviv"/>
    <s v="Lviv"/>
    <m/>
    <s v="Ukraine"/>
    <s v="Eastern Europe"/>
    <x v="1"/>
    <s v="Under Armour Girls' Toddler Spine Surge Runni"/>
    <n v="39.990001679999999"/>
    <n v="34.198098313835338"/>
    <n v="4"/>
    <n v="14.399999619999999"/>
    <n v="159.96000672"/>
    <n v="145.56000710000001"/>
    <s v="CASH"/>
    <s v="Cash Not Over 200"/>
  </r>
  <r>
    <n v="19444"/>
    <d v="2015-11-10T00:00:00"/>
    <x v="6"/>
    <n v="2"/>
    <d v="2015-11-12T00:00:00"/>
    <n v="1"/>
    <s v="Second Class"/>
    <s v="Other"/>
    <n v="24"/>
    <n v="2916"/>
    <n v="5"/>
    <s v="Golf"/>
    <x v="1"/>
    <s v="London"/>
    <s v="England"/>
    <m/>
    <s v="United Kingdom"/>
    <s v="Northern Europe"/>
    <x v="7"/>
    <s v="Nike Men's Dri-FIT Victory Golf Polo"/>
    <n v="50"/>
    <n v="43.678035218757444"/>
    <n v="4"/>
    <n v="20"/>
    <n v="200"/>
    <n v="180"/>
    <s v="CASH"/>
    <s v="Cash Not Over 200"/>
  </r>
  <r>
    <n v="63936"/>
    <d v="2017-07-22T00:00:00"/>
    <x v="5"/>
    <n v="2"/>
    <d v="2017-07-25T00:00:00"/>
    <n v="0"/>
    <s v="Second Class"/>
    <s v="Other"/>
    <n v="29"/>
    <n v="11329"/>
    <n v="5"/>
    <s v="Golf"/>
    <x v="1"/>
    <s v="Drancy"/>
    <s v="Île-de-France"/>
    <m/>
    <s v="France"/>
    <s v="Western Europe"/>
    <x v="1"/>
    <s v="Under Armour Girls' Toddler Spine Surge Runni"/>
    <n v="39.990001679999999"/>
    <n v="34.198098313835338"/>
    <n v="4"/>
    <n v="31.989999770000001"/>
    <n v="159.96000672"/>
    <n v="127.97000695"/>
    <s v="CASH"/>
    <s v="Cash Not Over 200"/>
  </r>
  <r>
    <n v="49622"/>
    <d v="2016-12-25T00:00:00"/>
    <x v="0"/>
    <n v="2"/>
    <d v="2016-12-27T00:00:00"/>
    <n v="1"/>
    <s v="Second Class"/>
    <s v="Other"/>
    <n v="40"/>
    <n v="7112"/>
    <n v="6"/>
    <s v="Outdoors"/>
    <x v="1"/>
    <s v="Lviv"/>
    <s v="Lviv"/>
    <m/>
    <s v="Ukraine"/>
    <s v="Eastern Europe"/>
    <x v="8"/>
    <s v="Team Golf Pittsburgh Steelers Putter Grip"/>
    <n v="24.989999770000001"/>
    <n v="19.858499913833334"/>
    <n v="4"/>
    <n v="14.989999770000001"/>
    <n v="99.959999080000003"/>
    <n v="84.969999310000006"/>
    <s v="CASH"/>
    <s v="Cash Not Over 200"/>
  </r>
  <r>
    <n v="17719"/>
    <d v="2015-09-16T00:00:00"/>
    <x v="4"/>
    <n v="2"/>
    <d v="2015-09-18T00:00:00"/>
    <n v="1"/>
    <s v="Second Class"/>
    <s v="Other"/>
    <n v="9"/>
    <n v="2439"/>
    <n v="3"/>
    <s v="Footwear"/>
    <x v="1"/>
    <s v="Messina"/>
    <s v="Sicily"/>
    <m/>
    <s v="Italy"/>
    <s v="Southern Europe"/>
    <x v="0"/>
    <s v="Nike Men's Free 5.0+ Running Shoe"/>
    <n v="99.989997860000003"/>
    <n v="95.114003926871064"/>
    <n v="5"/>
    <n v="0"/>
    <n v="499.94998930000003"/>
    <n v="499.94998930000003"/>
    <s v="CASH"/>
    <s v="Cash Over 200"/>
  </r>
  <r>
    <n v="15766"/>
    <d v="2015-08-19T00:00:00"/>
    <x v="4"/>
    <n v="2"/>
    <d v="2015-08-21T00:00:00"/>
    <n v="0"/>
    <s v="Second Class"/>
    <s v="Other"/>
    <n v="9"/>
    <n v="6416"/>
    <n v="3"/>
    <s v="Footwear"/>
    <x v="1"/>
    <s v="Brindisi"/>
    <s v="Apulia"/>
    <m/>
    <s v="Italy"/>
    <s v="Southern Europe"/>
    <x v="0"/>
    <s v="Nike Men's Free 5.0+ Running Shoe"/>
    <n v="99.989997860000003"/>
    <n v="95.114003926871064"/>
    <n v="5"/>
    <n v="59.990001679999999"/>
    <n v="499.94998930000003"/>
    <n v="439.95998762000005"/>
    <s v="CASH"/>
    <s v="Cash Over 200"/>
  </r>
  <r>
    <n v="12179"/>
    <d v="2015-06-27T00:00:00"/>
    <x v="5"/>
    <n v="2"/>
    <d v="2015-06-30T00:00:00"/>
    <n v="1"/>
    <s v="Second Class"/>
    <s v="Other"/>
    <n v="17"/>
    <n v="6310"/>
    <n v="4"/>
    <s v="Apparel"/>
    <x v="1"/>
    <s v="Hamburg"/>
    <s v="Hamburg"/>
    <m/>
    <s v="Germany"/>
    <s v="Western Europe"/>
    <x v="5"/>
    <s v="Perfect Fitness Perfect Rip Deck"/>
    <n v="59.990001679999999"/>
    <n v="54.488929209402009"/>
    <n v="5"/>
    <n v="9"/>
    <n v="299.9500084"/>
    <n v="290.9500084"/>
    <s v="CASH"/>
    <s v="Cash Over 200"/>
  </r>
  <r>
    <n v="66275"/>
    <d v="2017-08-25T00:00:00"/>
    <x v="2"/>
    <n v="2"/>
    <d v="2017-08-29T00:00:00"/>
    <n v="1"/>
    <s v="Second Class"/>
    <s v="Other"/>
    <n v="17"/>
    <n v="9029"/>
    <n v="4"/>
    <s v="Apparel"/>
    <x v="1"/>
    <s v="The Hague"/>
    <s v="South Holland"/>
    <m/>
    <s v="Netherlands"/>
    <s v="Western Europe"/>
    <x v="5"/>
    <s v="Perfect Fitness Perfect Rip Deck"/>
    <n v="59.990001679999999"/>
    <n v="54.488929209402009"/>
    <n v="5"/>
    <n v="50.990001679999999"/>
    <n v="299.9500084"/>
    <n v="248.96000672"/>
    <s v="CASH"/>
    <s v="Cash Over 200"/>
  </r>
  <r>
    <n v="13140"/>
    <d v="2015-11-07T00:00:00"/>
    <x v="5"/>
    <n v="2"/>
    <d v="2015-11-10T00:00:00"/>
    <n v="1"/>
    <s v="Second Class"/>
    <s v="Other"/>
    <n v="17"/>
    <n v="295"/>
    <n v="4"/>
    <s v="Apparel"/>
    <x v="1"/>
    <s v="Vienna"/>
    <s v="Vienna"/>
    <m/>
    <s v="Austria"/>
    <s v="Western Europe"/>
    <x v="5"/>
    <s v="Perfect Fitness Perfect Rip Deck"/>
    <n v="59.990001679999999"/>
    <n v="54.488929209402009"/>
    <n v="5"/>
    <n v="50.990001679999999"/>
    <n v="299.9500084"/>
    <n v="248.96000672"/>
    <s v="CASH"/>
    <s v="Cash Over 200"/>
  </r>
  <r>
    <n v="16444"/>
    <d v="2015-08-29T00:00:00"/>
    <x v="5"/>
    <n v="2"/>
    <d v="2015-09-01T00:00:00"/>
    <n v="1"/>
    <s v="Second Class"/>
    <s v="Other"/>
    <n v="17"/>
    <n v="9011"/>
    <n v="4"/>
    <s v="Apparel"/>
    <x v="1"/>
    <s v="Duisburg"/>
    <s v="North Rhine-Westphalia"/>
    <m/>
    <s v="Germany"/>
    <s v="Western Europe"/>
    <x v="5"/>
    <s v="Perfect Fitness Perfect Rip Deck"/>
    <n v="59.990001679999999"/>
    <n v="54.488929209402009"/>
    <n v="5"/>
    <n v="53.990001679999999"/>
    <n v="299.9500084"/>
    <n v="245.96000672"/>
    <s v="CASH"/>
    <s v="Cash Over 200"/>
  </r>
  <r>
    <n v="15766"/>
    <d v="2015-08-19T00:00:00"/>
    <x v="4"/>
    <n v="2"/>
    <d v="2015-08-21T00:00:00"/>
    <n v="0"/>
    <s v="Second Class"/>
    <s v="Other"/>
    <n v="26"/>
    <n v="6416"/>
    <n v="5"/>
    <s v="Golf"/>
    <x v="1"/>
    <s v="Brindisi"/>
    <s v="Apulia"/>
    <m/>
    <s v="Italy"/>
    <s v="Southern Europe"/>
    <x v="9"/>
    <s v="TYR Boys' Team Digi Jammer"/>
    <n v="39.990001679999999"/>
    <n v="30.892751576250003"/>
    <n v="5"/>
    <n v="4"/>
    <n v="199.9500084"/>
    <n v="195.9500084"/>
    <s v="CASH"/>
    <s v="Cash Not Over 200"/>
  </r>
  <r>
    <n v="65030"/>
    <d v="2017-07-08T00:00:00"/>
    <x v="5"/>
    <n v="2"/>
    <d v="2017-07-11T00:00:00"/>
    <n v="1"/>
    <s v="Second Class"/>
    <s v="Other"/>
    <n v="24"/>
    <n v="3570"/>
    <n v="5"/>
    <s v="Golf"/>
    <x v="1"/>
    <s v="Nantes"/>
    <s v="Pays de la Loire"/>
    <m/>
    <s v="France"/>
    <s v="Western Europe"/>
    <x v="7"/>
    <s v="Nike Men's Dri-FIT Victory Golf Polo"/>
    <n v="50"/>
    <n v="43.678035218757444"/>
    <n v="5"/>
    <n v="22.5"/>
    <n v="250"/>
    <n v="227.5"/>
    <s v="CASH"/>
    <s v="Cash Over 200"/>
  </r>
  <r>
    <n v="14454"/>
    <d v="2015-07-30T00:00:00"/>
    <x v="1"/>
    <n v="2"/>
    <d v="2015-08-03T00:00:00"/>
    <n v="1"/>
    <s v="Second Class"/>
    <s v="Other"/>
    <n v="24"/>
    <n v="1577"/>
    <n v="5"/>
    <s v="Golf"/>
    <x v="1"/>
    <s v="Halifax"/>
    <s v="England"/>
    <m/>
    <s v="United Kingdom"/>
    <s v="Northern Europe"/>
    <x v="7"/>
    <s v="Nike Men's Dri-FIT Victory Golf Polo"/>
    <n v="50"/>
    <n v="43.678035218757444"/>
    <n v="5"/>
    <n v="25"/>
    <n v="250"/>
    <n v="225"/>
    <s v="CASH"/>
    <s v="Cash Over 200"/>
  </r>
  <r>
    <n v="13736"/>
    <d v="2015-07-20T00:00:00"/>
    <x v="3"/>
    <n v="2"/>
    <d v="2015-07-22T00:00:00"/>
    <n v="0"/>
    <s v="Second Class"/>
    <s v="Other"/>
    <n v="24"/>
    <n v="1086"/>
    <n v="5"/>
    <s v="Golf"/>
    <x v="1"/>
    <s v="Tamworth"/>
    <s v="England"/>
    <m/>
    <s v="United Kingdom"/>
    <s v="Northern Europe"/>
    <x v="7"/>
    <s v="Nike Men's Dri-FIT Victory Golf Polo"/>
    <n v="50"/>
    <n v="43.678035218757444"/>
    <n v="5"/>
    <n v="25"/>
    <n v="250"/>
    <n v="225"/>
    <s v="CASH"/>
    <s v="Cash Over 200"/>
  </r>
  <r>
    <n v="67979"/>
    <d v="2017-09-19T00:00:00"/>
    <x v="6"/>
    <n v="2"/>
    <d v="2017-09-21T00:00:00"/>
    <n v="1"/>
    <s v="Second Class"/>
    <s v="Other"/>
    <n v="29"/>
    <n v="1568"/>
    <n v="5"/>
    <s v="Golf"/>
    <x v="1"/>
    <s v="La Rochelle"/>
    <s v="Aquitaine-Limousin-Poitou-Charentes"/>
    <m/>
    <s v="France"/>
    <s v="Western Europe"/>
    <x v="1"/>
    <s v="Under Armour Girls' Toddler Spine Surge Runni"/>
    <n v="39.990001679999999"/>
    <n v="34.198098313835338"/>
    <n v="5"/>
    <n v="20"/>
    <n v="199.9500084"/>
    <n v="179.9500084"/>
    <s v="CASH"/>
    <s v="Cash Not Over 200"/>
  </r>
  <r>
    <n v="65030"/>
    <d v="2017-07-08T00:00:00"/>
    <x v="5"/>
    <n v="2"/>
    <d v="2017-07-11T00:00:00"/>
    <n v="1"/>
    <s v="Second Class"/>
    <s v="Other"/>
    <n v="24"/>
    <n v="3570"/>
    <n v="5"/>
    <s v="Golf"/>
    <x v="1"/>
    <s v="Nantes"/>
    <s v="Pays de la Loire"/>
    <m/>
    <s v="France"/>
    <s v="Western Europe"/>
    <x v="7"/>
    <s v="Nike Men's Dri-FIT Victory Golf Polo"/>
    <n v="50"/>
    <n v="43.678035218757444"/>
    <n v="5"/>
    <n v="25"/>
    <n v="250"/>
    <n v="225"/>
    <s v="CASH"/>
    <s v="Cash Over 200"/>
  </r>
  <r>
    <n v="66275"/>
    <d v="2017-08-25T00:00:00"/>
    <x v="2"/>
    <n v="2"/>
    <d v="2017-08-29T00:00:00"/>
    <n v="1"/>
    <s v="Second Class"/>
    <s v="Other"/>
    <n v="24"/>
    <n v="9029"/>
    <n v="5"/>
    <s v="Golf"/>
    <x v="1"/>
    <s v="The Hague"/>
    <s v="South Holland"/>
    <m/>
    <s v="Netherlands"/>
    <s v="Western Europe"/>
    <x v="7"/>
    <s v="Nike Men's Dri-FIT Victory Golf Polo"/>
    <n v="50"/>
    <n v="43.678035218757444"/>
    <n v="5"/>
    <n v="37.5"/>
    <n v="250"/>
    <n v="212.5"/>
    <s v="CASH"/>
    <s v="Cash Over 200"/>
  </r>
  <r>
    <n v="65264"/>
    <d v="2017-10-08T00:00:00"/>
    <x v="0"/>
    <n v="2"/>
    <d v="2017-10-10T00:00:00"/>
    <n v="1"/>
    <s v="Second Class"/>
    <s v="Other"/>
    <n v="24"/>
    <n v="9047"/>
    <n v="5"/>
    <s v="Golf"/>
    <x v="1"/>
    <s v="Ratingen"/>
    <s v="North Rhine-Westphalia"/>
    <m/>
    <s v="Germany"/>
    <s v="Western Europe"/>
    <x v="7"/>
    <s v="Nike Men's Dri-FIT Victory Golf Polo"/>
    <n v="50"/>
    <n v="43.678035218757444"/>
    <n v="5"/>
    <n v="37.5"/>
    <n v="250"/>
    <n v="212.5"/>
    <s v="CASH"/>
    <s v="Cash Over 200"/>
  </r>
  <r>
    <n v="11936"/>
    <d v="2015-06-24T00:00:00"/>
    <x v="4"/>
    <n v="2"/>
    <d v="2015-06-26T00:00:00"/>
    <n v="0"/>
    <s v="Second Class"/>
    <s v="Other"/>
    <n v="26"/>
    <n v="724"/>
    <n v="5"/>
    <s v="Golf"/>
    <x v="1"/>
    <s v="Bobigny"/>
    <s v="Île-de-France"/>
    <m/>
    <s v="France"/>
    <s v="Western Europe"/>
    <x v="9"/>
    <s v="adidas Youth Germany Black/Red Away Match Soc"/>
    <n v="70"/>
    <n v="62.759999940857142"/>
    <n v="5"/>
    <n v="59.5"/>
    <n v="350"/>
    <n v="290.5"/>
    <s v="CASH"/>
    <s v="Cash Over 200"/>
  </r>
  <r>
    <n v="13890"/>
    <d v="2015-07-22T00:00:00"/>
    <x v="4"/>
    <n v="2"/>
    <d v="2015-07-24T00:00:00"/>
    <n v="1"/>
    <s v="Second Class"/>
    <s v="Other"/>
    <n v="24"/>
    <n v="9120"/>
    <n v="5"/>
    <s v="Golf"/>
    <x v="1"/>
    <s v="Wiesbaden"/>
    <s v="Hesse"/>
    <m/>
    <s v="Germany"/>
    <s v="Western Europe"/>
    <x v="7"/>
    <s v="Nike Men's Dri-FIT Victory Golf Polo"/>
    <n v="50"/>
    <n v="43.678035218757444"/>
    <n v="5"/>
    <n v="45"/>
    <n v="250"/>
    <n v="205"/>
    <s v="CASH"/>
    <s v="Cash Over 200"/>
  </r>
  <r>
    <n v="51226"/>
    <d v="2017-01-17T00:00:00"/>
    <x v="6"/>
    <n v="2"/>
    <d v="2017-01-19T00:00:00"/>
    <n v="0"/>
    <s v="Second Class"/>
    <s v="Other"/>
    <n v="36"/>
    <n v="7603"/>
    <n v="6"/>
    <s v="Outdoors"/>
    <x v="1"/>
    <s v="Galati"/>
    <s v="Galati"/>
    <m/>
    <s v="Romania"/>
    <s v="Eastern Europe"/>
    <x v="12"/>
    <s v="Glove It Women's Imperial Golf Glove"/>
    <n v="19.989999770000001"/>
    <n v="13.643874764125"/>
    <n v="5"/>
    <n v="3"/>
    <n v="99.94999885"/>
    <n v="96.94999885"/>
    <s v="CASH"/>
    <s v="Cash Not Over 200"/>
  </r>
  <r>
    <n v="67753"/>
    <d v="2017-09-16T00:00:00"/>
    <x v="5"/>
    <n v="2"/>
    <d v="2017-09-19T00:00:00"/>
    <n v="1"/>
    <s v="Second Class"/>
    <s v="Other"/>
    <n v="10"/>
    <n v="1566"/>
    <n v="3"/>
    <s v="Footwear"/>
    <x v="1"/>
    <s v="Arnhem"/>
    <s v="Gelderland"/>
    <m/>
    <s v="Netherlands"/>
    <s v="Western Europe"/>
    <x v="23"/>
    <s v="GoPro HERO3+ Black Edition Camera"/>
    <n v="399.98999020000002"/>
    <n v="294.3899917"/>
    <n v="1"/>
    <n v="48"/>
    <n v="399.98999020000002"/>
    <n v="351.98999020000002"/>
    <s v="DEBIT"/>
    <s v="Non-Cash Payments"/>
  </r>
  <r>
    <n v="15421"/>
    <d v="2015-08-14T00:00:00"/>
    <x v="2"/>
    <n v="2"/>
    <d v="2015-08-18T00:00:00"/>
    <n v="0"/>
    <s v="Second Class"/>
    <s v="Other"/>
    <n v="9"/>
    <n v="2918"/>
    <n v="3"/>
    <s v="Footwear"/>
    <x v="1"/>
    <s v="Parma"/>
    <s v="Emilia-Romagna"/>
    <m/>
    <s v="Italy"/>
    <s v="Southern Europe"/>
    <x v="0"/>
    <s v="Nike Men's Free 5.0+ Running Shoe"/>
    <n v="99.989997860000003"/>
    <n v="95.114003926871064"/>
    <n v="1"/>
    <n v="13"/>
    <n v="99.989997860000003"/>
    <n v="86.989997860000003"/>
    <s v="DEBIT"/>
    <s v="Non-Cash Payments"/>
  </r>
  <r>
    <n v="13225"/>
    <d v="2015-07-13T00:00:00"/>
    <x v="3"/>
    <n v="2"/>
    <d v="2015-07-15T00:00:00"/>
    <n v="1"/>
    <s v="Second Class"/>
    <s v="Other"/>
    <n v="13"/>
    <n v="1491"/>
    <n v="3"/>
    <s v="Footwear"/>
    <x v="1"/>
    <s v="Vantaa"/>
    <s v="Uusimaa"/>
    <m/>
    <s v="Finland"/>
    <s v="Northern Europe"/>
    <x v="3"/>
    <s v="Under Armour Kids' Mercenary Slide"/>
    <n v="27.989999770000001"/>
    <n v="22.101999580000001"/>
    <n v="1"/>
    <n v="4.4800000190000002"/>
    <n v="27.989999770000001"/>
    <n v="23.509999751000002"/>
    <s v="DEBIT"/>
    <s v="Non-Cash Payments"/>
  </r>
  <r>
    <n v="71362"/>
    <d v="2017-07-11T00:00:00"/>
    <x v="6"/>
    <n v="2"/>
    <d v="2017-07-13T00:00:00"/>
    <n v="1"/>
    <s v="Second Class"/>
    <s v="Other"/>
    <n v="66"/>
    <n v="14915"/>
    <n v="4"/>
    <s v="Apparel"/>
    <x v="1"/>
    <s v="Rome"/>
    <s v="Lazio"/>
    <m/>
    <s v="Italy"/>
    <s v="Southern Europe"/>
    <x v="24"/>
    <s v="Porcelain crafts"/>
    <n v="461.48001099999999"/>
    <n v="376.77167767999998"/>
    <n v="1"/>
    <n v="0"/>
    <n v="461.48001099999999"/>
    <n v="461.48001099999999"/>
    <s v="DEBIT"/>
    <s v="Non-Cash Payments"/>
  </r>
  <r>
    <n v="13232"/>
    <d v="2015-07-13T00:00:00"/>
    <x v="3"/>
    <n v="2"/>
    <d v="2015-07-15T00:00:00"/>
    <n v="1"/>
    <s v="Second Class"/>
    <s v="Other"/>
    <n v="18"/>
    <n v="9619"/>
    <n v="4"/>
    <s v="Apparel"/>
    <x v="1"/>
    <s v="Vicenza"/>
    <s v="Veneto"/>
    <m/>
    <s v="Italy"/>
    <s v="Southern Europe"/>
    <x v="4"/>
    <s v="Nike Men's CJ Elite 2 TD Football Cleat"/>
    <n v="129.9900055"/>
    <n v="110.80340837177086"/>
    <n v="1"/>
    <n v="0"/>
    <n v="129.9900055"/>
    <n v="129.9900055"/>
    <s v="DEBIT"/>
    <s v="Non-Cash Payments"/>
  </r>
  <r>
    <n v="67753"/>
    <d v="2017-09-16T00:00:00"/>
    <x v="5"/>
    <n v="2"/>
    <d v="2017-09-19T00:00:00"/>
    <n v="1"/>
    <s v="Second Class"/>
    <s v="Other"/>
    <n v="17"/>
    <n v="1566"/>
    <n v="4"/>
    <s v="Apparel"/>
    <x v="1"/>
    <s v="Arnhem"/>
    <s v="Gelderland"/>
    <m/>
    <s v="Netherlands"/>
    <s v="Western Europe"/>
    <x v="5"/>
    <s v="Total Gym 1400"/>
    <n v="299.98999020000002"/>
    <n v="155.98999020000002"/>
    <n v="1"/>
    <n v="0"/>
    <n v="299.98999020000002"/>
    <n v="299.98999020000002"/>
    <s v="DEBIT"/>
    <s v="Non-Cash Payments"/>
  </r>
  <r>
    <n v="68879"/>
    <d v="2017-02-10T00:00:00"/>
    <x v="2"/>
    <n v="2"/>
    <d v="2017-02-14T00:00:00"/>
    <n v="1"/>
    <s v="Second Class"/>
    <s v="Other"/>
    <n v="18"/>
    <n v="778"/>
    <n v="4"/>
    <s v="Apparel"/>
    <x v="1"/>
    <s v="Villeneuve-le-Roi"/>
    <s v="Île-de-France"/>
    <m/>
    <s v="France"/>
    <s v="Western Europe"/>
    <x v="4"/>
    <s v="Nike Men's CJ Elite 2 TD Football Cleat"/>
    <n v="129.9900055"/>
    <n v="110.80340837177086"/>
    <n v="1"/>
    <n v="0"/>
    <n v="129.9900055"/>
    <n v="129.9900055"/>
    <s v="DEBIT"/>
    <s v="Non-Cash Payments"/>
  </r>
  <r>
    <n v="65487"/>
    <d v="2017-08-13T00:00:00"/>
    <x v="0"/>
    <n v="2"/>
    <d v="2017-08-15T00:00:00"/>
    <n v="1"/>
    <s v="Second Class"/>
    <s v="Other"/>
    <n v="18"/>
    <n v="2363"/>
    <n v="4"/>
    <s v="Apparel"/>
    <x v="1"/>
    <s v="Wattrelos"/>
    <s v="Nord-Pas-de-Calais-Picardie"/>
    <m/>
    <s v="France"/>
    <s v="Western Europe"/>
    <x v="4"/>
    <s v="Nike Men's CJ Elite 2 TD Football Cleat"/>
    <n v="129.9900055"/>
    <n v="110.80340837177086"/>
    <n v="1"/>
    <n v="0"/>
    <n v="129.9900055"/>
    <n v="129.9900055"/>
    <s v="DEBIT"/>
    <s v="Non-Cash Payments"/>
  </r>
  <r>
    <n v="65105"/>
    <d v="2017-08-08T00:00:00"/>
    <x v="6"/>
    <n v="2"/>
    <d v="2017-08-10T00:00:00"/>
    <n v="1"/>
    <s v="Second Class"/>
    <s v="Other"/>
    <n v="18"/>
    <n v="5898"/>
    <n v="4"/>
    <s v="Apparel"/>
    <x v="1"/>
    <s v="Duisburg"/>
    <s v="North Rhine-Westphalia"/>
    <m/>
    <s v="Germany"/>
    <s v="Western Europe"/>
    <x v="4"/>
    <s v="Nike Men's CJ Elite 2 TD Football Cleat"/>
    <n v="129.9900055"/>
    <n v="110.80340837177086"/>
    <n v="1"/>
    <n v="0"/>
    <n v="129.9900055"/>
    <n v="129.9900055"/>
    <s v="DEBIT"/>
    <s v="Non-Cash Payments"/>
  </r>
  <r>
    <n v="14837"/>
    <d v="2015-05-08T00:00:00"/>
    <x v="2"/>
    <n v="2"/>
    <d v="2015-05-12T00:00:00"/>
    <n v="1"/>
    <s v="Second Class"/>
    <s v="Other"/>
    <n v="18"/>
    <n v="1948"/>
    <n v="4"/>
    <s v="Apparel"/>
    <x v="1"/>
    <s v="Hamburg"/>
    <s v="Hamburg"/>
    <m/>
    <s v="Germany"/>
    <s v="Western Europe"/>
    <x v="4"/>
    <s v="Nike Men's CJ Elite 2 TD Football Cleat"/>
    <n v="129.9900055"/>
    <n v="110.80340837177086"/>
    <n v="1"/>
    <n v="0"/>
    <n v="129.9900055"/>
    <n v="129.9900055"/>
    <s v="DEBIT"/>
    <s v="Non-Cash Payments"/>
  </r>
  <r>
    <n v="46224"/>
    <d v="2016-05-11T00:00:00"/>
    <x v="4"/>
    <n v="2"/>
    <d v="2016-05-13T00:00:00"/>
    <n v="1"/>
    <s v="Second Class"/>
    <s v="Other"/>
    <n v="17"/>
    <n v="1820"/>
    <n v="4"/>
    <s v="Apparel"/>
    <x v="1"/>
    <s v="Yaroslavl"/>
    <s v="Yaroslavl"/>
    <m/>
    <s v="Russia"/>
    <s v="Eastern Europe"/>
    <x v="5"/>
    <s v="Perfect Fitness Perfect Rip Deck"/>
    <n v="59.990001679999999"/>
    <n v="54.488929209402009"/>
    <n v="1"/>
    <n v="0.60000002399999997"/>
    <n v="59.990001679999999"/>
    <n v="59.390001655999995"/>
    <s v="DEBIT"/>
    <s v="Non-Cash Payments"/>
  </r>
  <r>
    <n v="71217"/>
    <d v="2017-05-11T00:00:00"/>
    <x v="1"/>
    <n v="2"/>
    <d v="2017-05-15T00:00:00"/>
    <n v="1"/>
    <s v="Second Class"/>
    <s v="Other"/>
    <n v="66"/>
    <n v="14770"/>
    <n v="4"/>
    <s v="Apparel"/>
    <x v="1"/>
    <s v="London"/>
    <s v="England"/>
    <m/>
    <s v="United Kingdom"/>
    <s v="Northern Europe"/>
    <x v="24"/>
    <s v="Porcelain crafts"/>
    <n v="461.48001099999999"/>
    <n v="376.77167767999998"/>
    <n v="1"/>
    <n v="4.6100001339999999"/>
    <n v="461.48001099999999"/>
    <n v="456.87001086599997"/>
    <s v="DEBIT"/>
    <s v="Non-Cash Payments"/>
  </r>
  <r>
    <n v="63972"/>
    <d v="2017-07-22T00:00:00"/>
    <x v="5"/>
    <n v="2"/>
    <d v="2017-07-25T00:00:00"/>
    <n v="1"/>
    <s v="Second Class"/>
    <s v="Other"/>
    <n v="18"/>
    <n v="1962"/>
    <n v="4"/>
    <s v="Apparel"/>
    <x v="1"/>
    <s v="Hastings"/>
    <s v="England"/>
    <m/>
    <s v="United Kingdom"/>
    <s v="Northern Europe"/>
    <x v="4"/>
    <s v="Nike Men's CJ Elite 2 TD Football Cleat"/>
    <n v="129.9900055"/>
    <n v="110.80340837177086"/>
    <n v="1"/>
    <n v="1.2999999520000001"/>
    <n v="129.9900055"/>
    <n v="128.69000554799999"/>
    <s v="DEBIT"/>
    <s v="Non-Cash Payments"/>
  </r>
  <r>
    <n v="19200"/>
    <d v="2015-08-10T00:00:00"/>
    <x v="3"/>
    <n v="2"/>
    <d v="2015-08-12T00:00:00"/>
    <n v="1"/>
    <s v="Second Class"/>
    <s v="Other"/>
    <n v="18"/>
    <n v="7175"/>
    <n v="4"/>
    <s v="Apparel"/>
    <x v="1"/>
    <s v="Sheffield"/>
    <s v="England"/>
    <m/>
    <s v="United Kingdom"/>
    <s v="Northern Europe"/>
    <x v="4"/>
    <s v="Nike Men's CJ Elite 2 TD Football Cleat"/>
    <n v="129.9900055"/>
    <n v="110.80340837177086"/>
    <n v="1"/>
    <n v="1.2999999520000001"/>
    <n v="129.9900055"/>
    <n v="128.69000554799999"/>
    <s v="DEBIT"/>
    <s v="Non-Cash Payments"/>
  </r>
  <r>
    <n v="18009"/>
    <d v="2015-09-20T00:00:00"/>
    <x v="0"/>
    <n v="2"/>
    <d v="2015-09-22T00:00:00"/>
    <n v="1"/>
    <s v="Second Class"/>
    <s v="Other"/>
    <n v="18"/>
    <n v="1222"/>
    <n v="4"/>
    <s v="Apparel"/>
    <x v="1"/>
    <s v="Lowestoft"/>
    <s v="England"/>
    <m/>
    <s v="United Kingdom"/>
    <s v="Northern Europe"/>
    <x v="4"/>
    <s v="Nike Men's CJ Elite 2 TD Football Cleat"/>
    <n v="129.9900055"/>
    <n v="110.80340837177086"/>
    <n v="1"/>
    <n v="1.2999999520000001"/>
    <n v="129.9900055"/>
    <n v="128.69000554799999"/>
    <s v="DEBIT"/>
    <s v="Non-Cash Payments"/>
  </r>
  <r>
    <n v="10831"/>
    <d v="2015-08-06T00:00:00"/>
    <x v="1"/>
    <n v="2"/>
    <d v="2015-08-10T00:00:00"/>
    <n v="0"/>
    <s v="Second Class"/>
    <s v="Other"/>
    <n v="18"/>
    <n v="487"/>
    <n v="4"/>
    <s v="Apparel"/>
    <x v="1"/>
    <s v="Turku"/>
    <s v="Southwest Finland"/>
    <m/>
    <s v="Finland"/>
    <s v="Northern Europe"/>
    <x v="4"/>
    <s v="Nike Men's CJ Elite 2 TD Football Cleat"/>
    <n v="129.9900055"/>
    <n v="110.80340837177086"/>
    <n v="1"/>
    <n v="1.2999999520000001"/>
    <n v="129.9900055"/>
    <n v="128.69000554799999"/>
    <s v="DEBIT"/>
    <s v="Non-Cash Payments"/>
  </r>
  <r>
    <n v="68107"/>
    <d v="2017-09-21T00:00:00"/>
    <x v="1"/>
    <n v="2"/>
    <d v="2017-09-25T00:00:00"/>
    <n v="1"/>
    <s v="Second Class"/>
    <s v="Other"/>
    <n v="18"/>
    <n v="2217"/>
    <n v="4"/>
    <s v="Apparel"/>
    <x v="1"/>
    <s v="San Sebastian"/>
    <s v="Basque Country"/>
    <m/>
    <s v="Spain"/>
    <s v="Southern Europe"/>
    <x v="4"/>
    <s v="Nike Men's CJ Elite 2 TD Football Cleat"/>
    <n v="129.9900055"/>
    <n v="110.80340837177086"/>
    <n v="1"/>
    <n v="1.2999999520000001"/>
    <n v="129.9900055"/>
    <n v="128.69000554799999"/>
    <s v="DEBIT"/>
    <s v="Non-Cash Payments"/>
  </r>
  <r>
    <n v="15421"/>
    <d v="2015-08-14T00:00:00"/>
    <x v="2"/>
    <n v="2"/>
    <d v="2015-08-18T00:00:00"/>
    <n v="0"/>
    <s v="Second Class"/>
    <s v="Other"/>
    <n v="18"/>
    <n v="2918"/>
    <n v="4"/>
    <s v="Apparel"/>
    <x v="1"/>
    <s v="Parma"/>
    <s v="Emilia-Romagna"/>
    <m/>
    <s v="Italy"/>
    <s v="Southern Europe"/>
    <x v="4"/>
    <s v="Nike Men's CJ Elite 2 TD Football Cleat"/>
    <n v="129.9900055"/>
    <n v="110.80340837177086"/>
    <n v="1"/>
    <n v="1.2999999520000001"/>
    <n v="129.9900055"/>
    <n v="128.69000554799999"/>
    <s v="DEBIT"/>
    <s v="Non-Cash Payments"/>
  </r>
  <r>
    <n v="71271"/>
    <d v="2017-06-11T00:00:00"/>
    <x v="0"/>
    <n v="2"/>
    <d v="2017-06-13T00:00:00"/>
    <n v="0"/>
    <s v="Second Class"/>
    <s v="Other"/>
    <n v="66"/>
    <n v="14824"/>
    <n v="4"/>
    <s v="Apparel"/>
    <x v="1"/>
    <s v="Montreuil"/>
    <s v="Île-de-France"/>
    <m/>
    <s v="France"/>
    <s v="Western Europe"/>
    <x v="24"/>
    <s v="Porcelain crafts"/>
    <n v="461.48001099999999"/>
    <n v="376.77167767999998"/>
    <n v="1"/>
    <n v="4.6100001339999999"/>
    <n v="461.48001099999999"/>
    <n v="456.87001086599997"/>
    <s v="DEBIT"/>
    <s v="Non-Cash Payments"/>
  </r>
  <r>
    <n v="68879"/>
    <d v="2017-02-10T00:00:00"/>
    <x v="2"/>
    <n v="2"/>
    <d v="2017-02-14T00:00:00"/>
    <n v="1"/>
    <s v="Second Class"/>
    <s v="Other"/>
    <n v="18"/>
    <n v="778"/>
    <n v="4"/>
    <s v="Apparel"/>
    <x v="1"/>
    <s v="Villeneuve-le-Roi"/>
    <s v="Île-de-France"/>
    <m/>
    <s v="France"/>
    <s v="Western Europe"/>
    <x v="4"/>
    <s v="Nike Men's CJ Elite 2 TD Football Cleat"/>
    <n v="129.9900055"/>
    <n v="110.80340837177086"/>
    <n v="1"/>
    <n v="1.2999999520000001"/>
    <n v="129.9900055"/>
    <n v="128.69000554799999"/>
    <s v="DEBIT"/>
    <s v="Non-Cash Payments"/>
  </r>
  <r>
    <n v="65487"/>
    <d v="2017-08-13T00:00:00"/>
    <x v="0"/>
    <n v="2"/>
    <d v="2017-08-15T00:00:00"/>
    <n v="1"/>
    <s v="Second Class"/>
    <s v="Other"/>
    <n v="18"/>
    <n v="2363"/>
    <n v="4"/>
    <s v="Apparel"/>
    <x v="1"/>
    <s v="Wattrelos"/>
    <s v="Nord-Pas-de-Calais-Picardie"/>
    <m/>
    <s v="France"/>
    <s v="Western Europe"/>
    <x v="4"/>
    <s v="Nike Men's CJ Elite 2 TD Football Cleat"/>
    <n v="129.9900055"/>
    <n v="110.80340837177086"/>
    <n v="1"/>
    <n v="1.2999999520000001"/>
    <n v="129.9900055"/>
    <n v="128.69000554799999"/>
    <s v="DEBIT"/>
    <s v="Non-Cash Payments"/>
  </r>
  <r>
    <n v="16953"/>
    <d v="2015-05-09T00:00:00"/>
    <x v="5"/>
    <n v="2"/>
    <d v="2015-05-12T00:00:00"/>
    <n v="1"/>
    <s v="Second Class"/>
    <s v="Other"/>
    <n v="18"/>
    <n v="2078"/>
    <n v="4"/>
    <s v="Apparel"/>
    <x v="1"/>
    <s v="Remscheid"/>
    <s v="North Rhine-Westphalia"/>
    <m/>
    <s v="Germany"/>
    <s v="Western Europe"/>
    <x v="4"/>
    <s v="Nike Men's CJ Elite 2 TD Football Cleat"/>
    <n v="129.9900055"/>
    <n v="110.80340837177086"/>
    <n v="1"/>
    <n v="1.2999999520000001"/>
    <n v="129.9900055"/>
    <n v="128.69000554799999"/>
    <s v="DEBIT"/>
    <s v="Non-Cash Payments"/>
  </r>
  <r>
    <n v="49664"/>
    <d v="2016-12-25T00:00:00"/>
    <x v="0"/>
    <n v="2"/>
    <d v="2016-12-27T00:00:00"/>
    <n v="1"/>
    <s v="Second Class"/>
    <s v="Other"/>
    <n v="17"/>
    <n v="10497"/>
    <n v="4"/>
    <s v="Apparel"/>
    <x v="1"/>
    <s v="Sterlitamak"/>
    <s v="Bashkortostan"/>
    <m/>
    <s v="Russia"/>
    <s v="Eastern Europe"/>
    <x v="5"/>
    <s v="Perfect Fitness Perfect Rip Deck"/>
    <n v="59.990001679999999"/>
    <n v="54.488929209402009"/>
    <n v="1"/>
    <n v="1.2000000479999999"/>
    <n v="59.990001679999999"/>
    <n v="58.790001631999999"/>
    <s v="DEBIT"/>
    <s v="Non-Cash Payments"/>
  </r>
  <r>
    <n v="16446"/>
    <d v="2015-08-29T00:00:00"/>
    <x v="5"/>
    <n v="2"/>
    <d v="2015-09-01T00:00:00"/>
    <n v="0"/>
    <s v="Second Class"/>
    <s v="Other"/>
    <n v="18"/>
    <n v="4695"/>
    <n v="4"/>
    <s v="Apparel"/>
    <x v="1"/>
    <s v="Exeter"/>
    <s v="England"/>
    <m/>
    <s v="United Kingdom"/>
    <s v="Northern Europe"/>
    <x v="4"/>
    <s v="Nike Men's CJ Elite 2 TD Football Cleat"/>
    <n v="129.9900055"/>
    <n v="110.80340837177086"/>
    <n v="1"/>
    <n v="2.5999999049999998"/>
    <n v="129.9900055"/>
    <n v="127.39000559499999"/>
    <s v="DEBIT"/>
    <s v="Non-Cash Payments"/>
  </r>
  <r>
    <n v="10831"/>
    <d v="2015-08-06T00:00:00"/>
    <x v="1"/>
    <n v="2"/>
    <d v="2015-08-10T00:00:00"/>
    <n v="0"/>
    <s v="Second Class"/>
    <s v="Other"/>
    <n v="18"/>
    <n v="487"/>
    <n v="4"/>
    <s v="Apparel"/>
    <x v="1"/>
    <s v="Turku"/>
    <s v="Southwest Finland"/>
    <m/>
    <s v="Finland"/>
    <s v="Northern Europe"/>
    <x v="4"/>
    <s v="Nike Men's CJ Elite 2 TD Football Cleat"/>
    <n v="129.9900055"/>
    <n v="110.80340837177086"/>
    <n v="1"/>
    <n v="2.5999999049999998"/>
    <n v="129.9900055"/>
    <n v="127.39000559499999"/>
    <s v="DEBIT"/>
    <s v="Non-Cash Payments"/>
  </r>
  <r>
    <n v="14960"/>
    <d v="2015-07-08T00:00:00"/>
    <x v="4"/>
    <n v="2"/>
    <d v="2015-07-10T00:00:00"/>
    <n v="1"/>
    <s v="Second Class"/>
    <s v="Other"/>
    <n v="17"/>
    <n v="9857"/>
    <n v="4"/>
    <s v="Apparel"/>
    <x v="1"/>
    <s v="Nice"/>
    <s v="Provence-Alpes-Côte d'Azur"/>
    <m/>
    <s v="France"/>
    <s v="Western Europe"/>
    <x v="5"/>
    <s v="Perfect Fitness Perfect Rip Deck"/>
    <n v="59.990001679999999"/>
    <n v="54.488929209402009"/>
    <n v="1"/>
    <n v="1.2000000479999999"/>
    <n v="59.990001679999999"/>
    <n v="58.790001631999999"/>
    <s v="DEBIT"/>
    <s v="Non-Cash Payments"/>
  </r>
  <r>
    <n v="18005"/>
    <d v="2015-09-20T00:00:00"/>
    <x v="0"/>
    <n v="2"/>
    <d v="2015-09-22T00:00:00"/>
    <n v="1"/>
    <s v="Second Class"/>
    <s v="Other"/>
    <n v="18"/>
    <n v="2168"/>
    <n v="4"/>
    <s v="Apparel"/>
    <x v="1"/>
    <s v="Lowestoft"/>
    <s v="England"/>
    <m/>
    <s v="United Kingdom"/>
    <s v="Northern Europe"/>
    <x v="4"/>
    <s v="Nike Men's CJ Elite 2 TD Football Cleat"/>
    <n v="129.9900055"/>
    <n v="110.80340837177086"/>
    <n v="1"/>
    <n v="3.9000000950000002"/>
    <n v="129.9900055"/>
    <n v="126.090005405"/>
    <s v="DEBIT"/>
    <s v="Non-Cash Payments"/>
  </r>
  <r>
    <n v="10831"/>
    <d v="2015-08-06T00:00:00"/>
    <x v="1"/>
    <n v="2"/>
    <d v="2015-08-10T00:00:00"/>
    <n v="0"/>
    <s v="Second Class"/>
    <s v="Other"/>
    <n v="18"/>
    <n v="487"/>
    <n v="4"/>
    <s v="Apparel"/>
    <x v="1"/>
    <s v="Turku"/>
    <s v="Southwest Finland"/>
    <m/>
    <s v="Finland"/>
    <s v="Northern Europe"/>
    <x v="4"/>
    <s v="Nike Men's CJ Elite 2 TD Football Cleat"/>
    <n v="129.9900055"/>
    <n v="110.80340837177086"/>
    <n v="1"/>
    <n v="3.9000000950000002"/>
    <n v="129.9900055"/>
    <n v="126.090005405"/>
    <s v="DEBIT"/>
    <s v="Non-Cash Payments"/>
  </r>
  <r>
    <n v="12804"/>
    <d v="2015-06-07T00:00:00"/>
    <x v="0"/>
    <n v="2"/>
    <d v="2015-06-09T00:00:00"/>
    <n v="1"/>
    <s v="Second Class"/>
    <s v="Other"/>
    <n v="17"/>
    <n v="4078"/>
    <n v="4"/>
    <s v="Apparel"/>
    <x v="1"/>
    <s v="Parma"/>
    <s v="Emilia-Romagna"/>
    <m/>
    <s v="Italy"/>
    <s v="Southern Europe"/>
    <x v="5"/>
    <s v="Perfect Fitness Perfect Rip Deck"/>
    <n v="59.990001679999999"/>
    <n v="54.488929209402009"/>
    <n v="1"/>
    <n v="1.7999999520000001"/>
    <n v="59.990001679999999"/>
    <n v="58.190001727999999"/>
    <s v="DEBIT"/>
    <s v="Non-Cash Payments"/>
  </r>
  <r>
    <n v="14651"/>
    <d v="2015-02-08T00:00:00"/>
    <x v="0"/>
    <n v="2"/>
    <d v="2015-02-10T00:00:00"/>
    <n v="0"/>
    <s v="Second Class"/>
    <s v="Other"/>
    <n v="18"/>
    <n v="11887"/>
    <n v="4"/>
    <s v="Apparel"/>
    <x v="1"/>
    <s v="Pamiers"/>
    <s v="Languedoc-Roussillon-Midi-Pyrénées"/>
    <m/>
    <s v="France"/>
    <s v="Western Europe"/>
    <x v="4"/>
    <s v="Nike Men's CJ Elite 2 TD Football Cleat"/>
    <n v="129.9900055"/>
    <n v="110.80340837177086"/>
    <n v="1"/>
    <n v="3.9000000950000002"/>
    <n v="129.9900055"/>
    <n v="126.090005405"/>
    <s v="DEBIT"/>
    <s v="Non-Cash Payments"/>
  </r>
  <r>
    <n v="10990"/>
    <d v="2015-10-06T00:00:00"/>
    <x v="6"/>
    <n v="2"/>
    <d v="2015-10-08T00:00:00"/>
    <n v="1"/>
    <s v="Second Class"/>
    <s v="Other"/>
    <n v="18"/>
    <n v="6588"/>
    <n v="4"/>
    <s v="Apparel"/>
    <x v="1"/>
    <s v="Hamburg"/>
    <s v="Hamburg"/>
    <m/>
    <s v="Germany"/>
    <s v="Western Europe"/>
    <x v="4"/>
    <s v="Nike Men's CJ Elite 2 TD Football Cleat"/>
    <n v="129.9900055"/>
    <n v="110.80340837177086"/>
    <n v="1"/>
    <n v="3.9000000950000002"/>
    <n v="129.9900055"/>
    <n v="126.090005405"/>
    <s v="DEBIT"/>
    <s v="Non-Cash Payments"/>
  </r>
  <r>
    <n v="65609"/>
    <d v="2017-08-15T00:00:00"/>
    <x v="6"/>
    <n v="2"/>
    <d v="2017-08-17T00:00:00"/>
    <n v="1"/>
    <s v="Second Class"/>
    <s v="Other"/>
    <n v="18"/>
    <n v="7167"/>
    <n v="4"/>
    <s v="Apparel"/>
    <x v="1"/>
    <s v="Dordrecht"/>
    <s v="South Holland"/>
    <m/>
    <s v="Netherlands"/>
    <s v="Western Europe"/>
    <x v="4"/>
    <s v="Nike Men's CJ Elite 2 TD Football Cleat"/>
    <n v="129.9900055"/>
    <n v="110.80340837177086"/>
    <n v="1"/>
    <n v="5.1999998090000004"/>
    <n v="129.9900055"/>
    <n v="124.79000569099999"/>
    <s v="DEBIT"/>
    <s v="Non-Cash Payments"/>
  </r>
  <r>
    <n v="17878"/>
    <d v="2015-09-18T00:00:00"/>
    <x v="2"/>
    <n v="2"/>
    <d v="2015-09-22T00:00:00"/>
    <n v="1"/>
    <s v="Second Class"/>
    <s v="Other"/>
    <n v="18"/>
    <n v="1459"/>
    <n v="4"/>
    <s v="Apparel"/>
    <x v="1"/>
    <s v="Marseille"/>
    <s v="Provence-Alpes-Côte d'Azur"/>
    <m/>
    <s v="France"/>
    <s v="Western Europe"/>
    <x v="4"/>
    <s v="Nike Men's CJ Elite 2 TD Football Cleat"/>
    <n v="129.9900055"/>
    <n v="110.80340837177086"/>
    <n v="1"/>
    <n v="5.1999998090000004"/>
    <n v="129.9900055"/>
    <n v="124.79000569099999"/>
    <s v="DEBIT"/>
    <s v="Non-Cash Payments"/>
  </r>
  <r>
    <n v="16998"/>
    <d v="2015-06-09T00:00:00"/>
    <x v="6"/>
    <n v="2"/>
    <d v="2015-06-11T00:00:00"/>
    <n v="1"/>
    <s v="Second Class"/>
    <s v="Other"/>
    <n v="18"/>
    <n v="548"/>
    <n v="4"/>
    <s v="Apparel"/>
    <x v="1"/>
    <s v="Amsterdam"/>
    <s v="North Holland"/>
    <m/>
    <s v="Netherlands"/>
    <s v="Western Europe"/>
    <x v="4"/>
    <s v="Nike Men's CJ Elite 2 TD Football Cleat"/>
    <n v="129.9900055"/>
    <n v="110.80340837177086"/>
    <n v="1"/>
    <n v="5.1999998090000004"/>
    <n v="129.9900055"/>
    <n v="124.79000569099999"/>
    <s v="DEBIT"/>
    <s v="Non-Cash Payments"/>
  </r>
  <r>
    <n v="13970"/>
    <d v="2015-07-23T00:00:00"/>
    <x v="1"/>
    <n v="2"/>
    <d v="2015-07-27T00:00:00"/>
    <n v="1"/>
    <s v="Second Class"/>
    <s v="Other"/>
    <n v="18"/>
    <n v="5224"/>
    <n v="4"/>
    <s v="Apparel"/>
    <x v="1"/>
    <s v="Strasbourg"/>
    <s v="Alsace-Champagne-Ardenne-Lorraine"/>
    <m/>
    <s v="France"/>
    <s v="Western Europe"/>
    <x v="4"/>
    <s v="Nike Men's CJ Elite 2 TD Football Cleat"/>
    <n v="129.9900055"/>
    <n v="110.80340837177086"/>
    <n v="1"/>
    <n v="5.1999998090000004"/>
    <n v="129.9900055"/>
    <n v="124.79000569099999"/>
    <s v="DEBIT"/>
    <s v="Non-Cash Payments"/>
  </r>
  <r>
    <n v="10990"/>
    <d v="2015-10-06T00:00:00"/>
    <x v="6"/>
    <n v="2"/>
    <d v="2015-10-08T00:00:00"/>
    <n v="1"/>
    <s v="Second Class"/>
    <s v="Other"/>
    <n v="18"/>
    <n v="6588"/>
    <n v="4"/>
    <s v="Apparel"/>
    <x v="1"/>
    <s v="Hamburg"/>
    <s v="Hamburg"/>
    <m/>
    <s v="Germany"/>
    <s v="Western Europe"/>
    <x v="4"/>
    <s v="Nike Men's CJ Elite 2 TD Football Cleat"/>
    <n v="129.9900055"/>
    <n v="110.80340837177086"/>
    <n v="1"/>
    <n v="5.1999998090000004"/>
    <n v="129.9900055"/>
    <n v="124.79000569099999"/>
    <s v="DEBIT"/>
    <s v="Non-Cash Payments"/>
  </r>
  <r>
    <n v="13614"/>
    <d v="2015-07-18T00:00:00"/>
    <x v="5"/>
    <n v="2"/>
    <d v="2015-07-21T00:00:00"/>
    <n v="1"/>
    <s v="Second Class"/>
    <s v="Other"/>
    <n v="17"/>
    <n v="2686"/>
    <n v="4"/>
    <s v="Apparel"/>
    <x v="1"/>
    <s v="Alphen aan den Rijn"/>
    <s v="South Holland"/>
    <m/>
    <s v="Netherlands"/>
    <s v="Western Europe"/>
    <x v="5"/>
    <s v="Perfect Fitness Perfect Rip Deck"/>
    <n v="59.990001679999999"/>
    <n v="54.488929209402009"/>
    <n v="1"/>
    <n v="3"/>
    <n v="59.990001679999999"/>
    <n v="56.990001679999999"/>
    <s v="DEBIT"/>
    <s v="Non-Cash Payments"/>
  </r>
  <r>
    <n v="44388"/>
    <d v="2016-09-10T00:00:00"/>
    <x v="5"/>
    <n v="2"/>
    <d v="2016-09-13T00:00:00"/>
    <n v="1"/>
    <s v="Second Class"/>
    <s v="Other"/>
    <n v="18"/>
    <n v="468"/>
    <n v="4"/>
    <s v="Apparel"/>
    <x v="1"/>
    <s v="Lublin"/>
    <s v="Lublin"/>
    <m/>
    <s v="Poland"/>
    <s v="Eastern Europe"/>
    <x v="4"/>
    <s v="Nike Men's CJ Elite 2 TD Football Cleat"/>
    <n v="129.9900055"/>
    <n v="110.80340837177086"/>
    <n v="1"/>
    <n v="7.1500000950000002"/>
    <n v="129.9900055"/>
    <n v="122.840005405"/>
    <s v="DEBIT"/>
    <s v="Non-Cash Payments"/>
  </r>
  <r>
    <n v="13050"/>
    <d v="2015-10-07T00:00:00"/>
    <x v="4"/>
    <n v="2"/>
    <d v="2015-10-09T00:00:00"/>
    <n v="1"/>
    <s v="Second Class"/>
    <s v="Other"/>
    <n v="17"/>
    <n v="8456"/>
    <n v="4"/>
    <s v="Apparel"/>
    <x v="1"/>
    <s v="Stockholm"/>
    <s v="Stockholm"/>
    <m/>
    <s v="Sweden"/>
    <s v="Northern Europe"/>
    <x v="5"/>
    <s v="Perfect Fitness Perfect Rip Deck"/>
    <n v="59.990001679999999"/>
    <n v="54.488929209402009"/>
    <n v="1"/>
    <n v="3.2999999519999998"/>
    <n v="59.990001679999999"/>
    <n v="56.690001727999999"/>
    <s v="DEBIT"/>
    <s v="Non-Cash Payments"/>
  </r>
  <r>
    <n v="12613"/>
    <d v="2015-04-07T00:00:00"/>
    <x v="6"/>
    <n v="2"/>
    <d v="2015-04-09T00:00:00"/>
    <n v="1"/>
    <s v="Second Class"/>
    <s v="Other"/>
    <n v="18"/>
    <n v="1260"/>
    <n v="4"/>
    <s v="Apparel"/>
    <x v="1"/>
    <s v="Dublin"/>
    <s v="Dublin"/>
    <m/>
    <s v="Ireland"/>
    <s v="Northern Europe"/>
    <x v="4"/>
    <s v="Nike Men's CJ Elite 2 TD Football Cleat"/>
    <n v="129.9900055"/>
    <n v="110.80340837177086"/>
    <n v="1"/>
    <n v="7.1500000950000002"/>
    <n v="129.9900055"/>
    <n v="122.840005405"/>
    <s v="DEBIT"/>
    <s v="Non-Cash Payments"/>
  </r>
  <r>
    <n v="66587"/>
    <d v="2017-08-30T00:00:00"/>
    <x v="4"/>
    <n v="2"/>
    <d v="2017-09-01T00:00:00"/>
    <n v="1"/>
    <s v="Second Class"/>
    <s v="Other"/>
    <n v="18"/>
    <n v="3050"/>
    <n v="4"/>
    <s v="Apparel"/>
    <x v="1"/>
    <s v="Madrid"/>
    <s v="Madrid"/>
    <m/>
    <s v="Spain"/>
    <s v="Southern Europe"/>
    <x v="4"/>
    <s v="Nike Men's CJ Elite 2 TD Football Cleat"/>
    <n v="129.9900055"/>
    <n v="110.80340837177086"/>
    <n v="1"/>
    <n v="7.1500000950000002"/>
    <n v="129.9900055"/>
    <n v="122.840005405"/>
    <s v="DEBIT"/>
    <s v="Non-Cash Payments"/>
  </r>
  <r>
    <n v="62795"/>
    <d v="2017-05-07T00:00:00"/>
    <x v="0"/>
    <n v="2"/>
    <d v="2017-05-09T00:00:00"/>
    <n v="1"/>
    <s v="Second Class"/>
    <s v="Other"/>
    <n v="18"/>
    <n v="10308"/>
    <n v="4"/>
    <s v="Apparel"/>
    <x v="1"/>
    <s v="Six-Fours-les-Plages"/>
    <s v="Provence-Alpes-Côte d'Azur"/>
    <m/>
    <s v="France"/>
    <s v="Western Europe"/>
    <x v="4"/>
    <s v="Nike Men's CJ Elite 2 TD Football Cleat"/>
    <n v="129.9900055"/>
    <n v="110.80340837177086"/>
    <n v="1"/>
    <n v="7.1500000950000002"/>
    <n v="129.9900055"/>
    <n v="122.840005405"/>
    <s v="DEBIT"/>
    <s v="Non-Cash Payments"/>
  </r>
  <r>
    <n v="18950"/>
    <d v="2015-04-10T00:00:00"/>
    <x v="2"/>
    <n v="2"/>
    <d v="2015-04-14T00:00:00"/>
    <n v="1"/>
    <s v="Second Class"/>
    <s v="Other"/>
    <n v="18"/>
    <n v="6428"/>
    <n v="4"/>
    <s v="Apparel"/>
    <x v="1"/>
    <s v="Rennes"/>
    <s v="Brittany"/>
    <m/>
    <s v="France"/>
    <s v="Western Europe"/>
    <x v="4"/>
    <s v="Nike Men's CJ Elite 2 TD Football Cleat"/>
    <n v="129.9900055"/>
    <n v="110.80340837177086"/>
    <n v="1"/>
    <n v="7.1500000950000002"/>
    <n v="129.9900055"/>
    <n v="122.840005405"/>
    <s v="DEBIT"/>
    <s v="Non-Cash Payments"/>
  </r>
  <r>
    <n v="19610"/>
    <d v="2015-10-14T00:00:00"/>
    <x v="4"/>
    <n v="2"/>
    <d v="2015-10-16T00:00:00"/>
    <n v="1"/>
    <s v="Second Class"/>
    <s v="Other"/>
    <n v="18"/>
    <n v="387"/>
    <n v="4"/>
    <s v="Apparel"/>
    <x v="1"/>
    <s v="Capannori"/>
    <s v="Tuscany"/>
    <m/>
    <s v="Italy"/>
    <s v="Southern Europe"/>
    <x v="4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n v="65011"/>
    <d v="2017-06-08T00:00:00"/>
    <x v="1"/>
    <n v="2"/>
    <d v="2017-06-12T00:00:00"/>
    <n v="0"/>
    <s v="Second Class"/>
    <s v="Other"/>
    <n v="18"/>
    <n v="2270"/>
    <n v="4"/>
    <s v="Apparel"/>
    <x v="1"/>
    <s v="Reutlingen"/>
    <s v="Baden-Württemberg"/>
    <m/>
    <s v="Germany"/>
    <s v="Western Europe"/>
    <x v="4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n v="19380"/>
    <d v="2015-10-10T00:00:00"/>
    <x v="5"/>
    <n v="2"/>
    <d v="2015-10-13T00:00:00"/>
    <n v="1"/>
    <s v="Second Class"/>
    <s v="Other"/>
    <n v="18"/>
    <n v="482"/>
    <n v="4"/>
    <s v="Apparel"/>
    <x v="1"/>
    <s v="Palaiseau"/>
    <s v="Île-de-France"/>
    <m/>
    <s v="France"/>
    <s v="Western Europe"/>
    <x v="4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n v="65005"/>
    <d v="2017-06-08T00:00:00"/>
    <x v="1"/>
    <n v="2"/>
    <d v="2017-06-12T00:00:00"/>
    <n v="1"/>
    <s v="Second Class"/>
    <s v="Other"/>
    <n v="18"/>
    <n v="1956"/>
    <n v="4"/>
    <s v="Apparel"/>
    <x v="1"/>
    <s v="Redditch"/>
    <s v="England"/>
    <m/>
    <s v="United Kingdom"/>
    <s v="Northern Europe"/>
    <x v="4"/>
    <s v="Nike Men's CJ Elite 2 TD Football Cleat"/>
    <n v="129.9900055"/>
    <n v="110.80340837177086"/>
    <n v="1"/>
    <n v="11.69999981"/>
    <n v="129.9900055"/>
    <n v="118.29000569"/>
    <s v="DEBIT"/>
    <s v="Non-Cash Payments"/>
  </r>
  <r>
    <n v="20085"/>
    <d v="2015-10-21T00:00:00"/>
    <x v="4"/>
    <n v="2"/>
    <d v="2015-10-23T00:00:00"/>
    <n v="1"/>
    <s v="Second Class"/>
    <s v="Other"/>
    <n v="18"/>
    <n v="7466"/>
    <n v="4"/>
    <s v="Apparel"/>
    <x v="1"/>
    <s v="Leeds"/>
    <s v="England"/>
    <m/>
    <s v="United Kingdom"/>
    <s v="Northern Europe"/>
    <x v="4"/>
    <s v="Nike Men's CJ Elite 2 TD Football Cleat"/>
    <n v="129.9900055"/>
    <n v="110.80340837177086"/>
    <n v="1"/>
    <n v="11.69999981"/>
    <n v="129.9900055"/>
    <n v="118.29000569"/>
    <s v="DEBIT"/>
    <s v="Non-Cash Payments"/>
  </r>
  <r>
    <n v="18245"/>
    <d v="2015-09-24T00:00:00"/>
    <x v="1"/>
    <n v="2"/>
    <d v="2015-09-28T00:00:00"/>
    <n v="1"/>
    <s v="Second Class"/>
    <s v="Other"/>
    <n v="18"/>
    <n v="8224"/>
    <n v="4"/>
    <s v="Apparel"/>
    <x v="1"/>
    <s v="Plymouth"/>
    <s v="England"/>
    <m/>
    <s v="United Kingdom"/>
    <s v="Northern Europe"/>
    <x v="4"/>
    <s v="Nike Men's CJ Elite 2 TD Football Cleat"/>
    <n v="129.9900055"/>
    <n v="110.80340837177086"/>
    <n v="1"/>
    <n v="11.69999981"/>
    <n v="129.9900055"/>
    <n v="118.29000569"/>
    <s v="DEBIT"/>
    <s v="Non-Cash Payments"/>
  </r>
  <r>
    <n v="17810"/>
    <d v="2015-09-17T00:00:00"/>
    <x v="1"/>
    <n v="2"/>
    <d v="2015-09-21T00:00:00"/>
    <n v="1"/>
    <s v="Second Class"/>
    <s v="Other"/>
    <n v="18"/>
    <n v="6365"/>
    <n v="4"/>
    <s v="Apparel"/>
    <x v="1"/>
    <s v="Stockholm"/>
    <s v="Stockholm"/>
    <m/>
    <s v="Sweden"/>
    <s v="Northern Europe"/>
    <x v="4"/>
    <s v="Nike Men's CJ Elite 2 TD Football Cleat"/>
    <n v="129.9900055"/>
    <n v="110.80340837177086"/>
    <n v="1"/>
    <n v="11.69999981"/>
    <n v="129.9900055"/>
    <n v="118.29000569"/>
    <s v="DEBIT"/>
    <s v="Non-Cash Payments"/>
  </r>
  <r>
    <n v="19817"/>
    <d v="2015-10-17T00:00:00"/>
    <x v="5"/>
    <n v="2"/>
    <d v="2015-10-20T00:00:00"/>
    <n v="1"/>
    <s v="Second Class"/>
    <s v="Other"/>
    <n v="18"/>
    <n v="3490"/>
    <n v="4"/>
    <s v="Apparel"/>
    <x v="1"/>
    <s v="Barcelona"/>
    <s v="Catalonia"/>
    <m/>
    <s v="Spain"/>
    <s v="Southern Europe"/>
    <x v="4"/>
    <s v="Nike Men's CJ Elite 2 TD Football Cleat"/>
    <n v="129.9900055"/>
    <n v="110.80340837177086"/>
    <n v="1"/>
    <n v="11.69999981"/>
    <n v="129.9900055"/>
    <n v="118.29000569"/>
    <s v="DEBIT"/>
    <s v="Non-Cash Payments"/>
  </r>
  <r>
    <n v="10444"/>
    <d v="2015-02-06T00:00:00"/>
    <x v="2"/>
    <n v="2"/>
    <d v="2015-02-10T00:00:00"/>
    <n v="1"/>
    <s v="Second Class"/>
    <s v="Other"/>
    <n v="18"/>
    <n v="1596"/>
    <n v="4"/>
    <s v="Apparel"/>
    <x v="1"/>
    <s v="Castelldefels"/>
    <s v="Catalonia"/>
    <m/>
    <s v="Spain"/>
    <s v="Southern Europe"/>
    <x v="4"/>
    <s v="Nike Men's CJ Elite 2 TD Football Cleat"/>
    <n v="129.9900055"/>
    <n v="110.80340837177086"/>
    <n v="1"/>
    <n v="11.69999981"/>
    <n v="129.9900055"/>
    <n v="118.29000569"/>
    <s v="DEBIT"/>
    <s v="Non-Cash Payments"/>
  </r>
  <r>
    <n v="64637"/>
    <d v="2017-01-08T00:00:00"/>
    <x v="0"/>
    <n v="2"/>
    <d v="2017-01-10T00:00:00"/>
    <n v="1"/>
    <s v="Second Class"/>
    <s v="Other"/>
    <n v="18"/>
    <n v="9857"/>
    <n v="4"/>
    <s v="Apparel"/>
    <x v="1"/>
    <s v="London"/>
    <s v="England"/>
    <m/>
    <s v="United Kingdom"/>
    <s v="Northern Europe"/>
    <x v="4"/>
    <s v="Nike Men's CJ Elite 2 TD Football Cleat"/>
    <n v="129.9900055"/>
    <n v="110.80340837177086"/>
    <n v="1"/>
    <n v="13"/>
    <n v="129.9900055"/>
    <n v="116.9900055"/>
    <s v="DEBIT"/>
    <s v="Non-Cash Payments"/>
  </r>
  <r>
    <n v="15269"/>
    <d v="2015-11-08T00:00:00"/>
    <x v="0"/>
    <n v="2"/>
    <d v="2015-11-10T00:00:00"/>
    <n v="1"/>
    <s v="Second Class"/>
    <s v="Other"/>
    <n v="18"/>
    <n v="3969"/>
    <n v="4"/>
    <s v="Apparel"/>
    <x v="1"/>
    <s v="Oslo"/>
    <s v="Oslo"/>
    <m/>
    <s v="Norway"/>
    <s v="Northern Europe"/>
    <x v="4"/>
    <s v="Nike Men's CJ Elite 2 TD Football Cleat"/>
    <n v="129.9900055"/>
    <n v="110.80340837177086"/>
    <n v="1"/>
    <n v="13"/>
    <n v="129.9900055"/>
    <n v="116.9900055"/>
    <s v="DEBIT"/>
    <s v="Non-Cash Payments"/>
  </r>
  <r>
    <n v="14064"/>
    <d v="2015-07-25T00:00:00"/>
    <x v="5"/>
    <n v="2"/>
    <d v="2015-07-28T00:00:00"/>
    <n v="1"/>
    <s v="Second Class"/>
    <s v="Other"/>
    <n v="18"/>
    <n v="9342"/>
    <n v="4"/>
    <s v="Apparel"/>
    <x v="1"/>
    <s v="Birmingham"/>
    <s v="England"/>
    <m/>
    <s v="United Kingdom"/>
    <s v="Northern Europe"/>
    <x v="4"/>
    <s v="Nike Men's CJ Elite 2 TD Football Cleat"/>
    <n v="129.9900055"/>
    <n v="110.80340837177086"/>
    <n v="1"/>
    <n v="13"/>
    <n v="129.9900055"/>
    <n v="116.9900055"/>
    <s v="DEBIT"/>
    <s v="Non-Cash Payments"/>
  </r>
  <r>
    <n v="14551"/>
    <d v="2015-01-08T00:00:00"/>
    <x v="1"/>
    <n v="2"/>
    <d v="2015-01-12T00:00:00"/>
    <n v="0"/>
    <s v="Second Class"/>
    <s v="Other"/>
    <n v="17"/>
    <n v="2028"/>
    <n v="4"/>
    <s v="Apparel"/>
    <x v="1"/>
    <s v="Amsterdam"/>
    <s v="North Holland"/>
    <m/>
    <s v="Netherlands"/>
    <s v="Western Europe"/>
    <x v="5"/>
    <s v="Perfect Fitness Perfect Rip Deck"/>
    <n v="59.990001679999999"/>
    <n v="54.488929209402009"/>
    <n v="1"/>
    <n v="6"/>
    <n v="59.990001679999999"/>
    <n v="53.990001679999999"/>
    <s v="DEBIT"/>
    <s v="Non-Cash Payments"/>
  </r>
  <r>
    <n v="12698"/>
    <d v="2015-05-07T00:00:00"/>
    <x v="1"/>
    <n v="2"/>
    <d v="2015-05-11T00:00:00"/>
    <n v="1"/>
    <s v="Second Class"/>
    <s v="Other"/>
    <n v="17"/>
    <n v="3940"/>
    <n v="4"/>
    <s v="Apparel"/>
    <x v="1"/>
    <s v="Hautmont"/>
    <s v="Nord-Pas-de-Calais-Picardie"/>
    <m/>
    <s v="France"/>
    <s v="Western Europe"/>
    <x v="5"/>
    <s v="Perfect Fitness Perfect Rip Deck"/>
    <n v="59.990001679999999"/>
    <n v="54.488929209402009"/>
    <n v="1"/>
    <n v="6"/>
    <n v="59.990001679999999"/>
    <n v="53.990001679999999"/>
    <s v="DEBIT"/>
    <s v="Non-Cash Payments"/>
  </r>
  <r>
    <n v="47758"/>
    <d v="2016-11-28T00:00:00"/>
    <x v="3"/>
    <n v="2"/>
    <d v="2016-11-30T00:00:00"/>
    <n v="1"/>
    <s v="Second Class"/>
    <s v="Other"/>
    <n v="18"/>
    <n v="8293"/>
    <n v="4"/>
    <s v="Apparel"/>
    <x v="1"/>
    <s v="Banská Bystrica"/>
    <s v="Banská Bystrica"/>
    <m/>
    <s v="Slovakia"/>
    <s v="Eastern Europe"/>
    <x v="4"/>
    <s v="Nike Men's CJ Elite 2 TD Football Cleat"/>
    <n v="129.9900055"/>
    <n v="110.80340837177086"/>
    <n v="1"/>
    <n v="15.600000380000001"/>
    <n v="129.9900055"/>
    <n v="114.39000512"/>
    <s v="DEBIT"/>
    <s v="Non-Cash Payments"/>
  </r>
  <r>
    <n v="68220"/>
    <d v="2017-09-22T00:00:00"/>
    <x v="2"/>
    <n v="2"/>
    <d v="2017-09-26T00:00:00"/>
    <n v="1"/>
    <s v="Second Class"/>
    <s v="Other"/>
    <n v="18"/>
    <n v="9962"/>
    <n v="4"/>
    <s v="Apparel"/>
    <x v="1"/>
    <s v="Nacka"/>
    <s v="Stockholm"/>
    <m/>
    <s v="Sweden"/>
    <s v="Northern Europe"/>
    <x v="4"/>
    <s v="Nike Men's CJ Elite 2 TD Football Cleat"/>
    <n v="129.9900055"/>
    <n v="110.80340837177086"/>
    <n v="1"/>
    <n v="15.600000380000001"/>
    <n v="129.9900055"/>
    <n v="114.39000512"/>
    <s v="DEBIT"/>
    <s v="Non-Cash Payments"/>
  </r>
  <r>
    <n v="14730"/>
    <d v="2015-04-08T00:00:00"/>
    <x v="4"/>
    <n v="2"/>
    <d v="2015-04-10T00:00:00"/>
    <n v="1"/>
    <s v="Second Class"/>
    <s v="Other"/>
    <n v="18"/>
    <n v="8098"/>
    <n v="4"/>
    <s v="Apparel"/>
    <x v="1"/>
    <s v="West Bromwich"/>
    <s v="England"/>
    <m/>
    <s v="United Kingdom"/>
    <s v="Northern Europe"/>
    <x v="4"/>
    <s v="Nike Men's CJ Elite 2 TD Football Cleat"/>
    <n v="129.9900055"/>
    <n v="110.80340837177086"/>
    <n v="1"/>
    <n v="15.600000380000001"/>
    <n v="129.9900055"/>
    <n v="114.39000512"/>
    <s v="DEBIT"/>
    <s v="Non-Cash Payments"/>
  </r>
  <r>
    <n v="66411"/>
    <d v="2017-08-27T00:00:00"/>
    <x v="0"/>
    <n v="2"/>
    <d v="2017-08-29T00:00:00"/>
    <n v="0"/>
    <s v="Second Class"/>
    <s v="Other"/>
    <n v="18"/>
    <n v="8348"/>
    <n v="4"/>
    <s v="Apparel"/>
    <x v="1"/>
    <s v="Milan"/>
    <s v="Lombardy"/>
    <m/>
    <s v="Italy"/>
    <s v="Southern Europe"/>
    <x v="4"/>
    <s v="Nike Men's CJ Elite 2 TD Football Cleat"/>
    <n v="129.9900055"/>
    <n v="110.80340837177086"/>
    <n v="1"/>
    <n v="15.600000380000001"/>
    <n v="129.9900055"/>
    <n v="114.39000512"/>
    <s v="DEBIT"/>
    <s v="Non-Cash Payments"/>
  </r>
  <r>
    <n v="12535"/>
    <d v="2015-02-07T00:00:00"/>
    <x v="5"/>
    <n v="2"/>
    <d v="2015-02-10T00:00:00"/>
    <n v="1"/>
    <s v="Second Class"/>
    <s v="Other"/>
    <n v="18"/>
    <n v="653"/>
    <n v="4"/>
    <s v="Apparel"/>
    <x v="1"/>
    <s v="Rome"/>
    <s v="Lazio"/>
    <m/>
    <s v="Italy"/>
    <s v="Southern Europe"/>
    <x v="4"/>
    <s v="Nike Men's CJ Elite 2 TD Football Cleat"/>
    <n v="129.9900055"/>
    <n v="110.80340837177086"/>
    <n v="1"/>
    <n v="15.600000380000001"/>
    <n v="129.9900055"/>
    <n v="114.39000512"/>
    <s v="DEBIT"/>
    <s v="Non-Cash Payments"/>
  </r>
  <r>
    <n v="67712"/>
    <d v="2017-09-15T00:00:00"/>
    <x v="2"/>
    <n v="2"/>
    <d v="2017-09-19T00:00:00"/>
    <n v="1"/>
    <s v="Second Class"/>
    <s v="Other"/>
    <n v="18"/>
    <n v="8645"/>
    <n v="4"/>
    <s v="Apparel"/>
    <x v="1"/>
    <s v="Lille"/>
    <s v="Nord-Pas-de-Calais-Picardie"/>
    <m/>
    <s v="France"/>
    <s v="Western Europe"/>
    <x v="4"/>
    <s v="Nike Men's CJ Elite 2 TD Football Cleat"/>
    <n v="129.9900055"/>
    <n v="110.80340837177086"/>
    <n v="1"/>
    <n v="15.600000380000001"/>
    <n v="129.9900055"/>
    <n v="114.39000512"/>
    <s v="DEBIT"/>
    <s v="Non-Cash Payments"/>
  </r>
  <r>
    <n v="18593"/>
    <d v="2015-09-29T00:00:00"/>
    <x v="6"/>
    <n v="2"/>
    <d v="2015-10-01T00:00:00"/>
    <n v="1"/>
    <s v="Second Class"/>
    <s v="Other"/>
    <n v="18"/>
    <n v="1275"/>
    <n v="4"/>
    <s v="Apparel"/>
    <x v="1"/>
    <s v="Basingstoke"/>
    <s v="England"/>
    <m/>
    <s v="United Kingdom"/>
    <s v="Northern Europe"/>
    <x v="4"/>
    <s v="Nike Men's CJ Elite 2 TD Football Cleat"/>
    <n v="129.9900055"/>
    <n v="110.80340837177086"/>
    <n v="1"/>
    <n v="16.899999619999999"/>
    <n v="129.9900055"/>
    <n v="113.09000587999999"/>
    <s v="DEBIT"/>
    <s v="Non-Cash Payments"/>
  </r>
  <r>
    <n v="17909"/>
    <d v="2015-09-19T00:00:00"/>
    <x v="5"/>
    <n v="2"/>
    <d v="2015-09-22T00:00:00"/>
    <n v="1"/>
    <s v="Second Class"/>
    <s v="Other"/>
    <n v="18"/>
    <n v="11189"/>
    <n v="4"/>
    <s v="Apparel"/>
    <x v="1"/>
    <s v="London"/>
    <s v="England"/>
    <m/>
    <s v="United Kingdom"/>
    <s v="Northern Europe"/>
    <x v="4"/>
    <s v="Nike Men's CJ Elite 2 TD Football Cleat"/>
    <n v="129.9900055"/>
    <n v="110.80340837177086"/>
    <n v="1"/>
    <n v="16.899999619999999"/>
    <n v="129.9900055"/>
    <n v="113.09000587999999"/>
    <s v="DEBIT"/>
    <s v="Non-Cash Payments"/>
  </r>
  <r>
    <n v="16302"/>
    <d v="2015-08-26T00:00:00"/>
    <x v="4"/>
    <n v="2"/>
    <d v="2015-08-28T00:00:00"/>
    <n v="1"/>
    <s v="Second Class"/>
    <s v="Other"/>
    <n v="18"/>
    <n v="5988"/>
    <n v="4"/>
    <s v="Apparel"/>
    <x v="1"/>
    <s v="Littlehampton"/>
    <s v="England"/>
    <m/>
    <s v="United Kingdom"/>
    <s v="Northern Europe"/>
    <x v="4"/>
    <s v="Nike Men's CJ Elite 2 TD Football Cleat"/>
    <n v="129.9900055"/>
    <n v="110.80340837177086"/>
    <n v="1"/>
    <n v="16.899999619999999"/>
    <n v="129.9900055"/>
    <n v="113.09000587999999"/>
    <s v="DEBIT"/>
    <s v="Non-Cash Payments"/>
  </r>
  <r>
    <n v="14730"/>
    <d v="2015-04-08T00:00:00"/>
    <x v="4"/>
    <n v="2"/>
    <d v="2015-04-10T00:00:00"/>
    <n v="1"/>
    <s v="Second Class"/>
    <s v="Other"/>
    <n v="18"/>
    <n v="8098"/>
    <n v="4"/>
    <s v="Apparel"/>
    <x v="1"/>
    <s v="West Bromwich"/>
    <s v="England"/>
    <m/>
    <s v="United Kingdom"/>
    <s v="Northern Europe"/>
    <x v="4"/>
    <s v="Nike Men's CJ Elite 2 TD Football Cleat"/>
    <n v="129.9900055"/>
    <n v="110.80340837177086"/>
    <n v="1"/>
    <n v="16.899999619999999"/>
    <n v="129.9900055"/>
    <n v="113.09000587999999"/>
    <s v="DEBIT"/>
    <s v="Non-Cash Payments"/>
  </r>
  <r>
    <n v="13343"/>
    <d v="2015-07-14T00:00:00"/>
    <x v="6"/>
    <n v="2"/>
    <d v="2015-07-16T00:00:00"/>
    <n v="1"/>
    <s v="Second Class"/>
    <s v="Other"/>
    <n v="18"/>
    <n v="9726"/>
    <n v="4"/>
    <s v="Apparel"/>
    <x v="1"/>
    <s v="London"/>
    <s v="England"/>
    <m/>
    <s v="United Kingdom"/>
    <s v="Northern Europe"/>
    <x v="4"/>
    <s v="Nike Men's CJ Elite 2 TD Football Cleat"/>
    <n v="129.9900055"/>
    <n v="110.80340837177086"/>
    <n v="1"/>
    <n v="16.899999619999999"/>
    <n v="129.9900055"/>
    <n v="113.09000587999999"/>
    <s v="DEBIT"/>
    <s v="Non-Cash Payments"/>
  </r>
  <r>
    <n v="62117"/>
    <d v="2017-06-25T00:00:00"/>
    <x v="0"/>
    <n v="2"/>
    <d v="2017-06-27T00:00:00"/>
    <n v="1"/>
    <s v="Second Class"/>
    <s v="Other"/>
    <n v="17"/>
    <n v="5113"/>
    <n v="4"/>
    <s v="Apparel"/>
    <x v="1"/>
    <s v="Seville"/>
    <s v="Andalusia"/>
    <m/>
    <s v="Spain"/>
    <s v="Southern Europe"/>
    <x v="5"/>
    <s v="Perfect Fitness Perfect Rip Deck"/>
    <n v="59.990001679999999"/>
    <n v="54.488929209402009"/>
    <n v="1"/>
    <n v="7.8000001909999996"/>
    <n v="59.990001679999999"/>
    <n v="52.190001488999997"/>
    <s v="DEBIT"/>
    <s v="Non-Cash Payments"/>
  </r>
  <r>
    <n v="62637"/>
    <d v="2017-03-07T00:00:00"/>
    <x v="6"/>
    <n v="2"/>
    <d v="2017-03-09T00:00:00"/>
    <n v="1"/>
    <s v="Second Class"/>
    <s v="Other"/>
    <n v="18"/>
    <n v="9726"/>
    <n v="4"/>
    <s v="Apparel"/>
    <x v="1"/>
    <s v="Moncalieri"/>
    <s v="Piedmont"/>
    <m/>
    <s v="Italy"/>
    <s v="Southern Europe"/>
    <x v="4"/>
    <s v="Nike Men's CJ Elite 2 TD Football Cleat"/>
    <n v="129.9900055"/>
    <n v="110.80340837177086"/>
    <n v="1"/>
    <n v="16.899999619999999"/>
    <n v="129.9900055"/>
    <n v="113.09000587999999"/>
    <s v="DEBIT"/>
    <s v="Non-Cash Payments"/>
  </r>
  <r>
    <n v="67845"/>
    <d v="2017-09-17T00:00:00"/>
    <x v="0"/>
    <n v="2"/>
    <d v="2017-09-19T00:00:00"/>
    <n v="1"/>
    <s v="Second Class"/>
    <s v="Other"/>
    <n v="18"/>
    <n v="482"/>
    <n v="4"/>
    <s v="Apparel"/>
    <x v="1"/>
    <s v="Reims"/>
    <s v="Alsace-Champagne-Ardenne-Lorraine"/>
    <m/>
    <s v="France"/>
    <s v="Western Europe"/>
    <x v="4"/>
    <s v="Nike Men's CJ Elite 2 TD Football Cleat"/>
    <n v="129.9900055"/>
    <n v="110.80340837177086"/>
    <n v="1"/>
    <n v="16.899999619999999"/>
    <n v="129.9900055"/>
    <n v="113.09000587999999"/>
    <s v="DEBIT"/>
    <s v="Non-Cash Payments"/>
  </r>
  <r>
    <n v="67712"/>
    <d v="2017-09-15T00:00:00"/>
    <x v="2"/>
    <n v="2"/>
    <d v="2017-09-19T00:00:00"/>
    <n v="1"/>
    <s v="Second Class"/>
    <s v="Other"/>
    <n v="18"/>
    <n v="8645"/>
    <n v="4"/>
    <s v="Apparel"/>
    <x v="1"/>
    <s v="Lille"/>
    <s v="Nord-Pas-de-Calais-Picardie"/>
    <m/>
    <s v="France"/>
    <s v="Western Europe"/>
    <x v="4"/>
    <s v="Nike Men's CJ Elite 2 TD Football Cleat"/>
    <n v="129.9900055"/>
    <n v="110.80340837177086"/>
    <n v="1"/>
    <n v="16.899999619999999"/>
    <n v="129.9900055"/>
    <n v="113.09000587999999"/>
    <s v="DEBIT"/>
    <s v="Non-Cash Payments"/>
  </r>
  <r>
    <n v="11209"/>
    <d v="2015-06-13T00:00:00"/>
    <x v="5"/>
    <n v="2"/>
    <d v="2015-06-16T00:00:00"/>
    <n v="1"/>
    <s v="Second Class"/>
    <s v="Other"/>
    <n v="18"/>
    <n v="7202"/>
    <n v="4"/>
    <s v="Apparel"/>
    <x v="1"/>
    <s v="Seraing"/>
    <s v="Liège"/>
    <m/>
    <s v="Belgium"/>
    <s v="Western Europe"/>
    <x v="4"/>
    <s v="Nike Men's CJ Elite 2 TD Football Cleat"/>
    <n v="129.9900055"/>
    <n v="110.80340837177086"/>
    <n v="1"/>
    <n v="16.899999619999999"/>
    <n v="129.9900055"/>
    <n v="113.09000587999999"/>
    <s v="DEBIT"/>
    <s v="Non-Cash Payments"/>
  </r>
  <r>
    <n v="41494"/>
    <d v="2016-08-28T00:00:00"/>
    <x v="0"/>
    <n v="2"/>
    <d v="2016-08-30T00:00:00"/>
    <n v="1"/>
    <s v="Second Class"/>
    <s v="Other"/>
    <n v="17"/>
    <n v="1173"/>
    <n v="4"/>
    <s v="Apparel"/>
    <x v="1"/>
    <s v="Kramatorsk"/>
    <s v="Donetsk"/>
    <m/>
    <s v="Ukraine"/>
    <s v="Eastern Europe"/>
    <x v="5"/>
    <s v="Perfect Fitness Perfect Rip Deck"/>
    <n v="59.990001679999999"/>
    <n v="54.488929209402009"/>
    <n v="1"/>
    <n v="9"/>
    <n v="59.990001679999999"/>
    <n v="50.990001679999999"/>
    <s v="DEBIT"/>
    <s v="Non-Cash Payments"/>
  </r>
  <r>
    <n v="18593"/>
    <d v="2015-09-29T00:00:00"/>
    <x v="6"/>
    <n v="2"/>
    <d v="2015-10-01T00:00:00"/>
    <n v="1"/>
    <s v="Second Class"/>
    <s v="Other"/>
    <n v="18"/>
    <n v="1275"/>
    <n v="4"/>
    <s v="Apparel"/>
    <x v="1"/>
    <s v="Basingstoke"/>
    <s v="England"/>
    <m/>
    <s v="United Kingdom"/>
    <s v="Northern Europe"/>
    <x v="4"/>
    <s v="Nike Men's CJ Elite 2 TD Football Cleat"/>
    <n v="129.9900055"/>
    <n v="110.80340837177086"/>
    <n v="1"/>
    <n v="19.5"/>
    <n v="129.9900055"/>
    <n v="110.4900055"/>
    <s v="DEBIT"/>
    <s v="Non-Cash Payments"/>
  </r>
  <r>
    <n v="13343"/>
    <d v="2015-07-14T00:00:00"/>
    <x v="6"/>
    <n v="2"/>
    <d v="2015-07-16T00:00:00"/>
    <n v="1"/>
    <s v="Second Class"/>
    <s v="Other"/>
    <n v="18"/>
    <n v="9726"/>
    <n v="4"/>
    <s v="Apparel"/>
    <x v="1"/>
    <s v="London"/>
    <s v="England"/>
    <m/>
    <s v="United Kingdom"/>
    <s v="Northern Europe"/>
    <x v="4"/>
    <s v="Nike Men's CJ Elite 2 TD Football Cleat"/>
    <n v="129.9900055"/>
    <n v="110.80340837177086"/>
    <n v="1"/>
    <n v="19.5"/>
    <n v="129.9900055"/>
    <n v="110.4900055"/>
    <s v="DEBIT"/>
    <s v="Non-Cash Payments"/>
  </r>
  <r>
    <n v="62637"/>
    <d v="2017-03-07T00:00:00"/>
    <x v="6"/>
    <n v="2"/>
    <d v="2017-03-09T00:00:00"/>
    <n v="1"/>
    <s v="Second Class"/>
    <s v="Other"/>
    <n v="18"/>
    <n v="9726"/>
    <n v="4"/>
    <s v="Apparel"/>
    <x v="1"/>
    <s v="Moncalieri"/>
    <s v="Piedmont"/>
    <m/>
    <s v="Italy"/>
    <s v="Southern Europe"/>
    <x v="4"/>
    <s v="Nike Men's CJ Elite 2 TD Football Cleat"/>
    <n v="129.9900055"/>
    <n v="110.80340837177086"/>
    <n v="1"/>
    <n v="19.5"/>
    <n v="129.9900055"/>
    <n v="110.4900055"/>
    <s v="DEBIT"/>
    <s v="Non-Cash Payments"/>
  </r>
  <r>
    <n v="70044"/>
    <d v="2017-10-19T00:00:00"/>
    <x v="1"/>
    <n v="2"/>
    <d v="2017-10-23T00:00:00"/>
    <n v="1"/>
    <s v="Second Class"/>
    <s v="Other"/>
    <n v="63"/>
    <n v="13597"/>
    <n v="4"/>
    <s v="Apparel"/>
    <x v="1"/>
    <s v="Kiel"/>
    <s v="Schleswig-Holstein"/>
    <m/>
    <s v="Germany"/>
    <s v="Western Europe"/>
    <x v="25"/>
    <s v="Children's heaters"/>
    <n v="357.10000609999997"/>
    <n v="263.94000818499995"/>
    <n v="1"/>
    <n v="53.569999699999997"/>
    <n v="357.10000609999997"/>
    <n v="303.53000639999999"/>
    <s v="DEBIT"/>
    <s v="Non-Cash Payments"/>
  </r>
  <r>
    <n v="67753"/>
    <d v="2017-09-16T00:00:00"/>
    <x v="5"/>
    <n v="2"/>
    <d v="2017-09-19T00:00:00"/>
    <n v="1"/>
    <s v="Second Class"/>
    <s v="Other"/>
    <n v="18"/>
    <n v="1566"/>
    <n v="4"/>
    <s v="Apparel"/>
    <x v="1"/>
    <s v="Arnhem"/>
    <s v="Gelderland"/>
    <m/>
    <s v="Netherlands"/>
    <s v="Western Europe"/>
    <x v="4"/>
    <s v="Nike Men's CJ Elite 2 TD Football Cleat"/>
    <n v="129.9900055"/>
    <n v="110.80340837177086"/>
    <n v="1"/>
    <n v="19.5"/>
    <n v="129.9900055"/>
    <n v="110.4900055"/>
    <s v="DEBIT"/>
    <s v="Non-Cash Payments"/>
  </r>
  <r>
    <n v="16617"/>
    <d v="2015-08-31T00:00:00"/>
    <x v="3"/>
    <n v="2"/>
    <d v="2015-09-02T00:00:00"/>
    <n v="1"/>
    <s v="Second Class"/>
    <s v="Other"/>
    <n v="18"/>
    <n v="4047"/>
    <n v="4"/>
    <s v="Apparel"/>
    <x v="1"/>
    <s v="Montreuil"/>
    <s v="Île-de-France"/>
    <m/>
    <s v="France"/>
    <s v="Western Europe"/>
    <x v="4"/>
    <s v="Nike Men's CJ Elite 2 TD Football Cleat"/>
    <n v="129.9900055"/>
    <n v="110.80340837177086"/>
    <n v="1"/>
    <n v="19.5"/>
    <n v="129.9900055"/>
    <n v="110.4900055"/>
    <s v="DEBIT"/>
    <s v="Non-Cash Payments"/>
  </r>
  <r>
    <n v="14574"/>
    <d v="2015-01-08T00:00:00"/>
    <x v="1"/>
    <n v="2"/>
    <d v="2015-01-12T00:00:00"/>
    <n v="1"/>
    <s v="Second Class"/>
    <s v="Other"/>
    <n v="18"/>
    <n v="6594"/>
    <n v="4"/>
    <s v="Apparel"/>
    <x v="1"/>
    <s v="Dortmund"/>
    <s v="North Rhine-Westphalia"/>
    <m/>
    <s v="Germany"/>
    <s v="Western Europe"/>
    <x v="4"/>
    <s v="Nike Men's CJ Elite 2 TD Football Cleat"/>
    <n v="129.9900055"/>
    <n v="110.80340837177086"/>
    <n v="1"/>
    <n v="19.5"/>
    <n v="129.9900055"/>
    <n v="110.4900055"/>
    <s v="DEBIT"/>
    <s v="Non-Cash Payments"/>
  </r>
  <r>
    <n v="12698"/>
    <d v="2015-05-07T00:00:00"/>
    <x v="1"/>
    <n v="2"/>
    <d v="2015-05-11T00:00:00"/>
    <n v="1"/>
    <s v="Second Class"/>
    <s v="Other"/>
    <n v="18"/>
    <n v="3940"/>
    <n v="4"/>
    <s v="Apparel"/>
    <x v="1"/>
    <s v="Hautmont"/>
    <s v="Nord-Pas-de-Calais-Picardie"/>
    <m/>
    <s v="France"/>
    <s v="Western Europe"/>
    <x v="4"/>
    <s v="Nike Men's CJ Elite 2 TD Football Cleat"/>
    <n v="129.9900055"/>
    <n v="110.80340837177086"/>
    <n v="1"/>
    <n v="19.5"/>
    <n v="129.9900055"/>
    <n v="110.4900055"/>
    <s v="DEBIT"/>
    <s v="Non-Cash Payments"/>
  </r>
  <r>
    <n v="15599"/>
    <d v="2015-08-16T00:00:00"/>
    <x v="0"/>
    <n v="2"/>
    <d v="2015-08-18T00:00:00"/>
    <n v="1"/>
    <s v="Second Class"/>
    <s v="Other"/>
    <n v="18"/>
    <n v="1186"/>
    <n v="4"/>
    <s v="Apparel"/>
    <x v="1"/>
    <s v="Sunderland"/>
    <s v="England"/>
    <m/>
    <s v="United Kingdom"/>
    <s v="Northern Europe"/>
    <x v="4"/>
    <s v="Nike Men's CJ Elite 2 TD Football Cleat"/>
    <n v="129.9900055"/>
    <n v="110.80340837177086"/>
    <n v="1"/>
    <n v="20.799999239999998"/>
    <n v="129.9900055"/>
    <n v="109.19000625999999"/>
    <s v="DEBIT"/>
    <s v="Non-Cash Payments"/>
  </r>
  <r>
    <n v="13343"/>
    <d v="2015-07-14T00:00:00"/>
    <x v="6"/>
    <n v="2"/>
    <d v="2015-07-16T00:00:00"/>
    <n v="1"/>
    <s v="Second Class"/>
    <s v="Other"/>
    <n v="18"/>
    <n v="9726"/>
    <n v="4"/>
    <s v="Apparel"/>
    <x v="1"/>
    <s v="London"/>
    <s v="England"/>
    <m/>
    <s v="United Kingdom"/>
    <s v="Northern Europe"/>
    <x v="4"/>
    <s v="Nike Men's CJ Elite 2 TD Football Cleat"/>
    <n v="129.9900055"/>
    <n v="110.80340837177086"/>
    <n v="1"/>
    <n v="20.799999239999998"/>
    <n v="129.9900055"/>
    <n v="109.19000625999999"/>
    <s v="DEBIT"/>
    <s v="Non-Cash Payments"/>
  </r>
  <r>
    <n v="20072"/>
    <d v="2015-10-20T00:00:00"/>
    <x v="6"/>
    <n v="2"/>
    <d v="2015-10-22T00:00:00"/>
    <n v="1"/>
    <s v="Second Class"/>
    <s v="Other"/>
    <n v="18"/>
    <n v="4279"/>
    <n v="4"/>
    <s v="Apparel"/>
    <x v="1"/>
    <s v="Rome"/>
    <s v="Lazio"/>
    <m/>
    <s v="Italy"/>
    <s v="Southern Europe"/>
    <x v="4"/>
    <s v="Nike Men's CJ Elite 2 TD Football Cleat"/>
    <n v="129.9900055"/>
    <n v="110.80340837177086"/>
    <n v="1"/>
    <n v="20.799999239999998"/>
    <n v="129.9900055"/>
    <n v="109.19000625999999"/>
    <s v="DEBIT"/>
    <s v="Non-Cash Payments"/>
  </r>
  <r>
    <n v="12323"/>
    <d v="2015-06-29T00:00:00"/>
    <x v="3"/>
    <n v="2"/>
    <d v="2015-07-01T00:00:00"/>
    <n v="1"/>
    <s v="Second Class"/>
    <s v="Other"/>
    <n v="17"/>
    <n v="4151"/>
    <n v="4"/>
    <s v="Apparel"/>
    <x v="1"/>
    <s v="Augsburg"/>
    <s v="Bavaria"/>
    <m/>
    <s v="Germany"/>
    <s v="Western Europe"/>
    <x v="5"/>
    <s v="Perfect Fitness Perfect Rip Deck"/>
    <n v="59.990001679999999"/>
    <n v="54.488929209402009"/>
    <n v="1"/>
    <n v="9.6000003809999992"/>
    <n v="59.990001679999999"/>
    <n v="50.390001298999998"/>
    <s v="DEBIT"/>
    <s v="Non-Cash Payments"/>
  </r>
  <r>
    <n v="71295"/>
    <d v="2017-06-11T00:00:00"/>
    <x v="0"/>
    <n v="2"/>
    <d v="2017-06-13T00:00:00"/>
    <n v="1"/>
    <s v="Second Class"/>
    <s v="Other"/>
    <n v="66"/>
    <n v="14848"/>
    <n v="4"/>
    <s v="Apparel"/>
    <x v="1"/>
    <s v="Cognac"/>
    <s v="Aquitaine-Limousin-Poitou-Charentes"/>
    <m/>
    <s v="France"/>
    <s v="Western Europe"/>
    <x v="24"/>
    <s v="Porcelain crafts"/>
    <n v="461.48001099999999"/>
    <n v="376.77167767999998"/>
    <n v="1"/>
    <n v="73.839996339999999"/>
    <n v="461.48001099999999"/>
    <n v="387.64001466000002"/>
    <s v="DEBIT"/>
    <s v="Non-Cash Payments"/>
  </r>
  <r>
    <n v="66351"/>
    <d v="2017-08-26T00:00:00"/>
    <x v="5"/>
    <n v="2"/>
    <d v="2017-08-29T00:00:00"/>
    <n v="0"/>
    <s v="Second Class"/>
    <s v="Other"/>
    <n v="18"/>
    <n v="4697"/>
    <n v="4"/>
    <s v="Apparel"/>
    <x v="1"/>
    <s v="Castrop-Rauxel"/>
    <s v="North Rhine-Westphalia"/>
    <m/>
    <s v="Germany"/>
    <s v="Western Europe"/>
    <x v="4"/>
    <s v="Nike Men's CJ Elite 2 TD Football Cleat"/>
    <n v="129.9900055"/>
    <n v="110.80340837177086"/>
    <n v="1"/>
    <n v="20.799999239999998"/>
    <n v="129.9900055"/>
    <n v="109.19000625999999"/>
    <s v="DEBIT"/>
    <s v="Non-Cash Payments"/>
  </r>
  <r>
    <n v="12698"/>
    <d v="2015-05-07T00:00:00"/>
    <x v="1"/>
    <n v="2"/>
    <d v="2015-05-11T00:00:00"/>
    <n v="1"/>
    <s v="Second Class"/>
    <s v="Other"/>
    <n v="18"/>
    <n v="3940"/>
    <n v="4"/>
    <s v="Apparel"/>
    <x v="1"/>
    <s v="Hautmont"/>
    <s v="Nord-Pas-de-Calais-Picardie"/>
    <m/>
    <s v="France"/>
    <s v="Western Europe"/>
    <x v="4"/>
    <s v="Nike Men's CJ Elite 2 TD Football Cleat"/>
    <n v="129.9900055"/>
    <n v="110.80340837177086"/>
    <n v="1"/>
    <n v="20.799999239999998"/>
    <n v="129.9900055"/>
    <n v="109.19000625999999"/>
    <s v="DEBIT"/>
    <s v="Non-Cash Payments"/>
  </r>
  <r>
    <n v="44148"/>
    <d v="2016-06-10T00:00:00"/>
    <x v="2"/>
    <n v="2"/>
    <d v="2016-06-14T00:00:00"/>
    <n v="1"/>
    <s v="Second Class"/>
    <s v="Other"/>
    <n v="18"/>
    <n v="5887"/>
    <n v="4"/>
    <s v="Apparel"/>
    <x v="1"/>
    <s v="Bytom"/>
    <s v="Silesia"/>
    <m/>
    <s v="Poland"/>
    <s v="Eastern Europe"/>
    <x v="4"/>
    <s v="Nike Men's CJ Elite 2 TD Football Cleat"/>
    <n v="129.9900055"/>
    <n v="110.80340837177086"/>
    <n v="1"/>
    <n v="22.100000380000001"/>
    <n v="129.9900055"/>
    <n v="107.89000512"/>
    <s v="DEBIT"/>
    <s v="Non-Cash Payments"/>
  </r>
  <r>
    <n v="64274"/>
    <d v="2017-07-27T00:00:00"/>
    <x v="1"/>
    <n v="4"/>
    <d v="2017-08-02T00:00:00"/>
    <n v="0"/>
    <s v="Standard Class"/>
    <s v="Other"/>
    <n v="9"/>
    <n v="12019"/>
    <n v="3"/>
    <s v="Footwear"/>
    <x v="1"/>
    <s v="Groningen"/>
    <s v="Groningen"/>
    <m/>
    <s v="Netherlands"/>
    <s v="Western Europe"/>
    <x v="0"/>
    <s v="Nike Men's Free 5.0+ Running Shoe"/>
    <n v="99.989997860000003"/>
    <n v="95.114003926871064"/>
    <n v="4"/>
    <n v="79.989997860000003"/>
    <n v="399.95999144000001"/>
    <n v="319.96999357999999"/>
    <s v="TRANSFER"/>
    <s v="Non-Cash Payments"/>
  </r>
  <r>
    <n v="13298"/>
    <d v="2015-07-14T00:00:00"/>
    <x v="6"/>
    <n v="4"/>
    <d v="2015-07-20T00:00:00"/>
    <n v="0"/>
    <s v="Standard Class"/>
    <s v="Other"/>
    <n v="17"/>
    <n v="10549"/>
    <n v="4"/>
    <s v="Apparel"/>
    <x v="1"/>
    <s v="Turin"/>
    <s v="Piedmont"/>
    <m/>
    <s v="Italy"/>
    <s v="Southern Europe"/>
    <x v="5"/>
    <s v="Perfect Fitness Perfect Rip Deck"/>
    <n v="59.990001679999999"/>
    <n v="54.488929209402009"/>
    <n v="4"/>
    <n v="4.8000001909999996"/>
    <n v="239.96000672"/>
    <n v="235.16000652899999"/>
    <s v="TRANSFER"/>
    <s v="Non-Cash Payments"/>
  </r>
  <r>
    <n v="62786"/>
    <d v="2017-05-07T00:00:00"/>
    <x v="0"/>
    <n v="4"/>
    <d v="2017-05-11T00:00:00"/>
    <n v="0"/>
    <s v="Standard Class"/>
    <s v="Other"/>
    <n v="17"/>
    <n v="4909"/>
    <n v="4"/>
    <s v="Apparel"/>
    <x v="1"/>
    <s v="Cologne"/>
    <s v="North Rhine-Westphalia"/>
    <m/>
    <s v="Germany"/>
    <s v="Western Europe"/>
    <x v="5"/>
    <s v="Perfect Fitness Perfect Rip Deck"/>
    <n v="59.990001679999999"/>
    <n v="54.488929209402009"/>
    <n v="4"/>
    <n v="9.6000003809999992"/>
    <n v="239.96000672"/>
    <n v="230.36000633899999"/>
    <s v="TRANSFER"/>
    <s v="Non-Cash Payments"/>
  </r>
  <r>
    <n v="13939"/>
    <d v="2015-07-23T00:00:00"/>
    <x v="1"/>
    <n v="4"/>
    <d v="2015-07-29T00:00:00"/>
    <n v="0"/>
    <s v="Standard Class"/>
    <s v="Other"/>
    <n v="17"/>
    <n v="5854"/>
    <n v="4"/>
    <s v="Apparel"/>
    <x v="1"/>
    <s v="Milan"/>
    <s v="Lombardy"/>
    <m/>
    <s v="Italy"/>
    <s v="Southern Europe"/>
    <x v="5"/>
    <s v="Perfect Fitness Perfect Rip Deck"/>
    <n v="59.990001679999999"/>
    <n v="54.488929209402009"/>
    <n v="4"/>
    <n v="28.799999239999998"/>
    <n v="239.96000672"/>
    <n v="211.16000747999999"/>
    <s v="TRANSFER"/>
    <s v="Non-Cash Payments"/>
  </r>
  <r>
    <n v="46864"/>
    <d v="2016-11-15T00:00:00"/>
    <x v="6"/>
    <n v="4"/>
    <d v="2016-11-21T00:00:00"/>
    <n v="0"/>
    <s v="Standard Class"/>
    <s v="Other"/>
    <n v="17"/>
    <n v="3066"/>
    <n v="4"/>
    <s v="Apparel"/>
    <x v="1"/>
    <s v="Uvarovo"/>
    <s v="Tambov"/>
    <m/>
    <s v="Russia"/>
    <s v="Eastern Europe"/>
    <x v="5"/>
    <s v="Perfect Fitness Perfect Rip Deck"/>
    <n v="59.990001679999999"/>
    <n v="54.488929209402009"/>
    <n v="4"/>
    <n v="31.190000529999999"/>
    <n v="239.96000672"/>
    <n v="208.77000619"/>
    <s v="TRANSFER"/>
    <s v="Non-Cash Payments"/>
  </r>
  <r>
    <n v="16590"/>
    <d v="2015-08-31T00:00:00"/>
    <x v="3"/>
    <n v="4"/>
    <d v="2015-09-04T00:00:00"/>
    <n v="0"/>
    <s v="Standard Class"/>
    <s v="Other"/>
    <n v="17"/>
    <n v="11431"/>
    <n v="4"/>
    <s v="Apparel"/>
    <x v="1"/>
    <s v="Southend-on-Sea"/>
    <s v="England"/>
    <m/>
    <s v="United Kingdom"/>
    <s v="Northern Europe"/>
    <x v="5"/>
    <s v="Perfect Fitness Perfect Rip Deck"/>
    <n v="59.990001679999999"/>
    <n v="54.488929209402009"/>
    <n v="4"/>
    <n v="43.189998629999998"/>
    <n v="239.96000672"/>
    <n v="196.77000809"/>
    <s v="TRANSFER"/>
    <s v="Non-Cash Payments"/>
  </r>
  <r>
    <n v="62840"/>
    <d v="2017-06-07T00:00:00"/>
    <x v="4"/>
    <n v="4"/>
    <d v="2017-06-13T00:00:00"/>
    <n v="0"/>
    <s v="Standard Class"/>
    <s v="Other"/>
    <n v="17"/>
    <n v="9906"/>
    <n v="4"/>
    <s v="Apparel"/>
    <x v="1"/>
    <s v="Widnes"/>
    <s v="England"/>
    <m/>
    <s v="United Kingdom"/>
    <s v="Northern Europe"/>
    <x v="5"/>
    <s v="Perfect Fitness Perfect Rip Deck"/>
    <n v="59.990001679999999"/>
    <n v="54.488929209402009"/>
    <n v="4"/>
    <n v="59.990001679999999"/>
    <n v="239.96000672"/>
    <n v="179.97000503999999"/>
    <s v="TRANSFER"/>
    <s v="Non-Cash Payments"/>
  </r>
  <r>
    <n v="66959"/>
    <d v="2017-04-09T00:00:00"/>
    <x v="0"/>
    <n v="4"/>
    <d v="2017-04-13T00:00:00"/>
    <n v="0"/>
    <s v="Standard Class"/>
    <s v="Other"/>
    <n v="24"/>
    <n v="2048"/>
    <n v="5"/>
    <s v="Golf"/>
    <x v="1"/>
    <s v="Strasbourg"/>
    <s v="Alsace-Champagne-Ardenne-Lorraine"/>
    <m/>
    <s v="France"/>
    <s v="Western Europe"/>
    <x v="7"/>
    <s v="Nike Men's Dri-FIT Victory Golf Polo"/>
    <n v="50"/>
    <n v="43.678035218757444"/>
    <n v="4"/>
    <n v="2"/>
    <n v="200"/>
    <n v="198"/>
    <s v="TRANSFER"/>
    <s v="Non-Cash Payments"/>
  </r>
  <r>
    <n v="63220"/>
    <d v="2017-11-07T00:00:00"/>
    <x v="6"/>
    <n v="4"/>
    <d v="2017-11-13T00:00:00"/>
    <n v="0"/>
    <s v="Standard Class"/>
    <s v="Other"/>
    <n v="29"/>
    <n v="3071"/>
    <n v="5"/>
    <s v="Golf"/>
    <x v="1"/>
    <s v="Carpentras"/>
    <s v="Provence-Alpes-Côte d'Azur"/>
    <m/>
    <s v="France"/>
    <s v="Western Europe"/>
    <x v="1"/>
    <s v="Under Armour Girls' Toddler Spine Surge Runni"/>
    <n v="39.990001679999999"/>
    <n v="34.198098313835338"/>
    <n v="4"/>
    <n v="8"/>
    <n v="159.96000672"/>
    <n v="151.96000672"/>
    <s v="TRANSFER"/>
    <s v="Non-Cash Payments"/>
  </r>
  <r>
    <n v="19642"/>
    <d v="2015-10-14T00:00:00"/>
    <x v="4"/>
    <n v="4"/>
    <d v="2015-10-20T00:00:00"/>
    <n v="0"/>
    <s v="Standard Class"/>
    <s v="Other"/>
    <n v="24"/>
    <n v="11065"/>
    <n v="5"/>
    <s v="Golf"/>
    <x v="1"/>
    <s v="Utrecht"/>
    <s v="Utrecht"/>
    <m/>
    <s v="Netherlands"/>
    <s v="Western Europe"/>
    <x v="7"/>
    <s v="Nike Men's Dri-FIT Victory Golf Polo"/>
    <n v="50"/>
    <n v="43.678035218757444"/>
    <n v="4"/>
    <n v="11"/>
    <n v="200"/>
    <n v="189"/>
    <s v="TRANSFER"/>
    <s v="Non-Cash Payments"/>
  </r>
  <r>
    <n v="65439"/>
    <d v="2017-08-13T00:00:00"/>
    <x v="0"/>
    <n v="4"/>
    <d v="2017-08-17T00:00:00"/>
    <n v="0"/>
    <s v="Standard Class"/>
    <s v="Other"/>
    <n v="24"/>
    <n v="394"/>
    <n v="5"/>
    <s v="Golf"/>
    <x v="1"/>
    <s v="Genk"/>
    <s v="Limburg"/>
    <m/>
    <s v="Belgium"/>
    <s v="Western Europe"/>
    <x v="7"/>
    <s v="Nike Men's Dri-FIT Victory Golf Polo"/>
    <n v="50"/>
    <n v="43.678035218757444"/>
    <n v="4"/>
    <n v="14"/>
    <n v="200"/>
    <n v="186"/>
    <s v="TRANSFER"/>
    <s v="Non-Cash Payments"/>
  </r>
  <r>
    <n v="62840"/>
    <d v="2017-06-07T00:00:00"/>
    <x v="4"/>
    <n v="4"/>
    <d v="2017-06-13T00:00:00"/>
    <n v="0"/>
    <s v="Standard Class"/>
    <s v="Other"/>
    <n v="24"/>
    <n v="9906"/>
    <n v="5"/>
    <s v="Golf"/>
    <x v="1"/>
    <s v="Widnes"/>
    <s v="England"/>
    <m/>
    <s v="United Kingdom"/>
    <s v="Northern Europe"/>
    <x v="7"/>
    <s v="Nike Men's Dri-FIT Victory Golf Polo"/>
    <n v="50"/>
    <n v="43.678035218757444"/>
    <n v="4"/>
    <n v="20"/>
    <n v="200"/>
    <n v="180"/>
    <s v="TRANSFER"/>
    <s v="Non-Cash Payments"/>
  </r>
  <r>
    <n v="17363"/>
    <d v="2015-11-09T00:00:00"/>
    <x v="3"/>
    <n v="4"/>
    <d v="2015-11-13T00:00:00"/>
    <n v="0"/>
    <s v="Standard Class"/>
    <s v="Other"/>
    <n v="24"/>
    <n v="5707"/>
    <n v="5"/>
    <s v="Golf"/>
    <x v="1"/>
    <s v="Gloucester"/>
    <s v="England"/>
    <m/>
    <s v="United Kingdom"/>
    <s v="Northern Europe"/>
    <x v="7"/>
    <s v="Nike Men's Dri-FIT Victory Golf Polo"/>
    <n v="50"/>
    <n v="43.678035218757444"/>
    <n v="4"/>
    <n v="20"/>
    <n v="200"/>
    <n v="180"/>
    <s v="TRANSFER"/>
    <s v="Non-Cash Payments"/>
  </r>
  <r>
    <n v="13298"/>
    <d v="2015-07-14T00:00:00"/>
    <x v="6"/>
    <n v="4"/>
    <d v="2015-07-20T00:00:00"/>
    <n v="0"/>
    <s v="Standard Class"/>
    <s v="Other"/>
    <n v="29"/>
    <n v="10549"/>
    <n v="5"/>
    <s v="Golf"/>
    <x v="1"/>
    <s v="Turin"/>
    <s v="Piedmont"/>
    <m/>
    <s v="Italy"/>
    <s v="Southern Europe"/>
    <x v="1"/>
    <s v="Under Armour Girls' Toddler Spine Surge Runni"/>
    <n v="39.990001679999999"/>
    <n v="34.198098313835338"/>
    <n v="4"/>
    <n v="16"/>
    <n v="159.96000672"/>
    <n v="143.96000672"/>
    <s v="TRANSFER"/>
    <s v="Non-Cash Payments"/>
  </r>
  <r>
    <n v="18237"/>
    <d v="2015-09-24T00:00:00"/>
    <x v="1"/>
    <n v="4"/>
    <d v="2015-09-30T00:00:00"/>
    <n v="0"/>
    <s v="Standard Class"/>
    <s v="Other"/>
    <n v="24"/>
    <n v="2682"/>
    <n v="5"/>
    <s v="Golf"/>
    <x v="1"/>
    <s v="Messina"/>
    <s v="Sicily"/>
    <m/>
    <s v="Italy"/>
    <s v="Southern Europe"/>
    <x v="7"/>
    <s v="Nike Men's Dri-FIT Victory Golf Polo"/>
    <n v="50"/>
    <n v="43.678035218757444"/>
    <n v="4"/>
    <n v="34"/>
    <n v="200"/>
    <n v="166"/>
    <s v="TRANSFER"/>
    <s v="Non-Cash Payments"/>
  </r>
  <r>
    <n v="66958"/>
    <d v="2017-04-09T00:00:00"/>
    <x v="0"/>
    <n v="4"/>
    <d v="2017-04-13T00:00:00"/>
    <n v="0"/>
    <s v="Standard Class"/>
    <s v="Other"/>
    <n v="29"/>
    <n v="467"/>
    <n v="5"/>
    <s v="Golf"/>
    <x v="1"/>
    <s v="Helsinki"/>
    <s v="Uusimaa"/>
    <m/>
    <s v="Finland"/>
    <s v="Northern Europe"/>
    <x v="1"/>
    <s v="Under Armour Girls' Toddler Spine Surge Runni"/>
    <n v="39.990001679999999"/>
    <n v="34.198098313835338"/>
    <n v="4"/>
    <n v="28.790000920000001"/>
    <n v="159.96000672"/>
    <n v="131.17000579999998"/>
    <s v="TRANSFER"/>
    <s v="Non-Cash Payments"/>
  </r>
  <r>
    <n v="66764"/>
    <d v="2017-01-09T00:00:00"/>
    <x v="3"/>
    <n v="4"/>
    <d v="2017-01-13T00:00:00"/>
    <n v="0"/>
    <s v="Standard Class"/>
    <s v="Other"/>
    <n v="24"/>
    <n v="10577"/>
    <n v="5"/>
    <s v="Golf"/>
    <x v="1"/>
    <s v="Miramas"/>
    <s v="Provence-Alpes-Côte d'Azur"/>
    <m/>
    <s v="France"/>
    <s v="Western Europe"/>
    <x v="7"/>
    <s v="Nike Men's Dri-FIT Victory Golf Polo"/>
    <n v="50"/>
    <n v="43.678035218757444"/>
    <n v="4"/>
    <n v="36"/>
    <n v="200"/>
    <n v="164"/>
    <s v="TRANSFER"/>
    <s v="Non-Cash Payments"/>
  </r>
  <r>
    <n v="66764"/>
    <d v="2017-01-09T00:00:00"/>
    <x v="3"/>
    <n v="4"/>
    <d v="2017-01-13T00:00:00"/>
    <n v="0"/>
    <s v="Standard Class"/>
    <s v="Other"/>
    <n v="24"/>
    <n v="10577"/>
    <n v="5"/>
    <s v="Golf"/>
    <x v="1"/>
    <s v="Miramas"/>
    <s v="Provence-Alpes-Côte d'Azur"/>
    <m/>
    <s v="France"/>
    <s v="Western Europe"/>
    <x v="7"/>
    <s v="Nike Men's Dri-FIT Victory Golf Polo"/>
    <n v="50"/>
    <n v="43.678035218757444"/>
    <n v="4"/>
    <n v="40"/>
    <n v="200"/>
    <n v="160"/>
    <s v="TRANSFER"/>
    <s v="Non-Cash Payments"/>
  </r>
  <r>
    <n v="48193"/>
    <d v="2016-04-12T00:00:00"/>
    <x v="6"/>
    <n v="4"/>
    <d v="2016-04-18T00:00:00"/>
    <n v="0"/>
    <s v="Standard Class"/>
    <s v="Other"/>
    <n v="40"/>
    <n v="3471"/>
    <n v="6"/>
    <s v="Outdoors"/>
    <x v="1"/>
    <s v="Sofia"/>
    <s v="Sofia City"/>
    <m/>
    <s v="Bulgaria"/>
    <s v="Eastern Europe"/>
    <x v="8"/>
    <s v="Team Golf Texas Longhorns Putter Grip"/>
    <n v="24.989999770000001"/>
    <n v="20.52742837007143"/>
    <n v="4"/>
    <n v="10"/>
    <n v="99.959999080000003"/>
    <n v="89.959999080000003"/>
    <s v="TRANSFER"/>
    <s v="Non-Cash Payments"/>
  </r>
  <r>
    <n v="15231"/>
    <d v="2015-11-08T00:00:00"/>
    <x v="0"/>
    <n v="4"/>
    <d v="2015-11-12T00:00:00"/>
    <n v="0"/>
    <s v="Standard Class"/>
    <s v="Other"/>
    <n v="5"/>
    <n v="3535"/>
    <n v="2"/>
    <s v="Fitness"/>
    <x v="1"/>
    <s v="Granada"/>
    <s v="Andalusia"/>
    <m/>
    <s v="Spain"/>
    <s v="Southern Europe"/>
    <x v="26"/>
    <s v="Under Armour Men's Tech II T-Shirt"/>
    <n v="24.989999770000001"/>
    <n v="17.455999691500001"/>
    <n v="4"/>
    <n v="9"/>
    <n v="99.959999080000003"/>
    <n v="90.959999080000003"/>
    <s v="TRANSFER"/>
    <s v="Non-Cash Payments"/>
  </r>
  <r>
    <n v="10451"/>
    <d v="2015-02-06T00:00:00"/>
    <x v="2"/>
    <n v="4"/>
    <d v="2015-02-12T00:00:00"/>
    <n v="0"/>
    <s v="Standard Class"/>
    <s v="Other"/>
    <n v="3"/>
    <n v="11715"/>
    <n v="2"/>
    <s v="Fitness"/>
    <x v="1"/>
    <s v="Mont-Saint-Aignan"/>
    <s v="Normandy"/>
    <m/>
    <s v="France"/>
    <s v="Western Europe"/>
    <x v="15"/>
    <s v="adidas Men's F10 Messi TRX FG Soccer Cleat"/>
    <n v="59.990001679999999"/>
    <n v="57.194418487916671"/>
    <n v="4"/>
    <n v="40.790000919999997"/>
    <n v="239.96000672"/>
    <n v="199.17000580000001"/>
    <s v="TRANSFER"/>
    <s v="Non-Cash Payments"/>
  </r>
  <r>
    <n v="10459"/>
    <d v="2015-02-06T00:00:00"/>
    <x v="2"/>
    <n v="4"/>
    <d v="2015-02-12T00:00:00"/>
    <n v="1"/>
    <s v="Standard Class"/>
    <s v="Other"/>
    <n v="9"/>
    <n v="9814"/>
    <n v="3"/>
    <s v="Footwear"/>
    <x v="1"/>
    <s v="Berlin"/>
    <s v="Berlin"/>
    <m/>
    <s v="Germany"/>
    <s v="Western Europe"/>
    <x v="0"/>
    <s v="Nike Men's Free 5.0+ Running Shoe"/>
    <n v="99.989997860000003"/>
    <n v="95.114003926871064"/>
    <n v="4"/>
    <n v="0"/>
    <n v="399.95999144000001"/>
    <n v="399.95999144000001"/>
    <s v="TRANSFER"/>
    <s v="Non-Cash Payments"/>
  </r>
  <r>
    <n v="64222"/>
    <d v="2017-07-26T00:00:00"/>
    <x v="4"/>
    <n v="4"/>
    <d v="2017-08-01T00:00:00"/>
    <n v="0"/>
    <s v="Standard Class"/>
    <s v="Other"/>
    <n v="9"/>
    <n v="4848"/>
    <n v="3"/>
    <s v="Footwear"/>
    <x v="1"/>
    <s v="Turin"/>
    <s v="Piedmont"/>
    <m/>
    <s v="Italy"/>
    <s v="Southern Europe"/>
    <x v="0"/>
    <s v="Nike Men's Free 5.0+ Running Shoe"/>
    <n v="99.989997860000003"/>
    <n v="95.114003926871064"/>
    <n v="4"/>
    <n v="12"/>
    <n v="399.95999144000001"/>
    <n v="387.95999144000001"/>
    <s v="TRANSFER"/>
    <s v="Non-Cash Payments"/>
  </r>
  <r>
    <n v="63907"/>
    <d v="2017-07-21T00:00:00"/>
    <x v="2"/>
    <n v="4"/>
    <d v="2017-07-27T00:00:00"/>
    <n v="0"/>
    <s v="Standard Class"/>
    <s v="Other"/>
    <n v="9"/>
    <n v="569"/>
    <n v="3"/>
    <s v="Footwear"/>
    <x v="1"/>
    <s v="Cagliari"/>
    <s v="Sardinia"/>
    <m/>
    <s v="Italy"/>
    <s v="Southern Europe"/>
    <x v="0"/>
    <s v="Nike Men's Free 5.0+ Running Shoe"/>
    <n v="99.989997860000003"/>
    <n v="95.114003926871064"/>
    <n v="4"/>
    <n v="16"/>
    <n v="399.95999144000001"/>
    <n v="383.95999144000001"/>
    <s v="TRANSFER"/>
    <s v="Non-Cash Payments"/>
  </r>
  <r>
    <n v="19178"/>
    <d v="2015-07-10T00:00:00"/>
    <x v="2"/>
    <n v="4"/>
    <d v="2015-07-16T00:00:00"/>
    <n v="0"/>
    <s v="Standard Class"/>
    <s v="Other"/>
    <n v="9"/>
    <n v="5749"/>
    <n v="3"/>
    <s v="Footwear"/>
    <x v="1"/>
    <s v="Milan"/>
    <s v="Lombardy"/>
    <m/>
    <s v="Italy"/>
    <s v="Southern Europe"/>
    <x v="0"/>
    <s v="Nike Men's Free 5.0+ Running Shoe"/>
    <n v="99.989997860000003"/>
    <n v="95.114003926871064"/>
    <n v="4"/>
    <n v="20"/>
    <n v="399.95999144000001"/>
    <n v="379.95999144000001"/>
    <s v="TRANSFER"/>
    <s v="Non-Cash Payments"/>
  </r>
  <r>
    <n v="67046"/>
    <d v="2017-05-09T00:00:00"/>
    <x v="6"/>
    <n v="4"/>
    <d v="2017-05-15T00:00:00"/>
    <n v="0"/>
    <s v="Standard Class"/>
    <s v="Other"/>
    <n v="9"/>
    <n v="4460"/>
    <n v="3"/>
    <s v="Footwear"/>
    <x v="1"/>
    <s v="Erftstadt"/>
    <s v="North Rhine-Westphalia"/>
    <m/>
    <s v="Germany"/>
    <s v="Western Europe"/>
    <x v="0"/>
    <s v="Nike Men's Free 5.0+ Running Shoe"/>
    <n v="99.989997860000003"/>
    <n v="95.114003926871064"/>
    <n v="4"/>
    <n v="20"/>
    <n v="399.95999144000001"/>
    <n v="379.95999144000001"/>
    <s v="TRANSFER"/>
    <s v="Non-Cash Payments"/>
  </r>
  <r>
    <n v="65312"/>
    <d v="2017-11-08T00:00:00"/>
    <x v="4"/>
    <n v="4"/>
    <d v="2017-11-14T00:00:00"/>
    <n v="0"/>
    <s v="Standard Class"/>
    <s v="Other"/>
    <n v="9"/>
    <n v="6506"/>
    <n v="3"/>
    <s v="Footwear"/>
    <x v="1"/>
    <s v="Harrow"/>
    <s v="England"/>
    <m/>
    <s v="United Kingdom"/>
    <s v="Northern Europe"/>
    <x v="0"/>
    <s v="Nike Men's Free 5.0+ Running Shoe"/>
    <n v="99.989997860000003"/>
    <n v="95.114003926871064"/>
    <n v="4"/>
    <n v="22"/>
    <n v="399.95999144000001"/>
    <n v="377.95999144000001"/>
    <s v="TRANSFER"/>
    <s v="Non-Cash Payments"/>
  </r>
  <r>
    <n v="16436"/>
    <d v="2015-08-28T00:00:00"/>
    <x v="2"/>
    <n v="4"/>
    <d v="2015-09-03T00:00:00"/>
    <n v="0"/>
    <s v="Standard Class"/>
    <s v="Other"/>
    <n v="9"/>
    <n v="6050"/>
    <n v="3"/>
    <s v="Footwear"/>
    <x v="1"/>
    <s v="Pescara"/>
    <s v="Abruzzo"/>
    <m/>
    <s v="Italy"/>
    <s v="Southern Europe"/>
    <x v="0"/>
    <s v="Nike Men's Free 5.0+ Running Shoe"/>
    <n v="99.989997860000003"/>
    <n v="95.114003926871064"/>
    <n v="4"/>
    <n v="36"/>
    <n v="399.95999144000001"/>
    <n v="363.95999144000001"/>
    <s v="TRANSFER"/>
    <s v="Non-Cash Payments"/>
  </r>
  <r>
    <n v="11822"/>
    <d v="2015-06-22T00:00:00"/>
    <x v="3"/>
    <n v="4"/>
    <d v="2015-06-26T00:00:00"/>
    <n v="0"/>
    <s v="Standard Class"/>
    <s v="Other"/>
    <n v="13"/>
    <n v="3246"/>
    <n v="3"/>
    <s v="Footwear"/>
    <x v="1"/>
    <s v="Tourcoing"/>
    <s v="Nord-Pas-de-Calais-Picardie"/>
    <m/>
    <s v="France"/>
    <s v="Western Europe"/>
    <x v="3"/>
    <s v="Under Armour Women's Ignite PIP VI Slide"/>
    <n v="31.989999770000001"/>
    <n v="27.763856872771434"/>
    <n v="4"/>
    <n v="11.52000046"/>
    <n v="127.95999908"/>
    <n v="116.43999862"/>
    <s v="TRANSFER"/>
    <s v="Non-Cash Payments"/>
  </r>
  <r>
    <n v="19528"/>
    <d v="2015-10-13T00:00:00"/>
    <x v="6"/>
    <n v="4"/>
    <d v="2015-10-19T00:00:00"/>
    <n v="0"/>
    <s v="Standard Class"/>
    <s v="Other"/>
    <n v="9"/>
    <n v="2364"/>
    <n v="3"/>
    <s v="Footwear"/>
    <x v="1"/>
    <s v="Afragola"/>
    <s v="Campania"/>
    <m/>
    <s v="Italy"/>
    <s v="Southern Europe"/>
    <x v="0"/>
    <s v="Nike Men's Free 5.0+ Running Shoe"/>
    <n v="99.989997860000003"/>
    <n v="95.114003926871064"/>
    <n v="4"/>
    <n v="40"/>
    <n v="399.95999144000001"/>
    <n v="359.95999144000001"/>
    <s v="TRANSFER"/>
    <s v="Non-Cash Payments"/>
  </r>
  <r>
    <n v="49763"/>
    <d v="2016-12-27T00:00:00"/>
    <x v="6"/>
    <n v="4"/>
    <d v="2017-01-02T00:00:00"/>
    <n v="0"/>
    <s v="Standard Class"/>
    <s v="Other"/>
    <n v="13"/>
    <n v="12216"/>
    <n v="3"/>
    <s v="Footwear"/>
    <x v="1"/>
    <s v="Lugansk"/>
    <s v="Luhansk"/>
    <m/>
    <s v="Ukraine"/>
    <s v="Eastern Europe"/>
    <x v="3"/>
    <s v="Under Armour Men's Compression EV SL Slide"/>
    <n v="44.990001679999999"/>
    <n v="31.547668386333335"/>
    <n v="4"/>
    <n v="21.600000380000001"/>
    <n v="179.96000672"/>
    <n v="158.36000633999998"/>
    <s v="TRANSFER"/>
    <s v="Non-Cash Payments"/>
  </r>
  <r>
    <n v="16013"/>
    <d v="2015-08-22T00:00:00"/>
    <x v="5"/>
    <n v="4"/>
    <d v="2015-08-27T00:00:00"/>
    <n v="0"/>
    <s v="Standard Class"/>
    <s v="Other"/>
    <n v="9"/>
    <n v="4460"/>
    <n v="3"/>
    <s v="Footwear"/>
    <x v="1"/>
    <s v="Doncaster"/>
    <s v="England"/>
    <m/>
    <s v="United Kingdom"/>
    <s v="Northern Europe"/>
    <x v="0"/>
    <s v="Nike Men's Free 5.0+ Running Shoe"/>
    <n v="99.989997860000003"/>
    <n v="95.114003926871064"/>
    <n v="4"/>
    <n v="48"/>
    <n v="399.95999144000001"/>
    <n v="351.95999144000001"/>
    <s v="TRANSFER"/>
    <s v="Non-Cash Payments"/>
  </r>
  <r>
    <n v="17347"/>
    <d v="2015-11-09T00:00:00"/>
    <x v="3"/>
    <n v="4"/>
    <d v="2015-11-13T00:00:00"/>
    <n v="0"/>
    <s v="Standard Class"/>
    <s v="Other"/>
    <n v="9"/>
    <n v="11388"/>
    <n v="3"/>
    <s v="Footwear"/>
    <x v="1"/>
    <s v="Bry-sur-Marne"/>
    <s v="Île-de-France"/>
    <m/>
    <s v="France"/>
    <s v="Western Europe"/>
    <x v="0"/>
    <s v="Nike Men's Free 5.0+ Running Shoe"/>
    <n v="99.989997860000003"/>
    <n v="95.114003926871064"/>
    <n v="4"/>
    <n v="48"/>
    <n v="399.95999144000001"/>
    <n v="351.95999144000001"/>
    <s v="TRANSFER"/>
    <s v="Non-Cash Payments"/>
  </r>
  <r>
    <n v="19496"/>
    <d v="2015-12-10T00:00:00"/>
    <x v="1"/>
    <n v="4"/>
    <d v="2015-12-16T00:00:00"/>
    <n v="0"/>
    <s v="Standard Class"/>
    <s v="Other"/>
    <n v="9"/>
    <n v="7521"/>
    <n v="3"/>
    <s v="Footwear"/>
    <x v="1"/>
    <s v="Charleroi"/>
    <s v="Henan"/>
    <m/>
    <s v="Belgium"/>
    <s v="Western Europe"/>
    <x v="0"/>
    <s v="Nike Men's Free 5.0+ Running Shoe"/>
    <n v="99.989997860000003"/>
    <n v="95.114003926871064"/>
    <n v="4"/>
    <n v="51.990001679999999"/>
    <n v="399.95999144000001"/>
    <n v="347.96998976000003"/>
    <s v="TRANSFER"/>
    <s v="Non-Cash Payments"/>
  </r>
  <r>
    <n v="62789"/>
    <d v="2017-05-07T00:00:00"/>
    <x v="0"/>
    <n v="4"/>
    <d v="2017-05-11T00:00:00"/>
    <n v="1"/>
    <s v="Standard Class"/>
    <s v="Other"/>
    <n v="9"/>
    <n v="1628"/>
    <n v="3"/>
    <s v="Footwear"/>
    <x v="1"/>
    <s v="Munich"/>
    <s v="Bavaria"/>
    <m/>
    <s v="Germany"/>
    <s v="Western Europe"/>
    <x v="0"/>
    <s v="Nike Men's Free 5.0+ Running Shoe"/>
    <n v="99.989997860000003"/>
    <n v="95.114003926871064"/>
    <n v="4"/>
    <n v="59.990001679999999"/>
    <n v="399.95999144000001"/>
    <n v="339.96998976000003"/>
    <s v="TRANSFER"/>
    <s v="Non-Cash Payments"/>
  </r>
  <r>
    <n v="11674"/>
    <d v="2015-06-20T00:00:00"/>
    <x v="5"/>
    <n v="4"/>
    <d v="2015-06-25T00:00:00"/>
    <n v="1"/>
    <s v="Standard Class"/>
    <s v="Other"/>
    <n v="9"/>
    <n v="7222"/>
    <n v="3"/>
    <s v="Footwear"/>
    <x v="1"/>
    <s v="Niort"/>
    <s v="Aquitaine-Limousin-Poitou-Charentes"/>
    <m/>
    <s v="France"/>
    <s v="Western Europe"/>
    <x v="0"/>
    <s v="Nike Men's Free 5.0+ Running Shoe"/>
    <n v="99.989997860000003"/>
    <n v="95.114003926871064"/>
    <n v="4"/>
    <n v="63.990001679999999"/>
    <n v="399.95999144000001"/>
    <n v="335.96998976000003"/>
    <s v="TRANSFER"/>
    <s v="Non-Cash Payments"/>
  </r>
  <r>
    <n v="67866"/>
    <d v="2017-09-17T00:00:00"/>
    <x v="0"/>
    <n v="4"/>
    <d v="2017-09-21T00:00:00"/>
    <n v="0"/>
    <s v="Standard Class"/>
    <s v="Other"/>
    <n v="9"/>
    <n v="5929"/>
    <n v="3"/>
    <s v="Footwear"/>
    <x v="1"/>
    <s v="Venice"/>
    <s v="Veneto"/>
    <m/>
    <s v="Italy"/>
    <s v="Southern Europe"/>
    <x v="0"/>
    <s v="Nike Men's Free 5.0+ Running Shoe"/>
    <n v="99.989997860000003"/>
    <n v="95.114003926871064"/>
    <n v="4"/>
    <n v="71.989997860000003"/>
    <n v="399.95999144000001"/>
    <n v="327.96999357999999"/>
    <s v="TRANSFER"/>
    <s v="Non-Cash Payments"/>
  </r>
  <r>
    <n v="13599"/>
    <d v="2015-07-18T00:00:00"/>
    <x v="5"/>
    <n v="4"/>
    <d v="2015-07-23T00:00:00"/>
    <n v="1"/>
    <s v="Standard Class"/>
    <s v="Other"/>
    <n v="9"/>
    <n v="6123"/>
    <n v="3"/>
    <s v="Footwear"/>
    <x v="1"/>
    <s v="Ulm"/>
    <s v="Baden-Württemberg"/>
    <m/>
    <s v="Germany"/>
    <s v="Western Europe"/>
    <x v="0"/>
    <s v="Nike Men's Free 5.0+ Running Shoe"/>
    <n v="99.989997860000003"/>
    <n v="95.114003926871064"/>
    <n v="4"/>
    <n v="79.989997860000003"/>
    <n v="399.95999144000001"/>
    <n v="319.96999357999999"/>
    <s v="TRANSFER"/>
    <s v="Non-Cash Payments"/>
  </r>
  <r>
    <n v="10384"/>
    <d v="2015-01-06T00:00:00"/>
    <x v="6"/>
    <n v="4"/>
    <d v="2015-01-12T00:00:00"/>
    <n v="1"/>
    <s v="Standard Class"/>
    <s v="Other"/>
    <n v="17"/>
    <n v="587"/>
    <n v="4"/>
    <s v="Apparel"/>
    <x v="1"/>
    <s v="Cambridge"/>
    <s v="England"/>
    <m/>
    <s v="United Kingdom"/>
    <s v="Northern Europe"/>
    <x v="5"/>
    <s v="Perfect Fitness Perfect Rip Deck"/>
    <n v="59.990001679999999"/>
    <n v="54.488929209402009"/>
    <n v="4"/>
    <n v="0"/>
    <n v="239.96000672"/>
    <n v="239.96000672"/>
    <s v="TRANSFER"/>
    <s v="Non-Cash Payments"/>
  </r>
  <r>
    <n v="63115"/>
    <d v="2017-10-07T00:00:00"/>
    <x v="5"/>
    <n v="4"/>
    <d v="2017-10-12T00:00:00"/>
    <n v="1"/>
    <s v="Standard Class"/>
    <s v="Other"/>
    <n v="17"/>
    <n v="1240"/>
    <n v="4"/>
    <s v="Apparel"/>
    <x v="1"/>
    <s v="Siegen"/>
    <s v="North Rhine-Westphalia"/>
    <m/>
    <s v="Germany"/>
    <s v="Western Europe"/>
    <x v="5"/>
    <s v="Perfect Fitness Perfect Rip Deck"/>
    <n v="59.990001679999999"/>
    <n v="54.488929209402009"/>
    <n v="4"/>
    <n v="0"/>
    <n v="239.96000672"/>
    <n v="239.96000672"/>
    <s v="TRANSFER"/>
    <s v="Non-Cash Payments"/>
  </r>
  <r>
    <n v="63516"/>
    <d v="2017-07-16T00:00:00"/>
    <x v="0"/>
    <n v="4"/>
    <d v="2017-07-20T00:00:00"/>
    <n v="0"/>
    <s v="Standard Class"/>
    <s v="Other"/>
    <n v="17"/>
    <n v="8806"/>
    <n v="4"/>
    <s v="Apparel"/>
    <x v="1"/>
    <s v="Nantes"/>
    <s v="Pays de la Loire"/>
    <m/>
    <s v="France"/>
    <s v="Western Europe"/>
    <x v="5"/>
    <s v="Perfect Fitness Perfect Rip Deck"/>
    <n v="59.990001679999999"/>
    <n v="54.488929209402009"/>
    <n v="4"/>
    <n v="4.8000001909999996"/>
    <n v="239.96000672"/>
    <n v="235.16000652899999"/>
    <s v="TRANSFER"/>
    <s v="Non-Cash Payments"/>
  </r>
  <r>
    <n v="62086"/>
    <d v="2017-06-25T00:00:00"/>
    <x v="0"/>
    <n v="4"/>
    <d v="2017-06-29T00:00:00"/>
    <n v="0"/>
    <s v="Standard Class"/>
    <s v="Other"/>
    <n v="17"/>
    <n v="341"/>
    <n v="4"/>
    <s v="Apparel"/>
    <x v="1"/>
    <s v="London"/>
    <s v="England"/>
    <m/>
    <s v="United Kingdom"/>
    <s v="Northern Europe"/>
    <x v="5"/>
    <s v="Perfect Fitness Perfect Rip Deck"/>
    <n v="59.990001679999999"/>
    <n v="54.488929209402009"/>
    <n v="4"/>
    <n v="7.1999998090000004"/>
    <n v="239.96000672"/>
    <n v="232.760006911"/>
    <s v="TRANSFER"/>
    <s v="Non-Cash Payments"/>
  </r>
  <r>
    <n v="62817"/>
    <d v="2017-05-07T00:00:00"/>
    <x v="0"/>
    <n v="4"/>
    <d v="2017-05-11T00:00:00"/>
    <n v="0"/>
    <s v="Standard Class"/>
    <s v="Other"/>
    <n v="17"/>
    <n v="3064"/>
    <n v="4"/>
    <s v="Apparel"/>
    <x v="1"/>
    <s v="Las Rozas de Madrid"/>
    <s v="Madrid"/>
    <m/>
    <s v="Spain"/>
    <s v="Southern Europe"/>
    <x v="5"/>
    <s v="Perfect Fitness Perfect Rip Deck"/>
    <n v="59.990001679999999"/>
    <n v="54.488929209402009"/>
    <n v="4"/>
    <n v="7.1999998090000004"/>
    <n v="239.96000672"/>
    <n v="232.760006911"/>
    <s v="TRANSFER"/>
    <s v="Non-Cash Payments"/>
  </r>
  <r>
    <n v="10856"/>
    <d v="2015-08-06T00:00:00"/>
    <x v="1"/>
    <n v="4"/>
    <d v="2015-08-12T00:00:00"/>
    <n v="0"/>
    <s v="Standard Class"/>
    <s v="Other"/>
    <n v="17"/>
    <n v="10614"/>
    <n v="4"/>
    <s v="Apparel"/>
    <x v="1"/>
    <s v="Luton"/>
    <s v="England"/>
    <m/>
    <s v="United Kingdom"/>
    <s v="Northern Europe"/>
    <x v="5"/>
    <s v="Perfect Fitness Perfect Rip Deck"/>
    <n v="59.990001679999999"/>
    <n v="54.488929209402009"/>
    <n v="4"/>
    <n v="9.6000003809999992"/>
    <n v="239.96000672"/>
    <n v="230.36000633899999"/>
    <s v="TRANSFER"/>
    <s v="Non-Cash Payments"/>
  </r>
  <r>
    <n v="14685"/>
    <d v="2015-03-08T00:00:00"/>
    <x v="0"/>
    <n v="4"/>
    <d v="2015-03-12T00:00:00"/>
    <n v="1"/>
    <s v="Standard Class"/>
    <s v="Other"/>
    <n v="17"/>
    <n v="10563"/>
    <n v="4"/>
    <s v="Apparel"/>
    <x v="1"/>
    <s v="Verdun"/>
    <s v="Alsace-Champagne-Ardenne-Lorraine"/>
    <m/>
    <s v="France"/>
    <s v="Western Europe"/>
    <x v="5"/>
    <s v="Perfect Fitness Perfect Rip Deck"/>
    <n v="59.990001679999999"/>
    <n v="54.488929209402009"/>
    <n v="4"/>
    <n v="9.6000003809999992"/>
    <n v="239.96000672"/>
    <n v="230.36000633899999"/>
    <s v="TRANSFER"/>
    <s v="Non-Cash Payments"/>
  </r>
  <r>
    <n v="66229"/>
    <d v="2017-08-24T00:00:00"/>
    <x v="1"/>
    <n v="4"/>
    <d v="2017-08-30T00:00:00"/>
    <n v="1"/>
    <s v="Standard Class"/>
    <s v="Other"/>
    <n v="17"/>
    <n v="11002"/>
    <n v="4"/>
    <s v="Apparel"/>
    <x v="1"/>
    <s v="Conflans-Sainte-Honorine"/>
    <s v="Île-de-France"/>
    <m/>
    <s v="France"/>
    <s v="Western Europe"/>
    <x v="5"/>
    <s v="Perfect Fitness Perfect Rip Deck"/>
    <n v="59.990001679999999"/>
    <n v="54.488929209402009"/>
    <n v="4"/>
    <n v="9.6000003809999992"/>
    <n v="239.96000672"/>
    <n v="230.36000633899999"/>
    <s v="TRANSFER"/>
    <s v="Non-Cash Payments"/>
  </r>
  <r>
    <n v="14924"/>
    <d v="2015-06-08T00:00:00"/>
    <x v="3"/>
    <n v="4"/>
    <d v="2015-06-12T00:00:00"/>
    <n v="1"/>
    <s v="Standard Class"/>
    <s v="Other"/>
    <n v="17"/>
    <n v="11486"/>
    <n v="4"/>
    <s v="Apparel"/>
    <x v="1"/>
    <s v="Munich"/>
    <s v="Bavaria"/>
    <m/>
    <s v="Germany"/>
    <s v="Western Europe"/>
    <x v="5"/>
    <s v="Perfect Fitness Perfect Rip Deck"/>
    <n v="59.990001679999999"/>
    <n v="54.488929209402009"/>
    <n v="4"/>
    <n v="9.6000003809999992"/>
    <n v="239.96000672"/>
    <n v="230.36000633899999"/>
    <s v="TRANSFER"/>
    <s v="Non-Cash Payments"/>
  </r>
  <r>
    <n v="49839"/>
    <d v="2016-12-28T00:00:00"/>
    <x v="4"/>
    <n v="4"/>
    <d v="2017-01-03T00:00:00"/>
    <n v="1"/>
    <s v="Standard Class"/>
    <s v="Other"/>
    <n v="17"/>
    <n v="1759"/>
    <n v="4"/>
    <s v="Apparel"/>
    <x v="1"/>
    <s v="Vienna"/>
    <s v="Vienna"/>
    <m/>
    <s v="Austria"/>
    <s v="Western Europe"/>
    <x v="5"/>
    <s v="Perfect Fitness Perfect Rip Deck"/>
    <n v="59.990001679999999"/>
    <n v="54.488929209402009"/>
    <n v="4"/>
    <n v="9.6000003809999992"/>
    <n v="239.96000672"/>
    <n v="230.36000633899999"/>
    <s v="TRANSFER"/>
    <s v="Non-Cash Payments"/>
  </r>
  <r>
    <n v="12393"/>
    <d v="2015-06-30T00:00:00"/>
    <x v="6"/>
    <n v="4"/>
    <d v="2015-07-06T00:00:00"/>
    <n v="0"/>
    <s v="Standard Class"/>
    <s v="Other"/>
    <n v="17"/>
    <n v="10659"/>
    <n v="4"/>
    <s v="Apparel"/>
    <x v="1"/>
    <s v="Sesto San Giovanni"/>
    <s v="Lombardy"/>
    <m/>
    <s v="Italy"/>
    <s v="Southern Europe"/>
    <x v="5"/>
    <s v="Perfect Fitness Perfect Rip Deck"/>
    <n v="59.990001679999999"/>
    <n v="54.488929209402009"/>
    <n v="4"/>
    <n v="13.19999981"/>
    <n v="239.96000672"/>
    <n v="226.76000690999999"/>
    <s v="TRANSFER"/>
    <s v="Non-Cash Payments"/>
  </r>
  <r>
    <n v="65898"/>
    <d v="2017-08-19T00:00:00"/>
    <x v="5"/>
    <n v="4"/>
    <d v="2017-08-24T00:00:00"/>
    <n v="0"/>
    <s v="Standard Class"/>
    <s v="Other"/>
    <n v="17"/>
    <n v="8899"/>
    <n v="4"/>
    <s v="Apparel"/>
    <x v="1"/>
    <s v="Bondy"/>
    <s v="Île-de-France"/>
    <m/>
    <s v="France"/>
    <s v="Western Europe"/>
    <x v="5"/>
    <s v="Perfect Fitness Perfect Rip Deck"/>
    <n v="59.990001679999999"/>
    <n v="54.488929209402009"/>
    <n v="4"/>
    <n v="13.19999981"/>
    <n v="239.96000672"/>
    <n v="226.76000690999999"/>
    <s v="TRANSFER"/>
    <s v="Non-Cash Payments"/>
  </r>
  <r>
    <n v="64599"/>
    <d v="2017-07-31T00:00:00"/>
    <x v="3"/>
    <n v="4"/>
    <d v="2017-08-04T00:00:00"/>
    <n v="1"/>
    <s v="Standard Class"/>
    <s v="Other"/>
    <n v="17"/>
    <n v="3315"/>
    <n v="4"/>
    <s v="Apparel"/>
    <x v="1"/>
    <s v="Valencia"/>
    <s v="Valencian Community"/>
    <m/>
    <s v="Spain"/>
    <s v="Southern Europe"/>
    <x v="5"/>
    <s v="Perfect Fitness Perfect Rip Deck"/>
    <n v="59.990001679999999"/>
    <n v="54.488929209402009"/>
    <n v="4"/>
    <n v="16.799999239999998"/>
    <n v="239.96000672"/>
    <n v="223.16000747999999"/>
    <s v="TRANSFER"/>
    <s v="Non-Cash Payments"/>
  </r>
  <r>
    <n v="65370"/>
    <d v="2017-12-08T00:00:00"/>
    <x v="2"/>
    <n v="4"/>
    <d v="2017-12-14T00:00:00"/>
    <n v="1"/>
    <s v="Standard Class"/>
    <s v="Other"/>
    <n v="17"/>
    <n v="10051"/>
    <n v="4"/>
    <s v="Apparel"/>
    <x v="1"/>
    <s v="Noisy-le-Grand"/>
    <s v="Île-de-France"/>
    <m/>
    <s v="France"/>
    <s v="Western Europe"/>
    <x v="5"/>
    <s v="Perfect Fitness Perfect Rip Deck"/>
    <n v="59.990001679999999"/>
    <n v="54.488929209402009"/>
    <n v="4"/>
    <n v="16.799999239999998"/>
    <n v="239.96000672"/>
    <n v="223.16000747999999"/>
    <s v="TRANSFER"/>
    <s v="Non-Cash Payments"/>
  </r>
  <r>
    <n v="19732"/>
    <d v="2015-10-16T00:00:00"/>
    <x v="2"/>
    <n v="4"/>
    <d v="2015-10-22T00:00:00"/>
    <n v="0"/>
    <s v="Standard Class"/>
    <s v="Other"/>
    <n v="17"/>
    <n v="6402"/>
    <n v="4"/>
    <s v="Apparel"/>
    <x v="1"/>
    <s v="Elx"/>
    <s v="Valencian Community"/>
    <m/>
    <s v="Spain"/>
    <s v="Southern Europe"/>
    <x v="5"/>
    <s v="Perfect Fitness Perfect Rip Deck"/>
    <n v="59.990001679999999"/>
    <n v="54.488929209402009"/>
    <n v="4"/>
    <n v="21.600000380000001"/>
    <n v="239.96000672"/>
    <n v="218.36000633999998"/>
    <s v="TRANSFER"/>
    <s v="Non-Cash Payments"/>
  </r>
  <r>
    <n v="5895"/>
    <d v="2015-03-28T00:00:00"/>
    <x v="5"/>
    <n v="2"/>
    <d v="2015-03-31T00:00:00"/>
    <n v="1"/>
    <s v="Second Class"/>
    <s v="Other"/>
    <n v="9"/>
    <n v="8707"/>
    <n v="3"/>
    <s v="Footwear"/>
    <x v="2"/>
    <s v="Petapa"/>
    <s v="Guatemala"/>
    <m/>
    <s v="Guatemala"/>
    <s v="Central America"/>
    <x v="0"/>
    <s v="Nike Men's Free 5.0+ Running Shoe"/>
    <n v="99.989997860000003"/>
    <n v="95.114003926871064"/>
    <n v="3"/>
    <n v="0"/>
    <n v="299.96999357999999"/>
    <n v="299.96999357999999"/>
    <s v="CASH"/>
    <s v="Cash Over 200"/>
  </r>
  <r>
    <n v="56359"/>
    <d v="2017-02-04T00:00:00"/>
    <x v="5"/>
    <n v="2"/>
    <d v="2017-02-07T00:00:00"/>
    <n v="1"/>
    <s v="Second Class"/>
    <s v="Other"/>
    <n v="17"/>
    <n v="1025"/>
    <n v="4"/>
    <s v="Apparel"/>
    <x v="2"/>
    <s v="Mejicanos"/>
    <s v="San Salvador"/>
    <m/>
    <s v="El Salvador"/>
    <s v="Central America"/>
    <x v="5"/>
    <s v="Perfect Fitness Perfect Rip Deck"/>
    <n v="59.990001679999999"/>
    <n v="54.488929209402009"/>
    <n v="3"/>
    <n v="1.7999999520000001"/>
    <n v="179.97000503999999"/>
    <n v="178.17000508799998"/>
    <s v="CASH"/>
    <s v="Cash Not Over 200"/>
  </r>
  <r>
    <n v="58613"/>
    <d v="2017-05-05T00:00:00"/>
    <x v="2"/>
    <n v="2"/>
    <d v="2017-05-09T00:00:00"/>
    <n v="1"/>
    <s v="Second Class"/>
    <s v="Other"/>
    <n v="17"/>
    <n v="8831"/>
    <n v="4"/>
    <s v="Apparel"/>
    <x v="2"/>
    <s v="David"/>
    <s v="Chiriquí"/>
    <m/>
    <s v="Panama"/>
    <s v="Central America"/>
    <x v="5"/>
    <s v="Perfect Fitness Perfect Rip Deck"/>
    <n v="59.990001679999999"/>
    <n v="54.488929209402009"/>
    <n v="3"/>
    <n v="9"/>
    <n v="179.97000503999999"/>
    <n v="170.97000503999999"/>
    <s v="CASH"/>
    <s v="Cash Not Over 200"/>
  </r>
  <r>
    <n v="7824"/>
    <d v="2015-04-25T00:00:00"/>
    <x v="5"/>
    <n v="2"/>
    <d v="2015-04-28T00:00:00"/>
    <n v="1"/>
    <s v="Second Class"/>
    <s v="Other"/>
    <n v="17"/>
    <n v="10679"/>
    <n v="4"/>
    <s v="Apparel"/>
    <x v="2"/>
    <s v="Santo Domingo"/>
    <s v="Santo Domingo"/>
    <m/>
    <s v="Dominican Republic"/>
    <s v="Caribbean"/>
    <x v="5"/>
    <s v="Perfect Fitness Perfect Rip Deck"/>
    <n v="59.990001679999999"/>
    <n v="54.488929209402009"/>
    <n v="3"/>
    <n v="9.8999996190000008"/>
    <n v="179.97000503999999"/>
    <n v="170.07000542099999"/>
    <s v="CASH"/>
    <s v="Cash Not Over 200"/>
  </r>
  <r>
    <n v="7814"/>
    <d v="2015-04-25T00:00:00"/>
    <x v="5"/>
    <n v="2"/>
    <d v="2015-04-28T00:00:00"/>
    <n v="1"/>
    <s v="Second Class"/>
    <s v="Other"/>
    <n v="17"/>
    <n v="5007"/>
    <n v="4"/>
    <s v="Apparel"/>
    <x v="2"/>
    <s v="Cabimas"/>
    <s v="Zulia"/>
    <m/>
    <s v="Venezuela"/>
    <s v="South America"/>
    <x v="5"/>
    <s v="Perfect Fitness Perfect Rip Deck"/>
    <n v="59.990001679999999"/>
    <n v="54.488929209402009"/>
    <n v="3"/>
    <n v="12.600000380000001"/>
    <n v="179.97000503999999"/>
    <n v="167.37000465999998"/>
    <s v="CASH"/>
    <s v="Cash Not Over 200"/>
  </r>
  <r>
    <n v="7814"/>
    <d v="2015-04-25T00:00:00"/>
    <x v="5"/>
    <n v="2"/>
    <d v="2015-04-28T00:00:00"/>
    <n v="1"/>
    <s v="Second Class"/>
    <s v="Other"/>
    <n v="17"/>
    <n v="5007"/>
    <n v="4"/>
    <s v="Apparel"/>
    <x v="2"/>
    <s v="Cabimas"/>
    <s v="Zulia"/>
    <m/>
    <s v="Venezuela"/>
    <s v="South America"/>
    <x v="5"/>
    <s v="Perfect Fitness Perfect Rip Deck"/>
    <n v="59.990001679999999"/>
    <n v="54.488929209402009"/>
    <n v="3"/>
    <n v="16.200000760000002"/>
    <n v="179.97000503999999"/>
    <n v="163.77000427999999"/>
    <s v="CASH"/>
    <s v="Cash Not Over 200"/>
  </r>
  <r>
    <n v="60807"/>
    <d v="2017-06-06T00:00:00"/>
    <x v="6"/>
    <n v="2"/>
    <d v="2017-06-08T00:00:00"/>
    <n v="1"/>
    <s v="Second Class"/>
    <s v="Other"/>
    <n v="17"/>
    <n v="9854"/>
    <n v="4"/>
    <s v="Apparel"/>
    <x v="2"/>
    <s v="Santo Domingo"/>
    <s v="Santo Domingo"/>
    <m/>
    <s v="Dominican Republic"/>
    <s v="Caribbean"/>
    <x v="5"/>
    <s v="Perfect Fitness Perfect Rip Deck"/>
    <n v="59.990001679999999"/>
    <n v="54.488929209402009"/>
    <n v="3"/>
    <n v="27"/>
    <n v="179.97000503999999"/>
    <n v="152.97000503999999"/>
    <s v="CASH"/>
    <s v="Cash Not Over 200"/>
  </r>
  <r>
    <n v="53413"/>
    <d v="2017-02-18T00:00:00"/>
    <x v="5"/>
    <n v="2"/>
    <d v="2017-02-21T00:00:00"/>
    <n v="1"/>
    <s v="Second Class"/>
    <s v="Other"/>
    <n v="17"/>
    <n v="376"/>
    <n v="4"/>
    <s v="Apparel"/>
    <x v="2"/>
    <s v="Dos Quebradas"/>
    <s v="Risaralda"/>
    <m/>
    <s v="Colombia"/>
    <s v="South America"/>
    <x v="5"/>
    <s v="Perfect Fitness Perfect Rip Deck"/>
    <n v="59.990001679999999"/>
    <n v="54.488929209402009"/>
    <n v="3"/>
    <n v="27"/>
    <n v="179.97000503999999"/>
    <n v="152.97000503999999"/>
    <s v="CASH"/>
    <s v="Cash Not Over 200"/>
  </r>
  <r>
    <n v="7888"/>
    <d v="2015-04-26T00:00:00"/>
    <x v="0"/>
    <n v="2"/>
    <d v="2015-04-28T00:00:00"/>
    <n v="1"/>
    <s v="Second Class"/>
    <s v="Other"/>
    <n v="24"/>
    <n v="5417"/>
    <n v="5"/>
    <s v="Golf"/>
    <x v="2"/>
    <s v="Ilopango"/>
    <s v="San Salvador"/>
    <m/>
    <s v="El Salvador"/>
    <s v="Central America"/>
    <x v="7"/>
    <s v="Nike Men's Dri-FIT Victory Golf Polo"/>
    <n v="50"/>
    <n v="43.678035218757444"/>
    <n v="3"/>
    <n v="0"/>
    <n v="150"/>
    <n v="150"/>
    <s v="CASH"/>
    <s v="Cash Not Over 200"/>
  </r>
  <r>
    <n v="6783"/>
    <d v="2015-10-04T00:00:00"/>
    <x v="0"/>
    <n v="2"/>
    <d v="2015-10-06T00:00:00"/>
    <n v="1"/>
    <s v="Second Class"/>
    <s v="Other"/>
    <n v="29"/>
    <n v="10759"/>
    <n v="5"/>
    <s v="Golf"/>
    <x v="2"/>
    <s v="Tegucigalpa"/>
    <s v="Francisco Morazán"/>
    <m/>
    <s v="Honduras"/>
    <s v="Central America"/>
    <x v="1"/>
    <s v="Under Armour Girls' Toddler Spine Surge Runni"/>
    <n v="39.990001679999999"/>
    <n v="34.198098313835338"/>
    <n v="3"/>
    <n v="4.8000001909999996"/>
    <n v="119.97000503999999"/>
    <n v="115.17000484899999"/>
    <s v="CASH"/>
    <s v="Cash Not Over 200"/>
  </r>
  <r>
    <n v="56973"/>
    <d v="2017-11-04T00:00:00"/>
    <x v="5"/>
    <n v="2"/>
    <d v="2017-11-07T00:00:00"/>
    <n v="1"/>
    <s v="Second Class"/>
    <s v="Other"/>
    <n v="24"/>
    <n v="8541"/>
    <n v="5"/>
    <s v="Golf"/>
    <x v="2"/>
    <s v="Juazeiro"/>
    <s v="Bahía"/>
    <m/>
    <s v="Brazil"/>
    <s v="South America"/>
    <x v="7"/>
    <s v="Nike Men's Dri-FIT Victory Golf Polo"/>
    <n v="50"/>
    <n v="43.678035218757444"/>
    <n v="3"/>
    <n v="6"/>
    <n v="150"/>
    <n v="144"/>
    <s v="CASH"/>
    <s v="Cash Not Over 200"/>
  </r>
  <r>
    <n v="7824"/>
    <d v="2015-04-25T00:00:00"/>
    <x v="5"/>
    <n v="2"/>
    <d v="2015-04-28T00:00:00"/>
    <n v="1"/>
    <s v="Second Class"/>
    <s v="Other"/>
    <n v="24"/>
    <n v="10679"/>
    <n v="5"/>
    <s v="Golf"/>
    <x v="2"/>
    <s v="Santo Domingo"/>
    <s v="Santo Domingo"/>
    <m/>
    <s v="Dominican Republic"/>
    <s v="Caribbean"/>
    <x v="7"/>
    <s v="Nike Men's Dri-FIT Victory Golf Polo"/>
    <n v="50"/>
    <n v="43.678035218757444"/>
    <n v="3"/>
    <n v="7.5"/>
    <n v="150"/>
    <n v="142.5"/>
    <s v="CASH"/>
    <s v="Cash Not Over 200"/>
  </r>
  <r>
    <n v="55155"/>
    <d v="2017-03-16T00:00:00"/>
    <x v="1"/>
    <n v="2"/>
    <d v="2017-03-20T00:00:00"/>
    <n v="1"/>
    <s v="Second Class"/>
    <s v="Other"/>
    <n v="24"/>
    <n v="3752"/>
    <n v="5"/>
    <s v="Golf"/>
    <x v="2"/>
    <s v="Mexico City"/>
    <s v="Federal District"/>
    <m/>
    <s v="Mexico"/>
    <s v="Central America"/>
    <x v="7"/>
    <s v="Nike Men's Dri-FIT Victory Golf Polo"/>
    <n v="50"/>
    <n v="43.678035218757444"/>
    <n v="3"/>
    <n v="10.5"/>
    <n v="150"/>
    <n v="139.5"/>
    <s v="CASH"/>
    <s v="Cash Not Over 200"/>
  </r>
  <r>
    <n v="5991"/>
    <d v="2015-03-29T00:00:00"/>
    <x v="0"/>
    <n v="2"/>
    <d v="2015-03-31T00:00:00"/>
    <n v="0"/>
    <s v="Second Class"/>
    <s v="Other"/>
    <n v="24"/>
    <n v="4673"/>
    <n v="5"/>
    <s v="Golf"/>
    <x v="2"/>
    <s v="Tlaquepaque"/>
    <s v="Jalisco"/>
    <m/>
    <s v="Mexico"/>
    <s v="Central America"/>
    <x v="7"/>
    <s v="Nike Men's Dri-FIT Victory Golf Polo"/>
    <n v="50"/>
    <n v="43.678035218757444"/>
    <n v="3"/>
    <n v="18"/>
    <n v="150"/>
    <n v="132"/>
    <s v="CASH"/>
    <s v="Cash Not Over 200"/>
  </r>
  <r>
    <n v="2263"/>
    <d v="2015-03-02T00:00:00"/>
    <x v="3"/>
    <n v="2"/>
    <d v="2015-03-04T00:00:00"/>
    <n v="1"/>
    <s v="Second Class"/>
    <s v="Other"/>
    <n v="24"/>
    <n v="5367"/>
    <n v="5"/>
    <s v="Golf"/>
    <x v="2"/>
    <s v="Puebla"/>
    <s v="Puebla"/>
    <m/>
    <s v="Mexico"/>
    <s v="Central America"/>
    <x v="7"/>
    <s v="Nike Men's Dri-FIT Victory Golf Polo"/>
    <n v="50"/>
    <n v="43.678035218757444"/>
    <n v="3"/>
    <n v="18"/>
    <n v="150"/>
    <n v="132"/>
    <s v="CASH"/>
    <s v="Cash Not Over 200"/>
  </r>
  <r>
    <n v="2263"/>
    <d v="2015-03-02T00:00:00"/>
    <x v="3"/>
    <n v="2"/>
    <d v="2015-03-04T00:00:00"/>
    <n v="1"/>
    <s v="Second Class"/>
    <s v="Other"/>
    <n v="24"/>
    <n v="5367"/>
    <n v="5"/>
    <s v="Golf"/>
    <x v="2"/>
    <s v="Puebla"/>
    <s v="Puebla"/>
    <m/>
    <s v="Mexico"/>
    <s v="Central America"/>
    <x v="7"/>
    <s v="Nike Men's Dri-FIT Victory Golf Polo"/>
    <n v="50"/>
    <n v="43.678035218757444"/>
    <n v="3"/>
    <n v="19.5"/>
    <n v="150"/>
    <n v="130.5"/>
    <s v="CASH"/>
    <s v="Cash Not Over 200"/>
  </r>
  <r>
    <n v="53403"/>
    <d v="2017-02-18T00:00:00"/>
    <x v="5"/>
    <n v="2"/>
    <d v="2017-02-21T00:00:00"/>
    <n v="1"/>
    <s v="Second Class"/>
    <s v="Other"/>
    <n v="24"/>
    <n v="10485"/>
    <n v="5"/>
    <s v="Golf"/>
    <x v="2"/>
    <s v="Mexico City"/>
    <s v="Federal District"/>
    <m/>
    <s v="Mexico"/>
    <s v="Central America"/>
    <x v="7"/>
    <s v="Nike Men's Dri-FIT Victory Golf Polo"/>
    <n v="50"/>
    <n v="43.678035218757444"/>
    <n v="3"/>
    <n v="25.5"/>
    <n v="150"/>
    <n v="124.5"/>
    <s v="CASH"/>
    <s v="Cash Not Over 200"/>
  </r>
  <r>
    <n v="51298"/>
    <d v="2017-01-18T00:00:00"/>
    <x v="4"/>
    <n v="2"/>
    <d v="2017-01-20T00:00:00"/>
    <n v="1"/>
    <s v="Second Class"/>
    <s v="Other"/>
    <n v="29"/>
    <n v="9272"/>
    <n v="5"/>
    <s v="Golf"/>
    <x v="2"/>
    <s v="São Paulo"/>
    <s v="São Paulo"/>
    <m/>
    <s v="Brazil"/>
    <s v="South America"/>
    <x v="1"/>
    <s v="Under Armour Girls' Toddler Spine Surge Runni"/>
    <n v="39.990001679999999"/>
    <n v="34.198098313835338"/>
    <n v="3"/>
    <n v="20.38999939"/>
    <n v="119.97000503999999"/>
    <n v="99.58000564999999"/>
    <s v="CASH"/>
    <s v="Cash Not Over 200"/>
  </r>
  <r>
    <n v="4919"/>
    <d v="2015-03-13T00:00:00"/>
    <x v="2"/>
    <n v="4"/>
    <d v="2015-03-19T00:00:00"/>
    <n v="1"/>
    <s v="Standard Class"/>
    <s v="Other"/>
    <n v="24"/>
    <n v="647"/>
    <n v="5"/>
    <s v="Golf"/>
    <x v="2"/>
    <s v="Montevideo"/>
    <s v="Montevideo"/>
    <m/>
    <s v="Uruguay"/>
    <s v="South America"/>
    <x v="7"/>
    <s v="Nike Men's Dri-FIT Victory Golf Polo"/>
    <n v="50"/>
    <n v="43.678035218757444"/>
    <n v="5"/>
    <n v="10"/>
    <n v="250"/>
    <n v="240"/>
    <s v="TRANSFER"/>
    <s v="Non-Cash Payments"/>
  </r>
  <r>
    <n v="52640"/>
    <d v="2017-07-02T00:00:00"/>
    <x v="0"/>
    <n v="4"/>
    <d v="2017-07-06T00:00:00"/>
    <n v="1"/>
    <s v="Standard Class"/>
    <s v="Other"/>
    <n v="29"/>
    <n v="6398"/>
    <n v="5"/>
    <s v="Golf"/>
    <x v="2"/>
    <s v="Buenos Aires"/>
    <s v="Buenos Aires"/>
    <m/>
    <s v="Argentina"/>
    <s v="South America"/>
    <x v="1"/>
    <s v="Under Armour Girls' Toddler Spine Surge Runni"/>
    <n v="39.990001679999999"/>
    <n v="34.198098313835338"/>
    <n v="5"/>
    <n v="10"/>
    <n v="199.9500084"/>
    <n v="189.9500084"/>
    <s v="TRANSFER"/>
    <s v="Non-Cash Payments"/>
  </r>
  <r>
    <n v="6358"/>
    <d v="2015-03-04T00:00:00"/>
    <x v="4"/>
    <n v="4"/>
    <d v="2015-03-10T00:00:00"/>
    <n v="0"/>
    <s v="Standard Class"/>
    <s v="Other"/>
    <n v="29"/>
    <n v="4209"/>
    <n v="5"/>
    <s v="Golf"/>
    <x v="2"/>
    <s v="São Paulo"/>
    <s v="São Paulo"/>
    <m/>
    <s v="Brazil"/>
    <s v="South America"/>
    <x v="1"/>
    <s v="Under Armour Girls' Toddler Spine Surge Runni"/>
    <n v="39.990001679999999"/>
    <n v="34.198098313835338"/>
    <n v="5"/>
    <n v="11"/>
    <n v="199.9500084"/>
    <n v="188.9500084"/>
    <s v="TRANSFER"/>
    <s v="Non-Cash Payments"/>
  </r>
  <r>
    <n v="57106"/>
    <d v="2017-04-13T00:00:00"/>
    <x v="1"/>
    <n v="4"/>
    <d v="2017-04-19T00:00:00"/>
    <n v="0"/>
    <s v="Standard Class"/>
    <s v="Other"/>
    <n v="24"/>
    <n v="8917"/>
    <n v="5"/>
    <s v="Golf"/>
    <x v="2"/>
    <s v="Barueri"/>
    <s v="São Paulo"/>
    <m/>
    <s v="Brazil"/>
    <s v="South America"/>
    <x v="7"/>
    <s v="Nike Men's Dri-FIT Victory Golf Polo"/>
    <n v="50"/>
    <n v="43.678035218757444"/>
    <n v="5"/>
    <n v="13.75"/>
    <n v="250"/>
    <n v="236.25"/>
    <s v="TRANSFER"/>
    <s v="Non-Cash Payments"/>
  </r>
  <r>
    <n v="6245"/>
    <d v="2015-02-04T00:00:00"/>
    <x v="4"/>
    <n v="4"/>
    <d v="2015-02-10T00:00:00"/>
    <n v="1"/>
    <s v="Standard Class"/>
    <s v="Other"/>
    <n v="24"/>
    <n v="7784"/>
    <n v="5"/>
    <s v="Golf"/>
    <x v="2"/>
    <s v="Arapongas"/>
    <s v="Paraná"/>
    <m/>
    <s v="Brazil"/>
    <s v="South America"/>
    <x v="7"/>
    <s v="Nike Men's Dri-FIT Victory Golf Polo"/>
    <n v="50"/>
    <n v="43.678035218757444"/>
    <n v="5"/>
    <n v="13.75"/>
    <n v="250"/>
    <n v="236.25"/>
    <s v="TRANSFER"/>
    <s v="Non-Cash Payments"/>
  </r>
  <r>
    <n v="52166"/>
    <d v="2017-01-31T00:00:00"/>
    <x v="6"/>
    <n v="4"/>
    <d v="2017-02-06T00:00:00"/>
    <n v="0"/>
    <s v="Standard Class"/>
    <s v="Other"/>
    <n v="29"/>
    <n v="1425"/>
    <n v="5"/>
    <s v="Golf"/>
    <x v="2"/>
    <s v="Camagüey"/>
    <s v="Camagüey"/>
    <m/>
    <s v="Cuba"/>
    <s v="Caribbean"/>
    <x v="1"/>
    <s v="Columbia Men's PFG Anchor Tough T-Shirt"/>
    <n v="30"/>
    <n v="37.315110652333338"/>
    <n v="5"/>
    <n v="13.5"/>
    <n v="150"/>
    <n v="136.5"/>
    <s v="TRANSFER"/>
    <s v="Non-Cash Payments"/>
  </r>
  <r>
    <n v="56172"/>
    <d v="2017-03-30T00:00:00"/>
    <x v="1"/>
    <n v="4"/>
    <d v="2017-04-05T00:00:00"/>
    <n v="0"/>
    <s v="Standard Class"/>
    <s v="Other"/>
    <n v="29"/>
    <n v="2737"/>
    <n v="5"/>
    <s v="Golf"/>
    <x v="2"/>
    <s v="Las Tunas"/>
    <s v="Las Tunas"/>
    <m/>
    <s v="Cuba"/>
    <s v="Caribbean"/>
    <x v="1"/>
    <s v="Under Armour Girls' Toddler Spine Surge Runni"/>
    <n v="39.990001679999999"/>
    <n v="34.198098313835338"/>
    <n v="5"/>
    <n v="18"/>
    <n v="199.9500084"/>
    <n v="181.9500084"/>
    <s v="TRANSFER"/>
    <s v="Non-Cash Payments"/>
  </r>
  <r>
    <n v="55829"/>
    <d v="2017-03-25T00:00:00"/>
    <x v="5"/>
    <n v="4"/>
    <d v="2017-03-30T00:00:00"/>
    <n v="1"/>
    <s v="Standard Class"/>
    <s v="Other"/>
    <n v="24"/>
    <n v="6428"/>
    <n v="5"/>
    <s v="Golf"/>
    <x v="2"/>
    <s v="Santo Domingo"/>
    <s v="Santo Domingo"/>
    <m/>
    <s v="Dominican Republic"/>
    <s v="Caribbean"/>
    <x v="7"/>
    <s v="Nike Men's Dri-FIT Victory Golf Polo"/>
    <n v="50"/>
    <n v="43.678035218757444"/>
    <n v="5"/>
    <n v="25"/>
    <n v="250"/>
    <n v="225"/>
    <s v="TRANSFER"/>
    <s v="Non-Cash Payments"/>
  </r>
  <r>
    <n v="52478"/>
    <d v="2017-05-02T00:00:00"/>
    <x v="6"/>
    <n v="4"/>
    <d v="2017-05-08T00:00:00"/>
    <n v="0"/>
    <s v="Standard Class"/>
    <s v="Other"/>
    <n v="24"/>
    <n v="6543"/>
    <n v="5"/>
    <s v="Golf"/>
    <x v="2"/>
    <s v="Tepic"/>
    <s v="Nayarit"/>
    <m/>
    <s v="Mexico"/>
    <s v="Central America"/>
    <x v="7"/>
    <s v="Nike Men's Dri-FIT Victory Golf Polo"/>
    <n v="50"/>
    <n v="43.678035218757444"/>
    <n v="5"/>
    <n v="25"/>
    <n v="250"/>
    <n v="225"/>
    <s v="TRANSFER"/>
    <s v="Non-Cash Payments"/>
  </r>
  <r>
    <n v="57242"/>
    <d v="2017-04-15T00:00:00"/>
    <x v="5"/>
    <n v="4"/>
    <d v="2017-04-20T00:00:00"/>
    <n v="0"/>
    <s v="Standard Class"/>
    <s v="Other"/>
    <n v="29"/>
    <n v="3990"/>
    <n v="5"/>
    <s v="Golf"/>
    <x v="2"/>
    <s v="San Miguelito"/>
    <s v="Panama"/>
    <m/>
    <s v="Panama"/>
    <s v="Central America"/>
    <x v="1"/>
    <s v="Under Armour Girls' Toddler Spine Surge Runni"/>
    <n v="39.990001679999999"/>
    <n v="34.198098313835338"/>
    <n v="5"/>
    <n v="25.989999770000001"/>
    <n v="199.9500084"/>
    <n v="173.96000863"/>
    <s v="TRANSFER"/>
    <s v="Non-Cash Payments"/>
  </r>
  <r>
    <n v="3137"/>
    <d v="2015-02-15T00:00:00"/>
    <x v="0"/>
    <n v="4"/>
    <d v="2015-02-19T00:00:00"/>
    <n v="0"/>
    <s v="Standard Class"/>
    <s v="Other"/>
    <n v="24"/>
    <n v="8524"/>
    <n v="5"/>
    <s v="Golf"/>
    <x v="2"/>
    <s v="Ixtapaluca"/>
    <s v="Mexico"/>
    <m/>
    <s v="Mexico"/>
    <s v="Central America"/>
    <x v="7"/>
    <s v="Nike Men's Dri-FIT Victory Golf Polo"/>
    <n v="50"/>
    <n v="43.678035218757444"/>
    <n v="5"/>
    <n v="32.5"/>
    <n v="250"/>
    <n v="217.5"/>
    <s v="TRANSFER"/>
    <s v="Non-Cash Payments"/>
  </r>
  <r>
    <n v="60127"/>
    <d v="2017-05-27T00:00:00"/>
    <x v="5"/>
    <n v="4"/>
    <d v="2017-06-01T00:00:00"/>
    <n v="0"/>
    <s v="Standard Class"/>
    <s v="Other"/>
    <n v="24"/>
    <n v="9204"/>
    <n v="5"/>
    <s v="Golf"/>
    <x v="2"/>
    <s v="Maceió"/>
    <s v="Alagoas"/>
    <m/>
    <s v="Brazil"/>
    <s v="South America"/>
    <x v="7"/>
    <s v="Nike Men's Dri-FIT Victory Golf Polo"/>
    <n v="50"/>
    <n v="43.678035218757444"/>
    <n v="5"/>
    <n v="32.5"/>
    <n v="250"/>
    <n v="217.5"/>
    <s v="TRANSFER"/>
    <s v="Non-Cash Payments"/>
  </r>
  <r>
    <n v="3828"/>
    <d v="2015-02-25T00:00:00"/>
    <x v="4"/>
    <n v="4"/>
    <d v="2015-03-03T00:00:00"/>
    <n v="0"/>
    <s v="Standard Class"/>
    <s v="Other"/>
    <n v="29"/>
    <n v="11761"/>
    <n v="5"/>
    <s v="Golf"/>
    <x v="2"/>
    <s v="David"/>
    <s v="Chiriquí"/>
    <m/>
    <s v="Panama"/>
    <s v="Central America"/>
    <x v="1"/>
    <s v="Under Armour Girls' Toddler Spine Surge Runni"/>
    <n v="39.990001679999999"/>
    <n v="34.198098313835338"/>
    <n v="5"/>
    <n v="29.989999770000001"/>
    <n v="199.9500084"/>
    <n v="169.96000863"/>
    <s v="TRANSFER"/>
    <s v="Non-Cash Payments"/>
  </r>
  <r>
    <n v="60386"/>
    <d v="2017-05-31T00:00:00"/>
    <x v="4"/>
    <n v="4"/>
    <d v="2017-06-06T00:00:00"/>
    <n v="0"/>
    <s v="Standard Class"/>
    <s v="Other"/>
    <n v="24"/>
    <n v="9554"/>
    <n v="5"/>
    <s v="Golf"/>
    <x v="2"/>
    <s v="Belo Horizonte"/>
    <s v="Minas Gerais"/>
    <m/>
    <s v="Brazil"/>
    <s v="South America"/>
    <x v="7"/>
    <s v="Nike Men's Dri-FIT Victory Golf Polo"/>
    <n v="50"/>
    <n v="43.678035218757444"/>
    <n v="5"/>
    <n v="37.5"/>
    <n v="250"/>
    <n v="212.5"/>
    <s v="TRANSFER"/>
    <s v="Non-Cash Payments"/>
  </r>
  <r>
    <n v="973"/>
    <d v="2015-01-15T00:00:00"/>
    <x v="1"/>
    <n v="4"/>
    <d v="2015-01-21T00:00:00"/>
    <n v="0"/>
    <s v="Standard Class"/>
    <s v="Other"/>
    <n v="29"/>
    <n v="5118"/>
    <n v="5"/>
    <s v="Golf"/>
    <x v="2"/>
    <s v="Santiago de Cuba"/>
    <s v="Santiago de Cuba"/>
    <m/>
    <s v="Cuba"/>
    <s v="Caribbean"/>
    <x v="1"/>
    <s v="Under Armour Girls' Toddler Spine Surge Runni"/>
    <n v="39.990001679999999"/>
    <n v="34.198098313835338"/>
    <n v="5"/>
    <n v="31.989999770000001"/>
    <n v="199.9500084"/>
    <n v="167.96000863"/>
    <s v="TRANSFER"/>
    <s v="Non-Cash Payments"/>
  </r>
  <r>
    <n v="57999"/>
    <d v="2017-04-26T00:00:00"/>
    <x v="4"/>
    <n v="4"/>
    <d v="2017-05-02T00:00:00"/>
    <n v="1"/>
    <s v="Standard Class"/>
    <s v="Other"/>
    <n v="24"/>
    <n v="5506"/>
    <n v="5"/>
    <s v="Golf"/>
    <x v="2"/>
    <s v="San Pedro Sula"/>
    <s v="Cortés"/>
    <m/>
    <s v="Honduras"/>
    <s v="Central America"/>
    <x v="7"/>
    <s v="Nike Men's Dri-FIT Victory Golf Polo"/>
    <n v="50"/>
    <n v="43.678035218757444"/>
    <n v="5"/>
    <n v="42.5"/>
    <n v="250"/>
    <n v="207.5"/>
    <s v="TRANSFER"/>
    <s v="Non-Cash Payments"/>
  </r>
  <r>
    <n v="54585"/>
    <d v="2017-07-03T00:00:00"/>
    <x v="3"/>
    <n v="4"/>
    <d v="2017-07-07T00:00:00"/>
    <n v="1"/>
    <s v="Standard Class"/>
    <s v="Other"/>
    <n v="24"/>
    <n v="1423"/>
    <n v="5"/>
    <s v="Golf"/>
    <x v="2"/>
    <s v="Lima"/>
    <s v="Lima (city)"/>
    <m/>
    <s v="Peru"/>
    <s v="South America"/>
    <x v="7"/>
    <s v="Nike Men's Dri-FIT Victory Golf Polo"/>
    <n v="50"/>
    <n v="43.678035218757444"/>
    <n v="5"/>
    <n v="42.5"/>
    <n v="250"/>
    <n v="207.5"/>
    <s v="TRANSFER"/>
    <s v="Non-Cash Payments"/>
  </r>
  <r>
    <n v="57598"/>
    <d v="2017-04-20T00:00:00"/>
    <x v="1"/>
    <n v="4"/>
    <d v="2017-04-26T00:00:00"/>
    <n v="0"/>
    <s v="Standard Class"/>
    <s v="Other"/>
    <n v="24"/>
    <n v="138"/>
    <n v="5"/>
    <s v="Golf"/>
    <x v="2"/>
    <s v="Holguín"/>
    <s v="Holguín"/>
    <m/>
    <s v="Cuba"/>
    <s v="Caribbean"/>
    <x v="7"/>
    <s v="Nike Men's Dri-FIT Victory Golf Polo"/>
    <n v="50"/>
    <n v="43.678035218757444"/>
    <n v="5"/>
    <n v="50"/>
    <n v="250"/>
    <n v="200"/>
    <s v="TRANSFER"/>
    <s v="Non-Cash Payments"/>
  </r>
  <r>
    <n v="54274"/>
    <d v="2017-03-03T00:00:00"/>
    <x v="2"/>
    <n v="4"/>
    <d v="2017-03-09T00:00:00"/>
    <n v="1"/>
    <s v="Standard Class"/>
    <s v="Other"/>
    <n v="24"/>
    <n v="6360"/>
    <n v="5"/>
    <s v="Golf"/>
    <x v="2"/>
    <s v="Orizaba"/>
    <s v="Veracruz"/>
    <m/>
    <s v="Mexico"/>
    <s v="Central America"/>
    <x v="7"/>
    <s v="Nike Men's Dri-FIT Victory Golf Polo"/>
    <n v="50"/>
    <n v="43.678035218757444"/>
    <n v="5"/>
    <n v="50"/>
    <n v="250"/>
    <n v="200"/>
    <s v="TRANSFER"/>
    <s v="Non-Cash Payments"/>
  </r>
  <r>
    <n v="60673"/>
    <d v="2017-04-06T00:00:00"/>
    <x v="1"/>
    <n v="4"/>
    <d v="2017-04-12T00:00:00"/>
    <n v="0"/>
    <s v="Standard Class"/>
    <s v="Other"/>
    <n v="29"/>
    <n v="2053"/>
    <n v="5"/>
    <s v="Golf"/>
    <x v="2"/>
    <s v="Managua"/>
    <s v="Managua"/>
    <m/>
    <s v="Nicaragua"/>
    <s v="Central America"/>
    <x v="1"/>
    <s v="Under Armour Girls' Toddler Spine Surge Runni"/>
    <n v="39.990001679999999"/>
    <n v="34.198098313835338"/>
    <n v="5"/>
    <n v="49.990001679999999"/>
    <n v="199.9500084"/>
    <n v="149.96000672"/>
    <s v="TRANSFER"/>
    <s v="Non-Cash Payments"/>
  </r>
  <r>
    <n v="59387"/>
    <d v="2017-05-16T00:00:00"/>
    <x v="6"/>
    <n v="4"/>
    <d v="2017-05-22T00:00:00"/>
    <n v="0"/>
    <s v="Standard Class"/>
    <s v="Other"/>
    <n v="24"/>
    <n v="10344"/>
    <n v="5"/>
    <s v="Golf"/>
    <x v="2"/>
    <s v="Villahermosa"/>
    <s v="Tabasco"/>
    <m/>
    <s v="Mexico"/>
    <s v="Central America"/>
    <x v="7"/>
    <s v="Nike Men's Dri-FIT Victory Golf Polo"/>
    <n v="50"/>
    <n v="43.678035218757444"/>
    <n v="5"/>
    <n v="62.5"/>
    <n v="250"/>
    <n v="187.5"/>
    <s v="TRANSFER"/>
    <s v="Non-Cash Payments"/>
  </r>
  <r>
    <n v="52640"/>
    <d v="2017-07-02T00:00:00"/>
    <x v="0"/>
    <n v="4"/>
    <d v="2017-07-06T00:00:00"/>
    <n v="1"/>
    <s v="Standard Class"/>
    <s v="Other"/>
    <n v="24"/>
    <n v="6398"/>
    <n v="5"/>
    <s v="Golf"/>
    <x v="2"/>
    <s v="Buenos Aires"/>
    <s v="Buenos Aires"/>
    <m/>
    <s v="Argentina"/>
    <s v="South America"/>
    <x v="7"/>
    <s v="Nike Men's Dri-FIT Victory Golf Polo"/>
    <n v="50"/>
    <n v="43.678035218757444"/>
    <n v="5"/>
    <n v="62.5"/>
    <n v="250"/>
    <n v="187.5"/>
    <s v="TRANSFER"/>
    <s v="Non-Cash Payments"/>
  </r>
  <r>
    <n v="10007"/>
    <d v="2015-05-27T00:00:00"/>
    <x v="4"/>
    <n v="4"/>
    <d v="2015-06-02T00:00:00"/>
    <n v="0"/>
    <s v="Standard Class"/>
    <s v="Other"/>
    <n v="24"/>
    <n v="3375"/>
    <n v="5"/>
    <s v="Golf"/>
    <x v="2"/>
    <s v="Quixadá"/>
    <s v="Ceará"/>
    <m/>
    <s v="Brazil"/>
    <s v="South America"/>
    <x v="7"/>
    <s v="Nike Men's Dri-FIT Victory Golf Polo"/>
    <n v="50"/>
    <n v="43.678035218757444"/>
    <n v="5"/>
    <n v="62.5"/>
    <n v="250"/>
    <n v="187.5"/>
    <s v="TRANSFER"/>
    <s v="Non-Cash Payments"/>
  </r>
  <r>
    <n v="55984"/>
    <d v="2017-03-28T00:00:00"/>
    <x v="6"/>
    <n v="4"/>
    <d v="2017-04-03T00:00:00"/>
    <n v="1"/>
    <s v="Standard Class"/>
    <s v="Other"/>
    <n v="37"/>
    <n v="1339"/>
    <n v="6"/>
    <s v="Outdoors"/>
    <x v="2"/>
    <s v="Mejicanos"/>
    <s v="San Salvador"/>
    <m/>
    <s v="El Salvador"/>
    <s v="Central America"/>
    <x v="3"/>
    <s v="Titleist Pro V1x Golf Balls"/>
    <n v="47.990001679999999"/>
    <n v="51.274287170714288"/>
    <n v="5"/>
    <n v="2.4000000950000002"/>
    <n v="239.9500084"/>
    <n v="237.55000830500001"/>
    <s v="TRANSFER"/>
    <s v="Non-Cash Payments"/>
  </r>
  <r>
    <n v="52478"/>
    <d v="2017-05-02T00:00:00"/>
    <x v="6"/>
    <n v="4"/>
    <d v="2017-05-08T00:00:00"/>
    <n v="0"/>
    <s v="Standard Class"/>
    <s v="Other"/>
    <n v="37"/>
    <n v="6543"/>
    <n v="6"/>
    <s v="Outdoors"/>
    <x v="2"/>
    <s v="Tepic"/>
    <s v="Nayarit"/>
    <m/>
    <s v="Mexico"/>
    <s v="Central America"/>
    <x v="3"/>
    <s v="Bridgestone e6 Straight Distance NFL Tennesse"/>
    <n v="31.989999770000001"/>
    <n v="23.973333102666668"/>
    <n v="5"/>
    <n v="6.4000000950000002"/>
    <n v="159.94999885000001"/>
    <n v="153.54999875500002"/>
    <s v="TRANSFER"/>
    <s v="Non-Cash Payments"/>
  </r>
  <r>
    <n v="58375"/>
    <d v="2017-02-05T00:00:00"/>
    <x v="0"/>
    <n v="4"/>
    <d v="2017-02-09T00:00:00"/>
    <n v="1"/>
    <s v="Standard Class"/>
    <s v="Other"/>
    <n v="38"/>
    <n v="3990"/>
    <n v="6"/>
    <s v="Outdoors"/>
    <x v="2"/>
    <s v="Mixco"/>
    <s v="Guatemala"/>
    <m/>
    <s v="Guatemala"/>
    <s v="Central America"/>
    <x v="27"/>
    <s v="Polar FT4 Heart Rate Monitor"/>
    <n v="89.989997860000003"/>
    <n v="105.82799834800001"/>
    <n v="5"/>
    <n v="53.990001679999999"/>
    <n v="449.94998930000003"/>
    <n v="395.95998762000005"/>
    <s v="TRANSFER"/>
    <s v="Non-Cash Payments"/>
  </r>
  <r>
    <n v="56448"/>
    <d v="2017-03-04T00:00:00"/>
    <x v="5"/>
    <n v="4"/>
    <d v="2017-03-09T00:00:00"/>
    <n v="0"/>
    <s v="Standard Class"/>
    <s v="Other"/>
    <n v="44"/>
    <n v="7247"/>
    <n v="7"/>
    <s v="Fan Shop"/>
    <x v="2"/>
    <s v="Nueva Gerona"/>
    <s v="Isle of Youth"/>
    <m/>
    <s v="Cuba"/>
    <s v="Caribbean"/>
    <x v="10"/>
    <s v="ENO Atlas Hammock Straps"/>
    <n v="29.989999770000001"/>
    <n v="21.106999969000004"/>
    <n v="5"/>
    <n v="25.489999770000001"/>
    <n v="149.94999885000001"/>
    <n v="124.45999908000002"/>
    <s v="TRANSFER"/>
    <s v="Non-Cash Payments"/>
  </r>
  <r>
    <n v="8221"/>
    <d v="2015-04-30T00:00:00"/>
    <x v="1"/>
    <n v="4"/>
    <d v="2015-05-06T00:00:00"/>
    <n v="0"/>
    <s v="Standard Class"/>
    <s v="Other"/>
    <n v="3"/>
    <n v="1273"/>
    <n v="2"/>
    <s v="Fitness"/>
    <x v="2"/>
    <s v="Buenos Aires"/>
    <s v="Buenos Aires"/>
    <m/>
    <s v="Argentina"/>
    <s v="South America"/>
    <x v="15"/>
    <s v="adidas Men's F10 Messi TRX FG Soccer Cleat"/>
    <n v="59.990001679999999"/>
    <n v="57.194418487916671"/>
    <n v="5"/>
    <n v="15"/>
    <n v="299.9500084"/>
    <n v="284.9500084"/>
    <s v="TRANSFER"/>
    <s v="Non-Cash Payments"/>
  </r>
  <r>
    <n v="58034"/>
    <d v="2017-04-27T00:00:00"/>
    <x v="1"/>
    <n v="4"/>
    <d v="2017-05-03T00:00:00"/>
    <n v="1"/>
    <s v="Standard Class"/>
    <s v="Other"/>
    <n v="9"/>
    <n v="6277"/>
    <n v="3"/>
    <s v="Footwear"/>
    <x v="2"/>
    <s v="Chimaltenango"/>
    <s v="Chimaltenango"/>
    <m/>
    <s v="Guatemala"/>
    <s v="Central America"/>
    <x v="0"/>
    <s v="Nike Men's Free 5.0+ Running Shoe"/>
    <n v="99.989997860000003"/>
    <n v="95.114003926871064"/>
    <n v="5"/>
    <n v="0"/>
    <n v="499.94998930000003"/>
    <n v="499.94998930000003"/>
    <s v="TRANSFER"/>
    <s v="Non-Cash Payments"/>
  </r>
  <r>
    <n v="2203"/>
    <d v="2015-02-02T00:00:00"/>
    <x v="3"/>
    <n v="4"/>
    <d v="2015-02-06T00:00:00"/>
    <n v="0"/>
    <s v="Standard Class"/>
    <s v="Other"/>
    <n v="9"/>
    <n v="7701"/>
    <n v="3"/>
    <s v="Footwear"/>
    <x v="2"/>
    <s v="Villa Nueva"/>
    <s v="Guatemala"/>
    <m/>
    <s v="Guatemala"/>
    <s v="Central America"/>
    <x v="0"/>
    <s v="Nike Men's Free 5.0+ Running Shoe"/>
    <n v="99.989997860000003"/>
    <n v="95.114003926871064"/>
    <n v="5"/>
    <n v="5"/>
    <n v="499.94998930000003"/>
    <n v="494.94998930000003"/>
    <s v="TRANSFER"/>
    <s v="Non-Cash Payments"/>
  </r>
  <r>
    <n v="53069"/>
    <d v="2017-02-13T00:00:00"/>
    <x v="3"/>
    <n v="4"/>
    <d v="2017-02-17T00:00:00"/>
    <n v="1"/>
    <s v="Standard Class"/>
    <s v="Other"/>
    <n v="9"/>
    <n v="4126"/>
    <n v="3"/>
    <s v="Footwear"/>
    <x v="2"/>
    <s v="Quito"/>
    <s v="Pichincha"/>
    <m/>
    <s v="Ecuador"/>
    <s v="South America"/>
    <x v="0"/>
    <s v="Nike Men's Free 5.0+ Running Shoe"/>
    <n v="99.989997860000003"/>
    <n v="95.114003926871064"/>
    <n v="5"/>
    <n v="15"/>
    <n v="499.94998930000003"/>
    <n v="484.94998930000003"/>
    <s v="TRANSFER"/>
    <s v="Non-Cash Payments"/>
  </r>
  <r>
    <n v="60146"/>
    <d v="2017-05-27T00:00:00"/>
    <x v="5"/>
    <n v="4"/>
    <d v="2017-06-01T00:00:00"/>
    <n v="0"/>
    <s v="Standard Class"/>
    <s v="Other"/>
    <n v="9"/>
    <n v="9528"/>
    <n v="3"/>
    <s v="Footwear"/>
    <x v="2"/>
    <s v="Managua"/>
    <s v="Managua"/>
    <m/>
    <s v="Nicaragua"/>
    <s v="Central America"/>
    <x v="0"/>
    <s v="Nike Men's Free 5.0+ Running Shoe"/>
    <n v="99.989997860000003"/>
    <n v="95.114003926871064"/>
    <n v="5"/>
    <n v="20"/>
    <n v="499.94998930000003"/>
    <n v="479.94998930000003"/>
    <s v="TRANSFER"/>
    <s v="Non-Cash Payments"/>
  </r>
  <r>
    <n v="55409"/>
    <d v="2017-03-19T00:00:00"/>
    <x v="0"/>
    <n v="4"/>
    <d v="2017-03-23T00:00:00"/>
    <n v="1"/>
    <s v="Standard Class"/>
    <s v="Other"/>
    <n v="9"/>
    <n v="1853"/>
    <n v="3"/>
    <s v="Footwear"/>
    <x v="2"/>
    <s v="Valle de La Pascua"/>
    <s v="Guárico"/>
    <m/>
    <s v="Venezuela"/>
    <s v="South America"/>
    <x v="0"/>
    <s v="Nike Men's Free 5.0+ Running Shoe"/>
    <n v="99.989997860000003"/>
    <n v="95.114003926871064"/>
    <n v="5"/>
    <n v="20"/>
    <n v="499.94998930000003"/>
    <n v="479.94998930000003"/>
    <s v="TRANSFER"/>
    <s v="Non-Cash Payments"/>
  </r>
  <r>
    <n v="8678"/>
    <d v="2015-07-05T00:00:00"/>
    <x v="0"/>
    <n v="4"/>
    <d v="2015-07-09T00:00:00"/>
    <n v="0"/>
    <s v="Standard Class"/>
    <s v="Other"/>
    <n v="9"/>
    <n v="11149"/>
    <n v="3"/>
    <s v="Footwear"/>
    <x v="2"/>
    <s v="San Miguelito"/>
    <s v="Panama"/>
    <m/>
    <s v="Panama"/>
    <s v="Central America"/>
    <x v="0"/>
    <s v="Nike Men's Free 5.0+ Running Shoe"/>
    <n v="99.989997860000003"/>
    <n v="95.114003926871064"/>
    <n v="5"/>
    <n v="25"/>
    <n v="499.94998930000003"/>
    <n v="474.94998930000003"/>
    <s v="TRANSFER"/>
    <s v="Non-Cash Payments"/>
  </r>
  <r>
    <n v="7980"/>
    <d v="2015-04-27T00:00:00"/>
    <x v="3"/>
    <n v="4"/>
    <d v="2015-05-01T00:00:00"/>
    <n v="1"/>
    <s v="Standard Class"/>
    <s v="Other"/>
    <n v="9"/>
    <n v="5828"/>
    <n v="3"/>
    <s v="Footwear"/>
    <x v="2"/>
    <s v="San Miguelito"/>
    <s v="Panama"/>
    <m/>
    <s v="Panama"/>
    <s v="Central America"/>
    <x v="0"/>
    <s v="Nike Men's Free 5.0+ Running Shoe"/>
    <n v="99.989997860000003"/>
    <n v="95.114003926871064"/>
    <n v="5"/>
    <n v="25"/>
    <n v="499.94998930000003"/>
    <n v="474.94998930000003"/>
    <s v="TRANSFER"/>
    <s v="Non-Cash Payments"/>
  </r>
  <r>
    <n v="57185"/>
    <d v="2017-04-14T00:00:00"/>
    <x v="2"/>
    <n v="4"/>
    <d v="2017-04-20T00:00:00"/>
    <n v="1"/>
    <s v="Standard Class"/>
    <s v="Other"/>
    <n v="9"/>
    <n v="6887"/>
    <n v="3"/>
    <s v="Footwear"/>
    <x v="2"/>
    <s v="Petapa"/>
    <s v="Guatemala"/>
    <m/>
    <s v="Guatemala"/>
    <s v="Central America"/>
    <x v="0"/>
    <s v="Nike Men's Free 5.0+ Running Shoe"/>
    <n v="99.989997860000003"/>
    <n v="95.114003926871064"/>
    <n v="5"/>
    <n v="50"/>
    <n v="499.94998930000003"/>
    <n v="449.94998930000003"/>
    <s v="TRANSFER"/>
    <s v="Non-Cash Payments"/>
  </r>
  <r>
    <n v="8636"/>
    <d v="2015-07-05T00:00:00"/>
    <x v="0"/>
    <n v="4"/>
    <d v="2015-07-09T00:00:00"/>
    <n v="0"/>
    <s v="Standard Class"/>
    <s v="Other"/>
    <n v="9"/>
    <n v="4781"/>
    <n v="3"/>
    <s v="Footwear"/>
    <x v="2"/>
    <s v="Cotia"/>
    <s v="São Paulo"/>
    <m/>
    <s v="Brazil"/>
    <s v="South America"/>
    <x v="0"/>
    <s v="Nike Men's Free 5.0+ Running Shoe"/>
    <n v="99.989997860000003"/>
    <n v="95.114003926871064"/>
    <n v="5"/>
    <n v="50"/>
    <n v="499.94998930000003"/>
    <n v="449.94998930000003"/>
    <s v="TRANSFER"/>
    <s v="Non-Cash Payments"/>
  </r>
  <r>
    <n v="61192"/>
    <d v="2017-12-06T00:00:00"/>
    <x v="4"/>
    <n v="4"/>
    <d v="2017-12-12T00:00:00"/>
    <n v="0"/>
    <s v="Standard Class"/>
    <s v="Other"/>
    <n v="12"/>
    <n v="10668"/>
    <n v="3"/>
    <s v="Footwear"/>
    <x v="2"/>
    <s v="Itapecuru Mirim"/>
    <s v="Mara"/>
    <m/>
    <s v="Brazil"/>
    <s v="South America"/>
    <x v="14"/>
    <s v="Brooks Women's Ghost 6 Running Shoe"/>
    <n v="89.989997860000003"/>
    <n v="78.177997586000004"/>
    <n v="5"/>
    <n v="112.48999790000001"/>
    <n v="449.94998930000003"/>
    <n v="337.45999140000004"/>
    <s v="TRANSFER"/>
    <s v="Non-Cash Payments"/>
  </r>
  <r>
    <n v="55876"/>
    <d v="2017-03-26T00:00:00"/>
    <x v="0"/>
    <n v="4"/>
    <d v="2017-03-30T00:00:00"/>
    <n v="0"/>
    <s v="Standard Class"/>
    <s v="Other"/>
    <n v="17"/>
    <n v="5421"/>
    <n v="4"/>
    <s v="Apparel"/>
    <x v="2"/>
    <s v="León"/>
    <s v="León"/>
    <m/>
    <s v="Nicaragua"/>
    <s v="Central America"/>
    <x v="5"/>
    <s v="Perfect Fitness Perfect Rip Deck"/>
    <n v="59.990001679999999"/>
    <n v="54.488929209402009"/>
    <n v="5"/>
    <n v="0"/>
    <n v="299.9500084"/>
    <n v="299.9500084"/>
    <s v="TRANSFER"/>
    <s v="Non-Cash Payments"/>
  </r>
  <r>
    <n v="53331"/>
    <d v="2017-02-17T00:00:00"/>
    <x v="2"/>
    <n v="4"/>
    <d v="2017-02-23T00:00:00"/>
    <n v="0"/>
    <s v="Standard Class"/>
    <s v="Other"/>
    <n v="17"/>
    <n v="10200"/>
    <n v="4"/>
    <s v="Apparel"/>
    <x v="2"/>
    <s v="Tlalpan"/>
    <s v="Federal District"/>
    <m/>
    <s v="Mexico"/>
    <s v="Central America"/>
    <x v="5"/>
    <s v="Perfect Fitness Perfect Rip Deck"/>
    <n v="59.990001679999999"/>
    <n v="54.488929209402009"/>
    <n v="5"/>
    <n v="3"/>
    <n v="299.9500084"/>
    <n v="296.9500084"/>
    <s v="TRANSFER"/>
    <s v="Non-Cash Payments"/>
  </r>
  <r>
    <n v="51725"/>
    <d v="2017-01-25T00:00:00"/>
    <x v="4"/>
    <n v="4"/>
    <d v="2017-01-31T00:00:00"/>
    <n v="1"/>
    <s v="Standard Class"/>
    <s v="Other"/>
    <n v="17"/>
    <n v="11254"/>
    <n v="4"/>
    <s v="Apparel"/>
    <x v="2"/>
    <s v="Apopa"/>
    <s v="San Salvador"/>
    <m/>
    <s v="El Salvador"/>
    <s v="Central America"/>
    <x v="5"/>
    <s v="Perfect Fitness Perfect Rip Deck"/>
    <n v="59.990001679999999"/>
    <n v="54.488929209402009"/>
    <n v="5"/>
    <n v="3"/>
    <n v="299.9500084"/>
    <n v="296.9500084"/>
    <s v="TRANSFER"/>
    <s v="Non-Cash Payments"/>
  </r>
  <r>
    <n v="52562"/>
    <d v="2017-06-02T00:00:00"/>
    <x v="2"/>
    <n v="4"/>
    <d v="2017-06-08T00:00:00"/>
    <n v="0"/>
    <s v="Standard Class"/>
    <s v="Other"/>
    <n v="17"/>
    <n v="11106"/>
    <n v="4"/>
    <s v="Apparel"/>
    <x v="2"/>
    <s v="Cipolletti"/>
    <s v="Black River"/>
    <m/>
    <s v="Argentina"/>
    <s v="South America"/>
    <x v="5"/>
    <s v="Perfect Fitness Perfect Rip Deck"/>
    <n v="59.990001679999999"/>
    <n v="54.488929209402009"/>
    <n v="5"/>
    <n v="6"/>
    <n v="299.9500084"/>
    <n v="293.9500084"/>
    <s v="TRANSFER"/>
    <s v="Non-Cash Payments"/>
  </r>
  <r>
    <n v="59754"/>
    <d v="2017-05-22T00:00:00"/>
    <x v="3"/>
    <n v="4"/>
    <d v="2017-05-26T00:00:00"/>
    <n v="1"/>
    <s v="Standard Class"/>
    <s v="Other"/>
    <n v="17"/>
    <n v="8456"/>
    <n v="4"/>
    <s v="Apparel"/>
    <x v="2"/>
    <s v="Mejicanos"/>
    <s v="San Salvador"/>
    <m/>
    <s v="El Salvador"/>
    <s v="Central America"/>
    <x v="5"/>
    <s v="Perfect Fitness Perfect Rip Deck"/>
    <n v="59.990001679999999"/>
    <n v="54.488929209402009"/>
    <n v="5"/>
    <n v="9"/>
    <n v="299.9500084"/>
    <n v="290.9500084"/>
    <s v="TRANSFER"/>
    <s v="Non-Cash Payments"/>
  </r>
  <r>
    <n v="53574"/>
    <d v="2017-02-21T00:00:00"/>
    <x v="6"/>
    <n v="4"/>
    <d v="2017-02-27T00:00:00"/>
    <n v="1"/>
    <s v="Standard Class"/>
    <s v="Other"/>
    <n v="17"/>
    <n v="6149"/>
    <n v="4"/>
    <s v="Apparel"/>
    <x v="2"/>
    <s v="La Ceiba"/>
    <s v="Atlántida"/>
    <m/>
    <s v="Honduras"/>
    <s v="Central America"/>
    <x v="5"/>
    <s v="Perfect Fitness Perfect Rip Deck"/>
    <n v="59.990001679999999"/>
    <n v="54.488929209402009"/>
    <n v="5"/>
    <n v="12"/>
    <n v="299.9500084"/>
    <n v="287.9500084"/>
    <s v="TRANSFER"/>
    <s v="Non-Cash Payments"/>
  </r>
  <r>
    <n v="399"/>
    <d v="2015-06-01T00:00:00"/>
    <x v="3"/>
    <n v="4"/>
    <d v="2015-06-05T00:00:00"/>
    <n v="1"/>
    <s v="Standard Class"/>
    <s v="Other"/>
    <n v="17"/>
    <n v="1473"/>
    <n v="4"/>
    <s v="Apparel"/>
    <x v="2"/>
    <s v="Córdoba"/>
    <s v="Veracruz"/>
    <m/>
    <s v="Mexico"/>
    <s v="Central America"/>
    <x v="5"/>
    <s v="Perfect Fitness Perfect Rip Deck"/>
    <n v="59.990001679999999"/>
    <n v="54.488929209402009"/>
    <n v="5"/>
    <n v="16.5"/>
    <n v="299.9500084"/>
    <n v="283.4500084"/>
    <s v="TRANSFER"/>
    <s v="Non-Cash Payments"/>
  </r>
  <r>
    <n v="55002"/>
    <d v="2017-03-13T00:00:00"/>
    <x v="3"/>
    <n v="4"/>
    <d v="2017-03-17T00:00:00"/>
    <n v="0"/>
    <s v="Standard Class"/>
    <s v="Other"/>
    <n v="17"/>
    <n v="7454"/>
    <n v="4"/>
    <s v="Apparel"/>
    <x v="2"/>
    <s v="Guadalajara"/>
    <s v="Jalisco"/>
    <m/>
    <s v="Mexico"/>
    <s v="Central America"/>
    <x v="5"/>
    <s v="Perfect Fitness Perfect Rip Deck"/>
    <n v="59.990001679999999"/>
    <n v="54.488929209402009"/>
    <n v="2"/>
    <n v="18"/>
    <n v="119.98000336"/>
    <n v="101.98000336"/>
    <s v="TRANSFER"/>
    <s v="Non-Cash Payments"/>
  </r>
  <r>
    <n v="60445"/>
    <d v="2017-01-06T00:00:00"/>
    <x v="2"/>
    <n v="4"/>
    <d v="2017-01-12T00:00:00"/>
    <n v="1"/>
    <s v="Standard Class"/>
    <s v="Other"/>
    <n v="17"/>
    <n v="5138"/>
    <n v="4"/>
    <s v="Apparel"/>
    <x v="2"/>
    <s v="Cúcuta"/>
    <s v="Norte de Santander"/>
    <m/>
    <s v="Colombia"/>
    <s v="South America"/>
    <x v="5"/>
    <s v="Perfect Fitness Perfect Rip Deck"/>
    <n v="59.990001679999999"/>
    <n v="54.488929209402009"/>
    <n v="2"/>
    <n v="18"/>
    <n v="119.98000336"/>
    <n v="101.98000336"/>
    <s v="TRANSFER"/>
    <s v="Non-Cash Payments"/>
  </r>
  <r>
    <n v="53586"/>
    <d v="2017-02-21T00:00:00"/>
    <x v="6"/>
    <n v="4"/>
    <d v="2017-02-27T00:00:00"/>
    <n v="0"/>
    <s v="Standard Class"/>
    <s v="Other"/>
    <n v="17"/>
    <n v="8696"/>
    <n v="4"/>
    <s v="Apparel"/>
    <x v="2"/>
    <s v="Zacatecas"/>
    <s v="Zacatecas"/>
    <m/>
    <s v="Mexico"/>
    <s v="Central America"/>
    <x v="5"/>
    <s v="Perfect Fitness Perfect Rip Deck"/>
    <n v="59.990001679999999"/>
    <n v="54.488929209402009"/>
    <n v="2"/>
    <n v="20.399999619999999"/>
    <n v="119.98000336"/>
    <n v="99.580003739999995"/>
    <s v="TRANSFER"/>
    <s v="Non-Cash Payments"/>
  </r>
  <r>
    <n v="56618"/>
    <d v="2017-06-04T00:00:00"/>
    <x v="0"/>
    <n v="4"/>
    <d v="2017-06-08T00:00:00"/>
    <n v="0"/>
    <s v="Standard Class"/>
    <s v="Other"/>
    <n v="17"/>
    <n v="2329"/>
    <n v="4"/>
    <s v="Apparel"/>
    <x v="2"/>
    <s v="Chihuahua"/>
    <s v="Chihuahua"/>
    <m/>
    <s v="Mexico"/>
    <s v="Central America"/>
    <x v="5"/>
    <s v="Perfect Fitness Perfect Rip Deck"/>
    <n v="59.990001679999999"/>
    <n v="54.488929209402009"/>
    <n v="2"/>
    <n v="20.399999619999999"/>
    <n v="119.98000336"/>
    <n v="99.580003739999995"/>
    <s v="TRANSFER"/>
    <s v="Non-Cash Payments"/>
  </r>
  <r>
    <n v="51865"/>
    <d v="2017-01-27T00:00:00"/>
    <x v="2"/>
    <n v="4"/>
    <d v="2017-02-02T00:00:00"/>
    <n v="1"/>
    <s v="Standard Class"/>
    <s v="Other"/>
    <n v="17"/>
    <n v="12431"/>
    <n v="4"/>
    <s v="Apparel"/>
    <x v="2"/>
    <s v="Brasília"/>
    <s v="Federal District"/>
    <m/>
    <s v="Brazil"/>
    <s v="South America"/>
    <x v="5"/>
    <s v="Perfect Fitness Perfect Rip Deck"/>
    <n v="59.990001679999999"/>
    <n v="54.488929209402009"/>
    <n v="2"/>
    <n v="20.399999619999999"/>
    <n v="119.98000336"/>
    <n v="99.580003739999995"/>
    <s v="TRANSFER"/>
    <s v="Non-Cash Payments"/>
  </r>
  <r>
    <n v="2937"/>
    <d v="2015-12-02T00:00:00"/>
    <x v="4"/>
    <n v="4"/>
    <d v="2015-12-08T00:00:00"/>
    <n v="0"/>
    <s v="Standard Class"/>
    <s v="Other"/>
    <n v="24"/>
    <n v="10860"/>
    <n v="5"/>
    <s v="Golf"/>
    <x v="2"/>
    <s v="Santarém"/>
    <s v="Pará"/>
    <m/>
    <s v="Brazil"/>
    <s v="South America"/>
    <x v="7"/>
    <s v="Nike Men's Dri-FIT Victory Golf Polo"/>
    <n v="50"/>
    <n v="43.678035218757444"/>
    <n v="2"/>
    <n v="0"/>
    <n v="100"/>
    <n v="100"/>
    <s v="TRANSFER"/>
    <s v="Non-Cash Payments"/>
  </r>
  <r>
    <n v="54446"/>
    <d v="2017-05-03T00:00:00"/>
    <x v="4"/>
    <n v="4"/>
    <d v="2017-05-09T00:00:00"/>
    <n v="0"/>
    <s v="Standard Class"/>
    <s v="Other"/>
    <n v="24"/>
    <n v="12094"/>
    <n v="5"/>
    <s v="Golf"/>
    <x v="2"/>
    <s v="Joinville"/>
    <s v="Santa Catarina"/>
    <m/>
    <s v="Brazil"/>
    <s v="South America"/>
    <x v="7"/>
    <s v="Nike Men's Dri-FIT Victory Golf Polo"/>
    <n v="50"/>
    <n v="43.678035218757444"/>
    <n v="2"/>
    <n v="0"/>
    <n v="100"/>
    <n v="100"/>
    <s v="TRANSFER"/>
    <s v="Non-Cash Payments"/>
  </r>
  <r>
    <n v="58623"/>
    <d v="2017-05-05T00:00:00"/>
    <x v="2"/>
    <n v="4"/>
    <d v="2017-05-11T00:00:00"/>
    <n v="0"/>
    <s v="Standard Class"/>
    <s v="Other"/>
    <n v="24"/>
    <n v="5088"/>
    <n v="5"/>
    <s v="Golf"/>
    <x v="2"/>
    <s v="Monterrey"/>
    <s v="Nuevo León"/>
    <m/>
    <s v="Mexico"/>
    <s v="Central America"/>
    <x v="7"/>
    <s v="Nike Men's Dri-FIT Victory Golf Polo"/>
    <n v="50"/>
    <n v="43.678035218757444"/>
    <n v="2"/>
    <n v="1"/>
    <n v="100"/>
    <n v="99"/>
    <s v="TRANSFER"/>
    <s v="Non-Cash Payments"/>
  </r>
  <r>
    <n v="7411"/>
    <d v="2015-04-19T00:00:00"/>
    <x v="0"/>
    <n v="4"/>
    <d v="2015-04-23T00:00:00"/>
    <n v="0"/>
    <s v="Standard Class"/>
    <s v="Other"/>
    <n v="29"/>
    <n v="2200"/>
    <n v="5"/>
    <s v="Golf"/>
    <x v="2"/>
    <s v="Pitalito"/>
    <s v="Huila"/>
    <m/>
    <s v="Colombia"/>
    <s v="South America"/>
    <x v="1"/>
    <s v="Under Armour Girls' Toddler Spine Surge Runni"/>
    <n v="39.990001679999999"/>
    <n v="34.198098313835338"/>
    <n v="2"/>
    <n v="0.80000001200000004"/>
    <n v="79.980003359999998"/>
    <n v="79.180003348"/>
    <s v="TRANSFER"/>
    <s v="Non-Cash Payments"/>
  </r>
  <r>
    <n v="5348"/>
    <d v="2015-03-20T00:00:00"/>
    <x v="2"/>
    <n v="4"/>
    <d v="2015-03-26T00:00:00"/>
    <n v="0"/>
    <s v="Standard Class"/>
    <s v="Other"/>
    <n v="24"/>
    <n v="10966"/>
    <n v="5"/>
    <s v="Golf"/>
    <x v="2"/>
    <s v="Puebla"/>
    <s v="Puebla"/>
    <m/>
    <s v="Mexico"/>
    <s v="Central America"/>
    <x v="7"/>
    <s v="Nike Men's Dri-FIT Victory Golf Polo"/>
    <n v="50"/>
    <n v="43.678035218757444"/>
    <n v="2"/>
    <n v="3"/>
    <n v="100"/>
    <n v="97"/>
    <s v="TRANSFER"/>
    <s v="Non-Cash Payments"/>
  </r>
  <r>
    <n v="59742"/>
    <d v="2017-05-22T00:00:00"/>
    <x v="3"/>
    <n v="4"/>
    <d v="2017-05-26T00:00:00"/>
    <n v="0"/>
    <s v="Standard Class"/>
    <s v="Other"/>
    <n v="24"/>
    <n v="3997"/>
    <n v="5"/>
    <s v="Golf"/>
    <x v="2"/>
    <s v="Santo Domingo"/>
    <s v="Santo Domingo"/>
    <m/>
    <s v="Dominican Republic"/>
    <s v="Caribbean"/>
    <x v="7"/>
    <s v="Nike Men's Dri-FIT Victory Golf Polo"/>
    <n v="50"/>
    <n v="43.678035218757444"/>
    <n v="2"/>
    <n v="4"/>
    <n v="100"/>
    <n v="96"/>
    <s v="TRANSFER"/>
    <s v="Non-Cash Payments"/>
  </r>
  <r>
    <n v="59498"/>
    <d v="2017-05-18T00:00:00"/>
    <x v="1"/>
    <n v="4"/>
    <d v="2017-05-24T00:00:00"/>
    <n v="0"/>
    <s v="Standard Class"/>
    <s v="Other"/>
    <n v="29"/>
    <n v="8746"/>
    <n v="5"/>
    <s v="Golf"/>
    <x v="2"/>
    <s v="Querétaro"/>
    <s v="Querétaro"/>
    <m/>
    <s v="Mexico"/>
    <s v="Central America"/>
    <x v="1"/>
    <s v="Under Armour Girls' Toddler Spine Surge Runni"/>
    <n v="39.990001679999999"/>
    <n v="34.198098313835338"/>
    <n v="2"/>
    <n v="3.2000000480000002"/>
    <n v="79.980003359999998"/>
    <n v="76.780003311999991"/>
    <s v="TRANSFER"/>
    <s v="Non-Cash Payments"/>
  </r>
  <r>
    <n v="3459"/>
    <d v="2015-02-20T00:00:00"/>
    <x v="2"/>
    <n v="4"/>
    <d v="2015-02-26T00:00:00"/>
    <n v="1"/>
    <s v="Standard Class"/>
    <s v="Other"/>
    <n v="29"/>
    <n v="3687"/>
    <n v="5"/>
    <s v="Golf"/>
    <x v="2"/>
    <s v="Chaguanas"/>
    <s v="Chaguanas"/>
    <m/>
    <s v="Trinidad and Tobago"/>
    <s v="Caribbean"/>
    <x v="1"/>
    <s v="Under Armour Girls' Toddler Spine Surge Runni"/>
    <n v="39.990001679999999"/>
    <n v="34.198098313835338"/>
    <n v="2"/>
    <n v="4"/>
    <n v="79.980003359999998"/>
    <n v="75.980003359999998"/>
    <s v="TRANSFER"/>
    <s v="Non-Cash Payments"/>
  </r>
  <r>
    <n v="8470"/>
    <d v="2015-04-05T00:00:00"/>
    <x v="0"/>
    <n v="4"/>
    <d v="2015-04-09T00:00:00"/>
    <n v="1"/>
    <s v="Standard Class"/>
    <s v="Other"/>
    <n v="29"/>
    <n v="9162"/>
    <n v="5"/>
    <s v="Golf"/>
    <x v="2"/>
    <s v="Chimaltenango"/>
    <s v="Chimaltenango"/>
    <m/>
    <s v="Guatemala"/>
    <s v="Central America"/>
    <x v="1"/>
    <s v="Under Armour Girls' Toddler Spine Surge Runni"/>
    <n v="39.990001679999999"/>
    <n v="34.198098313835338"/>
    <n v="2"/>
    <n v="4"/>
    <n v="79.980003359999998"/>
    <n v="75.980003359999998"/>
    <s v="TRANSFER"/>
    <s v="Non-Cash Payments"/>
  </r>
  <r>
    <n v="53455"/>
    <d v="2017-02-19T00:00:00"/>
    <x v="0"/>
    <n v="4"/>
    <d v="2017-02-23T00:00:00"/>
    <n v="1"/>
    <s v="Standard Class"/>
    <s v="Other"/>
    <n v="24"/>
    <n v="8993"/>
    <n v="5"/>
    <s v="Golf"/>
    <x v="2"/>
    <s v="Belo Horizonte"/>
    <s v="Minas Gerais"/>
    <m/>
    <s v="Brazil"/>
    <s v="South America"/>
    <x v="7"/>
    <s v="Nike Men's Dri-FIT Victory Golf Polo"/>
    <n v="50"/>
    <n v="43.678035218757444"/>
    <n v="2"/>
    <n v="5"/>
    <n v="100"/>
    <n v="95"/>
    <s v="TRANSFER"/>
    <s v="Non-Cash Payments"/>
  </r>
  <r>
    <n v="2014"/>
    <d v="2015-01-30T00:00:00"/>
    <x v="2"/>
    <n v="4"/>
    <d v="2015-02-05T00:00:00"/>
    <n v="1"/>
    <s v="Standard Class"/>
    <s v="Other"/>
    <n v="26"/>
    <n v="5875"/>
    <n v="5"/>
    <s v="Golf"/>
    <x v="2"/>
    <s v="Tlaquepaque"/>
    <s v="Jalisco"/>
    <m/>
    <s v="Mexico"/>
    <s v="Central America"/>
    <x v="9"/>
    <s v="adidas Youth Germany Black/Red Away Match Soc"/>
    <n v="70"/>
    <n v="62.759999940857142"/>
    <n v="2"/>
    <n v="7.6999998090000004"/>
    <n v="140"/>
    <n v="132.30000019100001"/>
    <s v="TRANSFER"/>
    <s v="Non-Cash Payments"/>
  </r>
  <r>
    <n v="55899"/>
    <d v="2017-03-26T00:00:00"/>
    <x v="0"/>
    <n v="4"/>
    <d v="2017-03-30T00:00:00"/>
    <n v="1"/>
    <s v="Standard Class"/>
    <s v="Other"/>
    <n v="26"/>
    <n v="2502"/>
    <n v="5"/>
    <s v="Golf"/>
    <x v="2"/>
    <s v="San Miguelito"/>
    <s v="Panama"/>
    <m/>
    <s v="Panama"/>
    <s v="Central America"/>
    <x v="9"/>
    <s v="adidas Men's Germany Black Crest Away Tee"/>
    <n v="25"/>
    <n v="17.922466723766668"/>
    <n v="2"/>
    <n v="3.5"/>
    <n v="50"/>
    <n v="46.5"/>
    <s v="TRANSFER"/>
    <s v="Non-Cash Payments"/>
  </r>
  <r>
    <n v="52582"/>
    <d v="2017-06-02T00:00:00"/>
    <x v="2"/>
    <n v="4"/>
    <d v="2017-06-08T00:00:00"/>
    <n v="0"/>
    <s v="Standard Class"/>
    <s v="Other"/>
    <n v="24"/>
    <n v="9563"/>
    <n v="5"/>
    <s v="Golf"/>
    <x v="2"/>
    <s v="Hermosillo"/>
    <s v="Sonora"/>
    <m/>
    <s v="Mexico"/>
    <s v="Central America"/>
    <x v="7"/>
    <s v="Nike Men's Dri-FIT Victory Golf Polo"/>
    <n v="50"/>
    <n v="43.678035218757444"/>
    <n v="2"/>
    <n v="7"/>
    <n v="100"/>
    <n v="93"/>
    <s v="TRANSFER"/>
    <s v="Non-Cash Payments"/>
  </r>
  <r>
    <n v="56222"/>
    <d v="2017-03-31T00:00:00"/>
    <x v="2"/>
    <n v="4"/>
    <d v="2017-04-06T00:00:00"/>
    <n v="0"/>
    <s v="Standard Class"/>
    <s v="Other"/>
    <n v="24"/>
    <n v="7259"/>
    <n v="5"/>
    <s v="Golf"/>
    <x v="2"/>
    <s v="Coacalco"/>
    <s v="Mexico"/>
    <m/>
    <s v="Mexico"/>
    <s v="Central America"/>
    <x v="7"/>
    <s v="Nike Men's Dri-FIT Victory Golf Polo"/>
    <n v="50"/>
    <n v="43.678035218757444"/>
    <n v="2"/>
    <n v="7"/>
    <n v="100"/>
    <n v="93"/>
    <s v="TRANSFER"/>
    <s v="Non-Cash Payments"/>
  </r>
  <r>
    <n v="57829"/>
    <d v="2017-04-24T00:00:00"/>
    <x v="3"/>
    <n v="4"/>
    <d v="2017-04-28T00:00:00"/>
    <n v="1"/>
    <s v="Standard Class"/>
    <s v="Other"/>
    <n v="29"/>
    <n v="3131"/>
    <n v="5"/>
    <s v="Golf"/>
    <x v="2"/>
    <s v="Balneário Camboriú"/>
    <s v="Santa Catarina"/>
    <m/>
    <s v="Brazil"/>
    <s v="South America"/>
    <x v="1"/>
    <s v="Under Armour Girls' Toddler Spine Surge Runni"/>
    <n v="39.990001679999999"/>
    <n v="34.198098313835338"/>
    <n v="2"/>
    <n v="7.1999998090000004"/>
    <n v="79.980003359999998"/>
    <n v="72.780003550999993"/>
    <s v="TRANSFER"/>
    <s v="Non-Cash Payments"/>
  </r>
  <r>
    <n v="56217"/>
    <d v="2017-03-31T00:00:00"/>
    <x v="2"/>
    <n v="4"/>
    <d v="2017-04-06T00:00:00"/>
    <n v="0"/>
    <s v="Standard Class"/>
    <s v="Other"/>
    <n v="29"/>
    <n v="4140"/>
    <n v="5"/>
    <s v="Golf"/>
    <x v="2"/>
    <s v="Tegucigalpa"/>
    <s v="Francisco Morazán"/>
    <m/>
    <s v="Honduras"/>
    <s v="Central America"/>
    <x v="1"/>
    <s v="Under Armour Girls' Toddler Spine Surge Runni"/>
    <n v="39.990001679999999"/>
    <n v="34.198098313835338"/>
    <n v="2"/>
    <n v="8"/>
    <n v="79.980003359999998"/>
    <n v="71.980003359999998"/>
    <s v="TRANSFER"/>
    <s v="Non-Cash Payments"/>
  </r>
  <r>
    <n v="5893"/>
    <d v="2015-03-28T00:00:00"/>
    <x v="5"/>
    <n v="4"/>
    <d v="2015-04-02T00:00:00"/>
    <n v="0"/>
    <s v="Standard Class"/>
    <s v="Other"/>
    <n v="29"/>
    <n v="4539"/>
    <n v="5"/>
    <s v="Golf"/>
    <x v="2"/>
    <s v="Petapa"/>
    <s v="Guatemala"/>
    <m/>
    <s v="Guatemala"/>
    <s v="Central America"/>
    <x v="1"/>
    <s v="Under Armour Girls' Toddler Spine Surge Runni"/>
    <n v="39.990001679999999"/>
    <n v="34.198098313835338"/>
    <n v="2"/>
    <n v="8"/>
    <n v="79.980003359999998"/>
    <n v="71.980003359999998"/>
    <s v="TRANSFER"/>
    <s v="Non-Cash Payments"/>
  </r>
  <r>
    <n v="5528"/>
    <d v="2015-03-22T00:00:00"/>
    <x v="0"/>
    <n v="4"/>
    <d v="2015-03-26T00:00:00"/>
    <n v="0"/>
    <s v="Standard Class"/>
    <s v="Other"/>
    <n v="24"/>
    <n v="6071"/>
    <n v="5"/>
    <s v="Golf"/>
    <x v="2"/>
    <s v="La Ceiba"/>
    <s v="Atlántida"/>
    <m/>
    <s v="Honduras"/>
    <s v="Central America"/>
    <x v="7"/>
    <s v="Nike Men's Dri-FIT Victory Golf Polo"/>
    <n v="50"/>
    <n v="43.678035218757444"/>
    <n v="2"/>
    <n v="10"/>
    <n v="100"/>
    <n v="90"/>
    <s v="TRANSFER"/>
    <s v="Non-Cash Payments"/>
  </r>
  <r>
    <n v="367"/>
    <d v="2015-06-01T00:00:00"/>
    <x v="3"/>
    <n v="4"/>
    <d v="2015-06-05T00:00:00"/>
    <n v="0"/>
    <s v="Standard Class"/>
    <s v="Other"/>
    <n v="29"/>
    <n v="8730"/>
    <n v="5"/>
    <s v="Golf"/>
    <x v="2"/>
    <s v="Maturín"/>
    <s v="Monagas"/>
    <m/>
    <s v="Venezuela"/>
    <s v="South America"/>
    <x v="1"/>
    <s v="Under Armour Girls' Toddler Spine Surge Runni"/>
    <n v="39.990001679999999"/>
    <n v="34.198098313835338"/>
    <n v="2"/>
    <n v="8"/>
    <n v="79.980003359999998"/>
    <n v="71.980003359999998"/>
    <s v="TRANSFER"/>
    <s v="Non-Cash Payments"/>
  </r>
  <r>
    <n v="52353"/>
    <d v="2017-03-02T00:00:00"/>
    <x v="1"/>
    <n v="4"/>
    <d v="2017-03-08T00:00:00"/>
    <n v="0"/>
    <s v="Standard Class"/>
    <s v="Other"/>
    <n v="24"/>
    <n v="9634"/>
    <n v="5"/>
    <s v="Golf"/>
    <x v="2"/>
    <s v="Parintins"/>
    <s v="Amazonas"/>
    <m/>
    <s v="Brazil"/>
    <s v="South America"/>
    <x v="7"/>
    <s v="Nike Men's Dri-FIT Victory Golf Polo"/>
    <n v="50"/>
    <n v="43.678035218757444"/>
    <n v="2"/>
    <n v="10"/>
    <n v="100"/>
    <n v="90"/>
    <s v="TRANSFER"/>
    <s v="Non-Cash Payments"/>
  </r>
  <r>
    <n v="1784"/>
    <d v="2015-01-27T00:00:00"/>
    <x v="6"/>
    <n v="4"/>
    <d v="2015-02-02T00:00:00"/>
    <n v="1"/>
    <s v="Standard Class"/>
    <s v="Other"/>
    <n v="24"/>
    <n v="8010"/>
    <n v="5"/>
    <s v="Golf"/>
    <x v="2"/>
    <s v="São Paulo"/>
    <s v="São Paulo"/>
    <m/>
    <s v="Brazil"/>
    <s v="South America"/>
    <x v="7"/>
    <s v="Nike Men's Dri-FIT Victory Golf Polo"/>
    <n v="50"/>
    <n v="43.678035218757444"/>
    <n v="2"/>
    <n v="10"/>
    <n v="100"/>
    <n v="90"/>
    <s v="TRANSFER"/>
    <s v="Non-Cash Payments"/>
  </r>
  <r>
    <n v="60317"/>
    <d v="2017-05-30T00:00:00"/>
    <x v="6"/>
    <n v="4"/>
    <d v="2017-06-05T00:00:00"/>
    <n v="0"/>
    <s v="Standard Class"/>
    <s v="Other"/>
    <n v="29"/>
    <n v="3484"/>
    <n v="5"/>
    <s v="Golf"/>
    <x v="2"/>
    <s v="Santiago de Cuba"/>
    <s v="Santiago de Cuba"/>
    <m/>
    <s v="Cuba"/>
    <s v="Caribbean"/>
    <x v="1"/>
    <s v="Under Armour Girls' Toddler Spine Surge Runni"/>
    <n v="39.990001679999999"/>
    <n v="34.198098313835338"/>
    <n v="2"/>
    <n v="9.6000003809999992"/>
    <n v="79.980003359999998"/>
    <n v="70.380002978999997"/>
    <s v="TRANSFER"/>
    <s v="Non-Cash Payments"/>
  </r>
  <r>
    <n v="6776"/>
    <d v="2015-09-04T00:00:00"/>
    <x v="2"/>
    <n v="4"/>
    <d v="2015-09-10T00:00:00"/>
    <n v="0"/>
    <s v="Standard Class"/>
    <s v="Other"/>
    <n v="24"/>
    <n v="7307"/>
    <n v="5"/>
    <s v="Golf"/>
    <x v="2"/>
    <s v="Puebla"/>
    <s v="Puebla"/>
    <m/>
    <s v="Mexico"/>
    <s v="Central America"/>
    <x v="7"/>
    <s v="Nike Men's Dri-FIT Victory Golf Polo"/>
    <n v="50"/>
    <n v="43.678035218757444"/>
    <n v="2"/>
    <n v="12"/>
    <n v="100"/>
    <n v="88"/>
    <s v="TRANSFER"/>
    <s v="Non-Cash Payments"/>
  </r>
  <r>
    <n v="4487"/>
    <d v="2015-07-03T00:00:00"/>
    <x v="2"/>
    <n v="4"/>
    <d v="2015-07-09T00:00:00"/>
    <n v="0"/>
    <s v="Standard Class"/>
    <s v="Other"/>
    <n v="24"/>
    <n v="1975"/>
    <n v="5"/>
    <s v="Golf"/>
    <x v="2"/>
    <s v="Mixco"/>
    <s v="Guatemala"/>
    <m/>
    <s v="Guatemala"/>
    <s v="Central America"/>
    <x v="7"/>
    <s v="Nike Men's Dri-FIT Victory Golf Polo"/>
    <n v="50"/>
    <n v="43.678035218757444"/>
    <n v="2"/>
    <n v="13"/>
    <n v="100"/>
    <n v="87"/>
    <s v="TRANSFER"/>
    <s v="Non-Cash Payments"/>
  </r>
  <r>
    <n v="9681"/>
    <d v="2015-05-22T00:00:00"/>
    <x v="2"/>
    <n v="4"/>
    <d v="2015-05-28T00:00:00"/>
    <n v="0"/>
    <s v="Standard Class"/>
    <s v="Other"/>
    <n v="24"/>
    <n v="629"/>
    <n v="5"/>
    <s v="Golf"/>
    <x v="2"/>
    <s v="Huehuetenango"/>
    <s v="Huehuetenango"/>
    <m/>
    <s v="Guatemala"/>
    <s v="Central America"/>
    <x v="7"/>
    <s v="Nike Men's Dri-FIT Victory Golf Polo"/>
    <n v="50"/>
    <n v="43.678035218757444"/>
    <n v="2"/>
    <n v="15"/>
    <n v="100"/>
    <n v="85"/>
    <s v="TRANSFER"/>
    <s v="Non-Cash Payments"/>
  </r>
  <r>
    <n v="60868"/>
    <d v="2017-07-06T00:00:00"/>
    <x v="1"/>
    <n v="4"/>
    <d v="2017-07-12T00:00:00"/>
    <n v="0"/>
    <s v="Standard Class"/>
    <s v="Other"/>
    <n v="29"/>
    <n v="11753"/>
    <n v="5"/>
    <s v="Golf"/>
    <x v="2"/>
    <s v="Chinautla"/>
    <s v="Guatemala"/>
    <m/>
    <s v="Guatemala"/>
    <s v="Central America"/>
    <x v="1"/>
    <s v="Under Armour Girls' Toddler Spine Surge Runni"/>
    <n v="39.990001679999999"/>
    <n v="34.198098313835338"/>
    <n v="2"/>
    <n v="13.600000380000001"/>
    <n v="79.980003359999998"/>
    <n v="66.38000298"/>
    <s v="TRANSFER"/>
    <s v="Non-Cash Payments"/>
  </r>
  <r>
    <n v="53231"/>
    <d v="2017-02-16T00:00:00"/>
    <x v="1"/>
    <n v="4"/>
    <d v="2017-02-22T00:00:00"/>
    <n v="0"/>
    <s v="Standard Class"/>
    <s v="Other"/>
    <n v="26"/>
    <n v="5375"/>
    <n v="5"/>
    <s v="Golf"/>
    <x v="2"/>
    <s v="Apopa"/>
    <s v="San Salvador"/>
    <m/>
    <s v="El Salvador"/>
    <s v="Central America"/>
    <x v="9"/>
    <s v="TYR Boys' Team Digi Jammer"/>
    <n v="39.990001679999999"/>
    <n v="30.892751576250003"/>
    <n v="2"/>
    <n v="14.399999619999999"/>
    <n v="79.980003359999998"/>
    <n v="65.580003739999995"/>
    <s v="TRANSFER"/>
    <s v="Non-Cash Payments"/>
  </r>
  <r>
    <n v="52601"/>
    <d v="2017-06-02T00:00:00"/>
    <x v="2"/>
    <n v="4"/>
    <d v="2017-06-08T00:00:00"/>
    <n v="0"/>
    <s v="Standard Class"/>
    <s v="Other"/>
    <n v="29"/>
    <n v="1695"/>
    <n v="5"/>
    <s v="Golf"/>
    <x v="2"/>
    <s v="Sorocaba"/>
    <s v="São Paulo"/>
    <m/>
    <s v="Brazil"/>
    <s v="South America"/>
    <x v="1"/>
    <s v="Under Armour Girls' Toddler Spine Surge Runni"/>
    <n v="39.990001679999999"/>
    <n v="34.198098313835338"/>
    <n v="2"/>
    <n v="14.399999619999999"/>
    <n v="79.980003359999998"/>
    <n v="65.580003739999995"/>
    <s v="TRANSFER"/>
    <s v="Non-Cash Payments"/>
  </r>
  <r>
    <n v="4660"/>
    <d v="2015-10-03T00:00:00"/>
    <x v="5"/>
    <n v="4"/>
    <d v="2015-10-08T00:00:00"/>
    <n v="1"/>
    <s v="Standard Class"/>
    <s v="Other"/>
    <n v="29"/>
    <n v="9884"/>
    <n v="5"/>
    <s v="Golf"/>
    <x v="2"/>
    <s v="San Justo"/>
    <s v="Santa Fe"/>
    <m/>
    <s v="Argentina"/>
    <s v="South America"/>
    <x v="1"/>
    <s v="Under Armour Girls' Toddler Spine Surge Runni"/>
    <n v="39.990001679999999"/>
    <n v="34.198098313835338"/>
    <n v="2"/>
    <n v="14.399999619999999"/>
    <n v="79.980003359999998"/>
    <n v="65.580003739999995"/>
    <s v="TRANSFER"/>
    <s v="Non-Cash Payments"/>
  </r>
  <r>
    <n v="3539"/>
    <d v="2015-02-21T00:00:00"/>
    <x v="5"/>
    <n v="4"/>
    <d v="2015-02-26T00:00:00"/>
    <n v="1"/>
    <s v="Standard Class"/>
    <s v="Other"/>
    <n v="24"/>
    <n v="8498"/>
    <n v="5"/>
    <s v="Golf"/>
    <x v="2"/>
    <s v="Colombo"/>
    <s v="Paraná"/>
    <m/>
    <s v="Brazil"/>
    <s v="South America"/>
    <x v="7"/>
    <s v="Nike Men's Dri-FIT Victory Golf Polo"/>
    <n v="50"/>
    <n v="43.678035218757444"/>
    <n v="2"/>
    <n v="18"/>
    <n v="100"/>
    <n v="82"/>
    <s v="TRANSFER"/>
    <s v="Non-Cash Payments"/>
  </r>
  <r>
    <n v="53231"/>
    <d v="2017-02-16T00:00:00"/>
    <x v="1"/>
    <n v="4"/>
    <d v="2017-02-22T00:00:00"/>
    <n v="0"/>
    <s v="Standard Class"/>
    <s v="Other"/>
    <n v="24"/>
    <n v="5375"/>
    <n v="5"/>
    <s v="Golf"/>
    <x v="2"/>
    <s v="Apopa"/>
    <s v="San Salvador"/>
    <m/>
    <s v="El Salvador"/>
    <s v="Central America"/>
    <x v="7"/>
    <s v="Nike Men's Dri-FIT Victory Golf Polo"/>
    <n v="50"/>
    <n v="43.678035218757444"/>
    <n v="2"/>
    <n v="20"/>
    <n v="100"/>
    <n v="80"/>
    <s v="TRANSFER"/>
    <s v="Non-Cash Payments"/>
  </r>
  <r>
    <n v="54488"/>
    <d v="2017-06-03T00:00:00"/>
    <x v="5"/>
    <n v="4"/>
    <d v="2017-06-08T00:00:00"/>
    <n v="0"/>
    <s v="Standard Class"/>
    <s v="Other"/>
    <n v="24"/>
    <n v="7534"/>
    <n v="5"/>
    <s v="Golf"/>
    <x v="2"/>
    <s v="Itu"/>
    <s v="São Paulo"/>
    <m/>
    <s v="Brazil"/>
    <s v="South America"/>
    <x v="7"/>
    <s v="Nike Men's Dri-FIT Victory Golf Polo"/>
    <n v="50"/>
    <n v="43.678035218757444"/>
    <n v="2"/>
    <n v="20"/>
    <n v="100"/>
    <n v="80"/>
    <s v="TRANSFER"/>
    <s v="Non-Cash Payments"/>
  </r>
  <r>
    <n v="6776"/>
    <d v="2015-09-04T00:00:00"/>
    <x v="2"/>
    <n v="4"/>
    <d v="2015-09-10T00:00:00"/>
    <n v="0"/>
    <s v="Standard Class"/>
    <s v="Other"/>
    <n v="29"/>
    <n v="7307"/>
    <n v="5"/>
    <s v="Golf"/>
    <x v="2"/>
    <s v="Puebla"/>
    <s v="Puebla"/>
    <m/>
    <s v="Mexico"/>
    <s v="Central America"/>
    <x v="1"/>
    <s v="Under Armour Girls' Toddler Spine Surge Runni"/>
    <n v="39.990001679999999"/>
    <n v="34.198098313835338"/>
    <n v="2"/>
    <n v="20"/>
    <n v="79.980003359999998"/>
    <n v="59.980003359999998"/>
    <s v="TRANSFER"/>
    <s v="Non-Cash Payments"/>
  </r>
  <r>
    <n v="52549"/>
    <d v="2017-06-02T00:00:00"/>
    <x v="2"/>
    <n v="4"/>
    <d v="2017-06-08T00:00:00"/>
    <n v="1"/>
    <s v="Standard Class"/>
    <s v="Other"/>
    <n v="29"/>
    <n v="123"/>
    <n v="5"/>
    <s v="Golf"/>
    <x v="2"/>
    <s v="Cuernavaca"/>
    <s v="Morelos"/>
    <m/>
    <s v="Mexico"/>
    <s v="Central America"/>
    <x v="1"/>
    <s v="Under Armour Girls' Toddler Spine Surge Runni"/>
    <n v="39.990001679999999"/>
    <n v="34.198098313835338"/>
    <n v="2"/>
    <n v="20"/>
    <n v="79.980003359999998"/>
    <n v="59.980003359999998"/>
    <s v="TRANSFER"/>
    <s v="Non-Cash Payments"/>
  </r>
  <r>
    <n v="60361"/>
    <d v="2017-05-31T00:00:00"/>
    <x v="4"/>
    <n v="4"/>
    <d v="2017-06-06T00:00:00"/>
    <n v="0"/>
    <s v="Standard Class"/>
    <s v="Other"/>
    <n v="24"/>
    <n v="8498"/>
    <n v="5"/>
    <s v="Golf"/>
    <x v="2"/>
    <s v="Villa Nueva"/>
    <s v="Guatemala"/>
    <m/>
    <s v="Guatemala"/>
    <s v="Central America"/>
    <x v="7"/>
    <s v="Nike Men's Dri-FIT Victory Golf Polo"/>
    <n v="50"/>
    <n v="43.678035218757444"/>
    <n v="2"/>
    <n v="25"/>
    <n v="100"/>
    <n v="75"/>
    <s v="TRANSFER"/>
    <s v="Non-Cash Payments"/>
  </r>
  <r>
    <n v="8470"/>
    <d v="2015-04-05T00:00:00"/>
    <x v="0"/>
    <n v="4"/>
    <d v="2015-04-09T00:00:00"/>
    <n v="1"/>
    <s v="Standard Class"/>
    <s v="Other"/>
    <n v="37"/>
    <n v="9162"/>
    <n v="6"/>
    <s v="Outdoors"/>
    <x v="2"/>
    <s v="Chimaltenango"/>
    <s v="Chimaltenango"/>
    <m/>
    <s v="Guatemala"/>
    <s v="Central America"/>
    <x v="3"/>
    <s v="Bridgestone e6 Straight Distance NFL Tennesse"/>
    <n v="31.989999770000001"/>
    <n v="23.973333102666668"/>
    <n v="2"/>
    <n v="0.63999998599999997"/>
    <n v="63.979999540000001"/>
    <n v="63.339999554000002"/>
    <s v="TRANSFER"/>
    <s v="Non-Cash Payments"/>
  </r>
  <r>
    <n v="5712"/>
    <d v="2015-03-25T00:00:00"/>
    <x v="4"/>
    <n v="4"/>
    <d v="2015-03-31T00:00:00"/>
    <n v="0"/>
    <s v="Standard Class"/>
    <s v="Other"/>
    <n v="40"/>
    <n v="8925"/>
    <n v="6"/>
    <s v="Outdoors"/>
    <x v="2"/>
    <s v="Águas Lindas de Goiás"/>
    <s v="Goiás"/>
    <m/>
    <s v="Brazil"/>
    <s v="South America"/>
    <x v="8"/>
    <s v="Team Golf Texas Longhorns Putter Grip"/>
    <n v="24.989999770000001"/>
    <n v="20.52742837007143"/>
    <n v="2"/>
    <n v="2.75"/>
    <n v="49.979999540000001"/>
    <n v="47.229999540000001"/>
    <s v="TRANSFER"/>
    <s v="Non-Cash Payments"/>
  </r>
  <r>
    <n v="9309"/>
    <d v="2015-05-16T00:00:00"/>
    <x v="5"/>
    <n v="4"/>
    <d v="2015-05-21T00:00:00"/>
    <n v="1"/>
    <s v="Standard Class"/>
    <s v="Other"/>
    <n v="36"/>
    <n v="5981"/>
    <n v="6"/>
    <s v="Outdoors"/>
    <x v="2"/>
    <s v="Vespasiano"/>
    <s v="Minas Gerais"/>
    <m/>
    <s v="Brazil"/>
    <s v="South America"/>
    <x v="12"/>
    <s v="Glove It Women's Imperial Golf Glove"/>
    <n v="19.989999770000001"/>
    <n v="13.643874764125"/>
    <n v="2"/>
    <n v="4"/>
    <n v="39.979999540000001"/>
    <n v="35.979999540000001"/>
    <s v="TRANSFER"/>
    <s v="Non-Cash Payments"/>
  </r>
  <r>
    <n v="8095"/>
    <d v="2015-04-29T00:00:00"/>
    <x v="4"/>
    <n v="4"/>
    <d v="2015-05-05T00:00:00"/>
    <n v="1"/>
    <s v="Standard Class"/>
    <s v="Other"/>
    <n v="37"/>
    <n v="7347"/>
    <n v="6"/>
    <s v="Outdoors"/>
    <x v="2"/>
    <s v="Bogotá"/>
    <s v="Bogotá"/>
    <m/>
    <s v="Colombia"/>
    <s v="South America"/>
    <x v="3"/>
    <s v="Titleist Pro V1x High Numbers Golf Balls"/>
    <n v="47.990001679999999"/>
    <n v="41.802334851666664"/>
    <n v="2"/>
    <n v="11.52000046"/>
    <n v="95.980003359999998"/>
    <n v="84.460002899999992"/>
    <s v="TRANSFER"/>
    <s v="Non-Cash Payments"/>
  </r>
  <r>
    <n v="5895"/>
    <d v="2015-03-28T00:00:00"/>
    <x v="5"/>
    <n v="2"/>
    <d v="2015-03-31T00:00:00"/>
    <n v="1"/>
    <s v="Second Class"/>
    <s v="Other"/>
    <n v="24"/>
    <n v="8707"/>
    <n v="5"/>
    <s v="Golf"/>
    <x v="2"/>
    <s v="Petapa"/>
    <s v="Guatemala"/>
    <m/>
    <s v="Guatemala"/>
    <s v="Central America"/>
    <x v="7"/>
    <s v="Nike Men's Dri-FIT Victory Golf Polo"/>
    <n v="50"/>
    <n v="43.678035218757444"/>
    <n v="3"/>
    <n v="30"/>
    <n v="150"/>
    <n v="120"/>
    <s v="CASH"/>
    <s v="Cash Not Over 200"/>
  </r>
  <r>
    <n v="3130"/>
    <d v="2015-02-15T00:00:00"/>
    <x v="0"/>
    <n v="2"/>
    <d v="2015-02-17T00:00:00"/>
    <n v="1"/>
    <s v="Second Class"/>
    <s v="Other"/>
    <n v="24"/>
    <n v="12069"/>
    <n v="5"/>
    <s v="Golf"/>
    <x v="2"/>
    <s v="Tipitapa"/>
    <s v="Managua"/>
    <m/>
    <s v="Nicaragua"/>
    <s v="Central America"/>
    <x v="7"/>
    <s v="Nike Men's Dri-FIT Victory Golf Polo"/>
    <n v="50"/>
    <n v="43.678035218757444"/>
    <n v="3"/>
    <n v="37.5"/>
    <n v="150"/>
    <n v="112.5"/>
    <s v="CASH"/>
    <s v="Cash Not Over 200"/>
  </r>
  <r>
    <n v="51911"/>
    <d v="2017-01-27T00:00:00"/>
    <x v="2"/>
    <n v="2"/>
    <d v="2017-01-31T00:00:00"/>
    <n v="0"/>
    <s v="Second Class"/>
    <s v="Other"/>
    <n v="9"/>
    <n v="11339"/>
    <n v="3"/>
    <s v="Footwear"/>
    <x v="2"/>
    <s v="Villa Nueva"/>
    <s v="Guatemala"/>
    <m/>
    <s v="Guatemala"/>
    <s v="Central America"/>
    <x v="0"/>
    <s v="Nike Men's Free 5.0+ Running Shoe"/>
    <n v="99.989997860000003"/>
    <n v="95.114003926871064"/>
    <n v="4"/>
    <n v="4"/>
    <n v="399.95999144000001"/>
    <n v="395.95999144000001"/>
    <s v="CASH"/>
    <s v="Cash Over 200"/>
  </r>
  <r>
    <n v="58239"/>
    <d v="2017-04-30T00:00:00"/>
    <x v="0"/>
    <n v="2"/>
    <d v="2017-05-02T00:00:00"/>
    <n v="1"/>
    <s v="Second Class"/>
    <s v="Other"/>
    <n v="9"/>
    <n v="10166"/>
    <n v="3"/>
    <s v="Footwear"/>
    <x v="2"/>
    <s v="Santo Domingo"/>
    <s v="Santo Domingo"/>
    <m/>
    <s v="Dominican Republic"/>
    <s v="Caribbean"/>
    <x v="0"/>
    <s v="Nike Men's Free 5.0+ Running Shoe"/>
    <n v="99.989997860000003"/>
    <n v="95.114003926871064"/>
    <n v="4"/>
    <n v="59.990001679999999"/>
    <n v="399.95999144000001"/>
    <n v="339.96998976000003"/>
    <s v="CASH"/>
    <s v="Cash Over 200"/>
  </r>
  <r>
    <n v="56678"/>
    <d v="2017-07-04T00:00:00"/>
    <x v="6"/>
    <n v="2"/>
    <d v="2017-07-06T00:00:00"/>
    <n v="1"/>
    <s v="Second Class"/>
    <s v="Other"/>
    <n v="9"/>
    <n v="3091"/>
    <n v="3"/>
    <s v="Footwear"/>
    <x v="2"/>
    <s v="Hidalgo"/>
    <s v="Michoacán"/>
    <m/>
    <s v="Mexico"/>
    <s v="Central America"/>
    <x v="0"/>
    <s v="Nike Men's Free 5.0+ Running Shoe"/>
    <n v="99.989997860000003"/>
    <n v="95.114003926871064"/>
    <n v="4"/>
    <n v="63.990001679999999"/>
    <n v="399.95999144000001"/>
    <n v="335.96998976000003"/>
    <s v="CASH"/>
    <s v="Cash Over 200"/>
  </r>
  <r>
    <n v="53202"/>
    <d v="2017-02-15T00:00:00"/>
    <x v="4"/>
    <n v="2"/>
    <d v="2017-02-17T00:00:00"/>
    <n v="1"/>
    <s v="Second Class"/>
    <s v="Other"/>
    <n v="17"/>
    <n v="5007"/>
    <n v="4"/>
    <s v="Apparel"/>
    <x v="2"/>
    <s v="Irapuato"/>
    <s v="Guanajuato"/>
    <m/>
    <s v="Mexico"/>
    <s v="Central America"/>
    <x v="5"/>
    <s v="Perfect Fitness Perfect Rip Deck"/>
    <n v="59.990001679999999"/>
    <n v="54.488929209402009"/>
    <n v="4"/>
    <n v="0"/>
    <n v="239.96000672"/>
    <n v="239.96000672"/>
    <s v="CASH"/>
    <s v="Cash Over 200"/>
  </r>
  <r>
    <n v="58738"/>
    <d v="2017-07-05T00:00:00"/>
    <x v="4"/>
    <n v="2"/>
    <d v="2017-07-07T00:00:00"/>
    <n v="1"/>
    <s v="Second Class"/>
    <s v="Other"/>
    <n v="17"/>
    <n v="1070"/>
    <n v="4"/>
    <s v="Apparel"/>
    <x v="2"/>
    <s v="Ixtapaluca"/>
    <s v="Mexico"/>
    <m/>
    <s v="Mexico"/>
    <s v="Central America"/>
    <x v="5"/>
    <s v="Perfect Fitness Perfect Rip Deck"/>
    <n v="59.990001679999999"/>
    <n v="54.488929209402009"/>
    <n v="4"/>
    <n v="35.990001679999999"/>
    <n v="239.96000672"/>
    <n v="203.97000503999999"/>
    <s v="CASH"/>
    <s v="Cash Over 200"/>
  </r>
  <r>
    <n v="56260"/>
    <d v="2017-01-04T00:00:00"/>
    <x v="4"/>
    <n v="2"/>
    <d v="2017-01-06T00:00:00"/>
    <n v="1"/>
    <s v="Second Class"/>
    <s v="Other"/>
    <n v="17"/>
    <n v="6871"/>
    <n v="4"/>
    <s v="Apparel"/>
    <x v="2"/>
    <s v="Zapopan"/>
    <s v="Jalisco"/>
    <m/>
    <s v="Mexico"/>
    <s v="Central America"/>
    <x v="5"/>
    <s v="Perfect Fitness Perfect Rip Deck"/>
    <n v="59.990001679999999"/>
    <n v="54.488929209402009"/>
    <n v="4"/>
    <n v="38.38999939"/>
    <n v="239.96000672"/>
    <n v="201.57000733000001"/>
    <s v="CASH"/>
    <s v="Cash Over 200"/>
  </r>
  <r>
    <n v="5042"/>
    <d v="2015-03-15T00:00:00"/>
    <x v="0"/>
    <n v="2"/>
    <d v="2015-03-17T00:00:00"/>
    <n v="1"/>
    <s v="Second Class"/>
    <s v="Other"/>
    <n v="24"/>
    <n v="2339"/>
    <n v="5"/>
    <s v="Golf"/>
    <x v="2"/>
    <s v="São Paulo"/>
    <s v="São Paulo"/>
    <m/>
    <s v="Brazil"/>
    <s v="South America"/>
    <x v="7"/>
    <s v="Nike Men's Dri-FIT Victory Golf Polo"/>
    <n v="50"/>
    <n v="43.678035218757444"/>
    <n v="4"/>
    <n v="11"/>
    <n v="200"/>
    <n v="189"/>
    <s v="CASH"/>
    <s v="Cash Not Over 200"/>
  </r>
  <r>
    <n v="53202"/>
    <d v="2017-02-15T00:00:00"/>
    <x v="4"/>
    <n v="2"/>
    <d v="2017-02-17T00:00:00"/>
    <n v="1"/>
    <s v="Second Class"/>
    <s v="Other"/>
    <n v="29"/>
    <n v="5007"/>
    <n v="5"/>
    <s v="Golf"/>
    <x v="2"/>
    <s v="Irapuato"/>
    <s v="Guanajuato"/>
    <m/>
    <s v="Mexico"/>
    <s v="Central America"/>
    <x v="1"/>
    <s v="Under Armour Girls' Toddler Spine Surge Runni"/>
    <n v="39.990001679999999"/>
    <n v="34.198098313835338"/>
    <n v="4"/>
    <n v="23.989999770000001"/>
    <n v="159.96000672"/>
    <n v="135.97000695"/>
    <s v="CASH"/>
    <s v="Cash Not Over 200"/>
  </r>
  <r>
    <n v="55511"/>
    <d v="2017-03-21T00:00:00"/>
    <x v="6"/>
    <n v="2"/>
    <d v="2017-03-23T00:00:00"/>
    <n v="0"/>
    <s v="Second Class"/>
    <s v="Other"/>
    <n v="24"/>
    <n v="4232"/>
    <n v="5"/>
    <s v="Golf"/>
    <x v="2"/>
    <s v="Tegucigalpa"/>
    <s v="Francisco Morazán"/>
    <m/>
    <s v="Honduras"/>
    <s v="Central America"/>
    <x v="7"/>
    <s v="Nike Men's Dri-FIT Victory Golf Polo"/>
    <n v="50"/>
    <n v="43.678035218757444"/>
    <n v="4"/>
    <n v="30"/>
    <n v="200"/>
    <n v="170"/>
    <s v="CASH"/>
    <s v="Cash Not Over 200"/>
  </r>
  <r>
    <n v="54128"/>
    <d v="2017-01-03T00:00:00"/>
    <x v="6"/>
    <n v="2"/>
    <d v="2017-01-05T00:00:00"/>
    <n v="1"/>
    <s v="Second Class"/>
    <s v="Other"/>
    <n v="37"/>
    <n v="8986"/>
    <n v="6"/>
    <s v="Outdoors"/>
    <x v="2"/>
    <s v="Mauá"/>
    <s v="São Paulo"/>
    <m/>
    <s v="Brazil"/>
    <s v="South America"/>
    <x v="3"/>
    <s v="Titleist Pro V1x High Numbers Personalized Go"/>
    <n v="51.990001679999999"/>
    <n v="39.25250149"/>
    <n v="4"/>
    <n v="4.1599998469999999"/>
    <n v="207.96000672"/>
    <n v="203.800006873"/>
    <s v="CASH"/>
    <s v="Cash Over 200"/>
  </r>
  <r>
    <n v="52576"/>
    <d v="2017-06-02T00:00:00"/>
    <x v="2"/>
    <n v="2"/>
    <d v="2017-06-06T00:00:00"/>
    <n v="0"/>
    <s v="Second Class"/>
    <s v="Other"/>
    <n v="24"/>
    <n v="6746"/>
    <n v="5"/>
    <s v="Golf"/>
    <x v="2"/>
    <s v="Lázaro Cárdenas"/>
    <s v="Michoacán"/>
    <m/>
    <s v="Mexico"/>
    <s v="Central America"/>
    <x v="7"/>
    <s v="Nike Men's Dri-FIT Victory Golf Polo"/>
    <n v="50"/>
    <n v="43.678035218757444"/>
    <n v="5"/>
    <n v="10"/>
    <n v="250"/>
    <n v="240"/>
    <s v="CASH"/>
    <s v="Cash Over 200"/>
  </r>
  <r>
    <n v="53202"/>
    <d v="2017-02-15T00:00:00"/>
    <x v="4"/>
    <n v="2"/>
    <d v="2017-02-17T00:00:00"/>
    <n v="1"/>
    <s v="Second Class"/>
    <s v="Other"/>
    <n v="13"/>
    <n v="5007"/>
    <n v="3"/>
    <s v="Footwear"/>
    <x v="2"/>
    <s v="Irapuato"/>
    <s v="Guanajuato"/>
    <m/>
    <s v="Mexico"/>
    <s v="Central America"/>
    <x v="3"/>
    <s v="Under Armour Women's Ignite PIP VI Slide"/>
    <n v="31.989999770000001"/>
    <n v="27.763856872771434"/>
    <n v="5"/>
    <n v="1.6000000240000001"/>
    <n v="159.94999885000001"/>
    <n v="158.34999882600002"/>
    <s v="CASH"/>
    <s v="Cash Not Over 200"/>
  </r>
  <r>
    <n v="53540"/>
    <d v="2017-02-20T00:00:00"/>
    <x v="3"/>
    <n v="4"/>
    <d v="2017-02-24T00:00:00"/>
    <n v="1"/>
    <s v="Standard Class"/>
    <s v="Other"/>
    <n v="17"/>
    <n v="8524"/>
    <n v="4"/>
    <s v="Apparel"/>
    <x v="2"/>
    <s v="Durango"/>
    <s v="Durango"/>
    <m/>
    <s v="Mexico"/>
    <s v="Central America"/>
    <x v="5"/>
    <s v="Perfect Fitness Perfect Rip Deck"/>
    <n v="59.990001679999999"/>
    <n v="54.488929209402009"/>
    <n v="5"/>
    <n v="16.5"/>
    <n v="299.9500084"/>
    <n v="283.4500084"/>
    <s v="TRANSFER"/>
    <s v="Non-Cash Payments"/>
  </r>
  <r>
    <n v="53069"/>
    <d v="2017-02-13T00:00:00"/>
    <x v="3"/>
    <n v="4"/>
    <d v="2017-02-17T00:00:00"/>
    <n v="1"/>
    <s v="Standard Class"/>
    <s v="Other"/>
    <n v="17"/>
    <n v="4126"/>
    <n v="4"/>
    <s v="Apparel"/>
    <x v="2"/>
    <s v="Quito"/>
    <s v="Pichincha"/>
    <m/>
    <s v="Ecuador"/>
    <s v="South America"/>
    <x v="5"/>
    <s v="Perfect Fitness Perfect Rip Deck"/>
    <n v="59.990001679999999"/>
    <n v="54.488929209402009"/>
    <n v="5"/>
    <n v="27"/>
    <n v="299.9500084"/>
    <n v="272.9500084"/>
    <s v="TRANSFER"/>
    <s v="Non-Cash Payments"/>
  </r>
  <r>
    <n v="57570"/>
    <d v="2017-04-20T00:00:00"/>
    <x v="1"/>
    <n v="4"/>
    <d v="2017-04-26T00:00:00"/>
    <n v="1"/>
    <s v="Standard Class"/>
    <s v="Other"/>
    <n v="17"/>
    <n v="3207"/>
    <n v="4"/>
    <s v="Apparel"/>
    <x v="2"/>
    <s v="Santo Domingo"/>
    <s v="Santo Domingo"/>
    <m/>
    <s v="Dominican Republic"/>
    <s v="Caribbean"/>
    <x v="5"/>
    <s v="Perfect Fitness Perfect Rip Deck"/>
    <n v="59.990001679999999"/>
    <n v="54.488929209402009"/>
    <n v="5"/>
    <n v="30"/>
    <n v="299.9500084"/>
    <n v="269.9500084"/>
    <s v="TRANSFER"/>
    <s v="Non-Cash Payments"/>
  </r>
  <r>
    <n v="5154"/>
    <d v="2015-03-17T00:00:00"/>
    <x v="6"/>
    <n v="4"/>
    <d v="2015-03-23T00:00:00"/>
    <n v="1"/>
    <s v="Standard Class"/>
    <s v="Other"/>
    <n v="17"/>
    <n v="12310"/>
    <n v="4"/>
    <s v="Apparel"/>
    <x v="2"/>
    <s v="Tegucigalpa"/>
    <s v="Francisco Morazán"/>
    <m/>
    <s v="Honduras"/>
    <s v="Central America"/>
    <x v="5"/>
    <s v="Perfect Fitness Perfect Rip Deck"/>
    <n v="59.990001679999999"/>
    <n v="54.488929209402009"/>
    <n v="5"/>
    <n v="35.990001679999999"/>
    <n v="299.9500084"/>
    <n v="263.96000672000002"/>
    <s v="TRANSFER"/>
    <s v="Non-Cash Payments"/>
  </r>
  <r>
    <n v="9122"/>
    <d v="2015-05-14T00:00:00"/>
    <x v="1"/>
    <n v="4"/>
    <d v="2015-05-20T00:00:00"/>
    <n v="0"/>
    <s v="Standard Class"/>
    <s v="Other"/>
    <n v="17"/>
    <n v="1222"/>
    <n v="4"/>
    <s v="Apparel"/>
    <x v="2"/>
    <s v="Serra"/>
    <s v="Espírito Santo"/>
    <m/>
    <s v="Brazil"/>
    <s v="South America"/>
    <x v="5"/>
    <s v="Perfect Fitness Perfect Rip Deck"/>
    <n v="59.990001679999999"/>
    <n v="54.488929209402009"/>
    <n v="5"/>
    <n v="35.990001679999999"/>
    <n v="299.9500084"/>
    <n v="263.96000672000002"/>
    <s v="TRANSFER"/>
    <s v="Non-Cash Payments"/>
  </r>
  <r>
    <n v="4427"/>
    <d v="2015-06-03T00:00:00"/>
    <x v="4"/>
    <n v="4"/>
    <d v="2015-06-09T00:00:00"/>
    <n v="0"/>
    <s v="Standard Class"/>
    <s v="Other"/>
    <n v="17"/>
    <n v="8397"/>
    <n v="4"/>
    <s v="Apparel"/>
    <x v="2"/>
    <s v="Tegucigalpa"/>
    <s v="Francisco Morazán"/>
    <m/>
    <s v="Honduras"/>
    <s v="Central America"/>
    <x v="5"/>
    <s v="Perfect Fitness Perfect Rip Deck"/>
    <n v="59.990001679999999"/>
    <n v="54.488929209402009"/>
    <n v="5"/>
    <n v="38.990001679999999"/>
    <n v="299.9500084"/>
    <n v="260.96000672000002"/>
    <s v="TRANSFER"/>
    <s v="Non-Cash Payments"/>
  </r>
  <r>
    <n v="9340"/>
    <d v="2015-05-17T00:00:00"/>
    <x v="0"/>
    <n v="4"/>
    <d v="2015-05-21T00:00:00"/>
    <n v="1"/>
    <s v="Standard Class"/>
    <s v="Other"/>
    <n v="17"/>
    <n v="6306"/>
    <n v="4"/>
    <s v="Apparel"/>
    <x v="2"/>
    <s v="Managua"/>
    <s v="Managua"/>
    <m/>
    <s v="Nicaragua"/>
    <s v="Central America"/>
    <x v="5"/>
    <s v="Perfect Fitness Perfect Rip Deck"/>
    <n v="59.990001679999999"/>
    <n v="54.488929209402009"/>
    <n v="5"/>
    <n v="44.990001679999999"/>
    <n v="299.9500084"/>
    <n v="254.96000672"/>
    <s v="TRANSFER"/>
    <s v="Non-Cash Payments"/>
  </r>
  <r>
    <n v="9331"/>
    <d v="2015-05-17T00:00:00"/>
    <x v="0"/>
    <n v="4"/>
    <d v="2015-05-21T00:00:00"/>
    <n v="0"/>
    <s v="Standard Class"/>
    <s v="Other"/>
    <n v="17"/>
    <n v="8002"/>
    <n v="4"/>
    <s v="Apparel"/>
    <x v="2"/>
    <s v="Santiago de los Caballeros"/>
    <s v="Santiago Metropolitan Are"/>
    <m/>
    <s v="Dominican Republic"/>
    <s v="Caribbean"/>
    <x v="5"/>
    <s v="Perfect Fitness Perfect Rip Deck"/>
    <n v="59.990001679999999"/>
    <n v="54.488929209402009"/>
    <n v="5"/>
    <n v="47.990001679999999"/>
    <n v="299.9500084"/>
    <n v="251.96000672"/>
    <s v="TRANSFER"/>
    <s v="Non-Cash Payments"/>
  </r>
  <r>
    <n v="58315"/>
    <d v="2017-01-05T00:00:00"/>
    <x v="1"/>
    <n v="4"/>
    <d v="2017-01-11T00:00:00"/>
    <n v="1"/>
    <s v="Standard Class"/>
    <s v="Other"/>
    <n v="17"/>
    <n v="12382"/>
    <n v="4"/>
    <s v="Apparel"/>
    <x v="2"/>
    <s v="Villa Nueva"/>
    <s v="Guatemala"/>
    <m/>
    <s v="Guatemala"/>
    <s v="Central America"/>
    <x v="5"/>
    <s v="Perfect Fitness Perfect Rip Deck"/>
    <n v="59.990001679999999"/>
    <n v="54.488929209402009"/>
    <n v="5"/>
    <n v="50.990001679999999"/>
    <n v="299.9500084"/>
    <n v="248.96000672"/>
    <s v="TRANSFER"/>
    <s v="Non-Cash Payments"/>
  </r>
  <r>
    <n v="54572"/>
    <d v="2017-07-03T00:00:00"/>
    <x v="3"/>
    <n v="4"/>
    <d v="2017-07-07T00:00:00"/>
    <n v="0"/>
    <s v="Standard Class"/>
    <s v="Other"/>
    <n v="17"/>
    <n v="7844"/>
    <n v="4"/>
    <s v="Apparel"/>
    <x v="2"/>
    <s v="San Salvador"/>
    <s v="San Salvador"/>
    <m/>
    <s v="El Salvador"/>
    <s v="Central America"/>
    <x v="5"/>
    <s v="Perfect Fitness Perfect Rip Deck"/>
    <n v="59.990001679999999"/>
    <n v="54.488929209402009"/>
    <n v="5"/>
    <n v="74.989997860000003"/>
    <n v="299.9500084"/>
    <n v="224.96001053999998"/>
    <s v="TRANSFER"/>
    <s v="Non-Cash Payments"/>
  </r>
  <r>
    <n v="51746"/>
    <d v="2017-01-25T00:00:00"/>
    <x v="4"/>
    <n v="4"/>
    <d v="2017-01-31T00:00:00"/>
    <n v="0"/>
    <s v="Standard Class"/>
    <s v="Other"/>
    <n v="29"/>
    <n v="12291"/>
    <n v="5"/>
    <s v="Golf"/>
    <x v="2"/>
    <s v="Pinar del Río"/>
    <s v="Pinar del Río"/>
    <m/>
    <s v="Cuba"/>
    <s v="Caribbean"/>
    <x v="1"/>
    <s v="Under Armour Girls' Toddler Spine Surge Runni"/>
    <n v="39.990001679999999"/>
    <n v="34.198098313835338"/>
    <n v="5"/>
    <n v="0"/>
    <n v="199.9500084"/>
    <n v="199.9500084"/>
    <s v="TRANSFER"/>
    <s v="Non-Cash Payments"/>
  </r>
  <r>
    <n v="4269"/>
    <d v="2015-04-03T00:00:00"/>
    <x v="2"/>
    <n v="4"/>
    <d v="2015-04-09T00:00:00"/>
    <n v="1"/>
    <s v="Standard Class"/>
    <s v="Other"/>
    <n v="24"/>
    <n v="6523"/>
    <n v="5"/>
    <s v="Golf"/>
    <x v="2"/>
    <s v="Tegucigalpa"/>
    <s v="Francisco Morazán"/>
    <m/>
    <s v="Honduras"/>
    <s v="Central America"/>
    <x v="7"/>
    <s v="Nike Men's Dri-FIT Victory Golf Polo"/>
    <n v="50"/>
    <n v="43.678035218757444"/>
    <n v="5"/>
    <n v="0"/>
    <n v="250"/>
    <n v="250"/>
    <s v="TRANSFER"/>
    <s v="Non-Cash Payments"/>
  </r>
  <r>
    <n v="61346"/>
    <d v="2017-06-14T00:00:00"/>
    <x v="4"/>
    <n v="4"/>
    <d v="2017-06-20T00:00:00"/>
    <n v="0"/>
    <s v="Standard Class"/>
    <s v="Other"/>
    <n v="29"/>
    <n v="4078"/>
    <n v="5"/>
    <s v="Golf"/>
    <x v="2"/>
    <s v="Araranguá"/>
    <s v="Santa Catarina"/>
    <m/>
    <s v="Brazil"/>
    <s v="South America"/>
    <x v="1"/>
    <s v="Under Armour Girls' Toddler Spine Surge Runni"/>
    <n v="39.990001679999999"/>
    <n v="34.198098313835338"/>
    <n v="5"/>
    <n v="0"/>
    <n v="199.9500084"/>
    <n v="199.9500084"/>
    <s v="TRANSFER"/>
    <s v="Non-Cash Payments"/>
  </r>
  <r>
    <n v="1999"/>
    <d v="2015-01-30T00:00:00"/>
    <x v="2"/>
    <n v="4"/>
    <d v="2015-02-05T00:00:00"/>
    <n v="1"/>
    <s v="Standard Class"/>
    <s v="Other"/>
    <n v="24"/>
    <n v="4867"/>
    <n v="5"/>
    <s v="Golf"/>
    <x v="2"/>
    <s v="Santiago de los Caballeros"/>
    <s v="Santiago Metropolitan Are"/>
    <m/>
    <s v="Dominican Republic"/>
    <s v="Caribbean"/>
    <x v="7"/>
    <s v="Nike Men's Dri-FIT Victory Golf Polo"/>
    <n v="50"/>
    <n v="43.678035218757444"/>
    <n v="5"/>
    <n v="2.5"/>
    <n v="250"/>
    <n v="247.5"/>
    <s v="TRANSFER"/>
    <s v="Non-Cash Payments"/>
  </r>
  <r>
    <n v="53576"/>
    <d v="2017-02-21T00:00:00"/>
    <x v="6"/>
    <n v="4"/>
    <d v="2017-02-27T00:00:00"/>
    <n v="0"/>
    <s v="Standard Class"/>
    <s v="Other"/>
    <n v="26"/>
    <n v="5301"/>
    <n v="5"/>
    <s v="Golf"/>
    <x v="2"/>
    <s v="Juárez"/>
    <s v="Chihuahua"/>
    <m/>
    <s v="Mexico"/>
    <s v="Central America"/>
    <x v="9"/>
    <s v="adidas Youth Germany Black/Red Away Match Soc"/>
    <n v="70"/>
    <n v="62.759999940857142"/>
    <n v="5"/>
    <n v="3.5"/>
    <n v="350"/>
    <n v="346.5"/>
    <s v="TRANSFER"/>
    <s v="Non-Cash Payments"/>
  </r>
  <r>
    <n v="57152"/>
    <d v="2017-04-14T00:00:00"/>
    <x v="2"/>
    <n v="4"/>
    <d v="2017-04-20T00:00:00"/>
    <n v="0"/>
    <s v="Standard Class"/>
    <s v="Other"/>
    <n v="24"/>
    <n v="4784"/>
    <n v="5"/>
    <s v="Golf"/>
    <x v="2"/>
    <s v="Monterrey"/>
    <s v="Nuevo León"/>
    <m/>
    <s v="Mexico"/>
    <s v="Central America"/>
    <x v="7"/>
    <s v="Nike Men's Dri-FIT Victory Golf Polo"/>
    <n v="50"/>
    <n v="43.678035218757444"/>
    <n v="5"/>
    <n v="5"/>
    <n v="250"/>
    <n v="245"/>
    <s v="TRANSFER"/>
    <s v="Non-Cash Payments"/>
  </r>
  <r>
    <n v="51674"/>
    <d v="2017-01-24T00:00:00"/>
    <x v="6"/>
    <n v="4"/>
    <d v="2017-01-30T00:00:00"/>
    <n v="1"/>
    <s v="Standard Class"/>
    <s v="Other"/>
    <n v="26"/>
    <n v="8348"/>
    <n v="5"/>
    <s v="Golf"/>
    <x v="2"/>
    <s v="Puno"/>
    <s v="Puno"/>
    <m/>
    <s v="Peru"/>
    <s v="South America"/>
    <x v="9"/>
    <s v="adidas Men's Germany Black Crest Away Tee"/>
    <n v="25"/>
    <n v="17.922466723766668"/>
    <n v="5"/>
    <n v="2.5"/>
    <n v="125"/>
    <n v="122.5"/>
    <s v="TRANSFER"/>
    <s v="Non-Cash Payments"/>
  </r>
  <r>
    <n v="55336"/>
    <d v="2017-03-18T00:00:00"/>
    <x v="5"/>
    <n v="4"/>
    <d v="2017-03-23T00:00:00"/>
    <n v="0"/>
    <s v="Standard Class"/>
    <s v="Other"/>
    <n v="29"/>
    <n v="7446"/>
    <n v="5"/>
    <s v="Golf"/>
    <x v="2"/>
    <s v="São Paulo"/>
    <s v="São Paulo"/>
    <m/>
    <s v="Brazil"/>
    <s v="South America"/>
    <x v="1"/>
    <s v="Under Armour Girls' Toddler Spine Surge Runni"/>
    <n v="39.990001679999999"/>
    <n v="34.198098313835338"/>
    <n v="5"/>
    <n v="4"/>
    <n v="199.9500084"/>
    <n v="195.9500084"/>
    <s v="TRANSFER"/>
    <s v="Non-Cash Payments"/>
  </r>
  <r>
    <n v="53810"/>
    <d v="2017-02-24T00:00:00"/>
    <x v="2"/>
    <n v="4"/>
    <d v="2017-03-02T00:00:00"/>
    <n v="1"/>
    <s v="Standard Class"/>
    <s v="Other"/>
    <n v="29"/>
    <n v="11455"/>
    <n v="5"/>
    <s v="Golf"/>
    <x v="2"/>
    <s v="Navegantes"/>
    <s v="Santa Catarina"/>
    <m/>
    <s v="Brazil"/>
    <s v="South America"/>
    <x v="1"/>
    <s v="Under Armour Girls' Toddler Spine Surge Runni"/>
    <n v="39.990001679999999"/>
    <n v="34.198098313835338"/>
    <n v="5"/>
    <n v="4"/>
    <n v="199.9500084"/>
    <n v="195.9500084"/>
    <s v="TRANSFER"/>
    <s v="Non-Cash Payments"/>
  </r>
  <r>
    <n v="59301"/>
    <d v="2017-05-15T00:00:00"/>
    <x v="3"/>
    <n v="4"/>
    <d v="2017-05-19T00:00:00"/>
    <n v="0"/>
    <s v="Standard Class"/>
    <s v="Other"/>
    <n v="24"/>
    <n v="5364"/>
    <n v="5"/>
    <s v="Golf"/>
    <x v="2"/>
    <s v="Mexico City"/>
    <s v="Federal District"/>
    <m/>
    <s v="Mexico"/>
    <s v="Central America"/>
    <x v="7"/>
    <s v="Nike Men's Dri-FIT Victory Golf Polo"/>
    <n v="50"/>
    <n v="43.678035218757444"/>
    <n v="5"/>
    <n v="10"/>
    <n v="250"/>
    <n v="240"/>
    <s v="TRANSFER"/>
    <s v="Non-Cash Payments"/>
  </r>
  <r>
    <n v="8410"/>
    <d v="2015-03-05T00:00:00"/>
    <x v="1"/>
    <n v="4"/>
    <d v="2015-03-11T00:00:00"/>
    <n v="1"/>
    <s v="Standard Class"/>
    <s v="Other"/>
    <n v="24"/>
    <n v="259"/>
    <n v="5"/>
    <s v="Golf"/>
    <x v="2"/>
    <s v="Tegucigalpa"/>
    <s v="Francisco Morazán"/>
    <m/>
    <s v="Honduras"/>
    <s v="Central America"/>
    <x v="7"/>
    <s v="Nike Men's Dri-FIT Victory Golf Polo"/>
    <n v="50"/>
    <n v="43.678035218757444"/>
    <n v="5"/>
    <n v="10"/>
    <n v="250"/>
    <n v="240"/>
    <s v="TRANSFER"/>
    <s v="Non-Cash Payments"/>
  </r>
  <r>
    <n v="8123"/>
    <d v="2015-04-29T00:00:00"/>
    <x v="4"/>
    <n v="4"/>
    <d v="2015-05-05T00:00:00"/>
    <n v="0"/>
    <s v="Standard Class"/>
    <s v="Other"/>
    <n v="24"/>
    <n v="11290"/>
    <n v="5"/>
    <s v="Golf"/>
    <x v="2"/>
    <s v="Tampico"/>
    <s v="Tamaulipas"/>
    <m/>
    <s v="Mexico"/>
    <s v="Central America"/>
    <x v="7"/>
    <s v="Nike Men's Dri-FIT Victory Golf Polo"/>
    <n v="50"/>
    <n v="43.678035218757444"/>
    <n v="5"/>
    <n v="10"/>
    <n v="250"/>
    <n v="240"/>
    <s v="TRANSFER"/>
    <s v="Non-Cash Payments"/>
  </r>
  <r>
    <n v="60567"/>
    <d v="2017-03-06T00:00:00"/>
    <x v="3"/>
    <n v="4"/>
    <d v="2017-03-10T00:00:00"/>
    <n v="0"/>
    <s v="Standard Class"/>
    <s v="Other"/>
    <n v="24"/>
    <n v="8517"/>
    <n v="5"/>
    <s v="Golf"/>
    <x v="2"/>
    <s v="La Paz"/>
    <s v="La Paz"/>
    <m/>
    <s v="Bolivia"/>
    <s v="South America"/>
    <x v="7"/>
    <s v="Nike Men's Dri-FIT Victory Golf Polo"/>
    <n v="50"/>
    <n v="43.678035218757444"/>
    <n v="5"/>
    <n v="12.5"/>
    <n v="250"/>
    <n v="237.5"/>
    <s v="TRANSFER"/>
    <s v="Non-Cash Payments"/>
  </r>
  <r>
    <n v="2203"/>
    <d v="2015-02-02T00:00:00"/>
    <x v="3"/>
    <n v="4"/>
    <d v="2015-02-06T00:00:00"/>
    <n v="0"/>
    <s v="Standard Class"/>
    <s v="Other"/>
    <n v="24"/>
    <n v="7701"/>
    <n v="5"/>
    <s v="Golf"/>
    <x v="2"/>
    <s v="Villa Nueva"/>
    <s v="Guatemala"/>
    <m/>
    <s v="Guatemala"/>
    <s v="Central America"/>
    <x v="7"/>
    <s v="Nike Men's Dri-FIT Victory Golf Polo"/>
    <n v="50"/>
    <n v="43.678035218757444"/>
    <n v="5"/>
    <n v="13.75"/>
    <n v="250"/>
    <n v="236.25"/>
    <s v="TRANSFER"/>
    <s v="Non-Cash Payments"/>
  </r>
  <r>
    <n v="3527"/>
    <d v="2015-02-21T00:00:00"/>
    <x v="5"/>
    <n v="4"/>
    <d v="2015-02-26T00:00:00"/>
    <n v="0"/>
    <s v="Standard Class"/>
    <s v="Other"/>
    <n v="26"/>
    <n v="7407"/>
    <n v="5"/>
    <s v="Golf"/>
    <x v="2"/>
    <s v="Matagalpa"/>
    <s v="Matagalpa"/>
    <m/>
    <s v="Nicaragua"/>
    <s v="Central America"/>
    <x v="9"/>
    <s v="TYR Boys' Team Digi Jammer"/>
    <n v="39.990001679999999"/>
    <n v="30.892751576250003"/>
    <n v="5"/>
    <n v="20"/>
    <n v="199.9500084"/>
    <n v="179.9500084"/>
    <s v="TRANSFER"/>
    <s v="Non-Cash Payments"/>
  </r>
  <r>
    <n v="2428"/>
    <d v="2015-05-02T00:00:00"/>
    <x v="5"/>
    <n v="4"/>
    <d v="2015-05-07T00:00:00"/>
    <n v="0"/>
    <s v="Standard Class"/>
    <s v="Other"/>
    <n v="29"/>
    <n v="5965"/>
    <n v="5"/>
    <s v="Golf"/>
    <x v="2"/>
    <s v="Cuscatancingo"/>
    <s v="San Salvador"/>
    <m/>
    <s v="El Salvador"/>
    <s v="Central America"/>
    <x v="1"/>
    <s v="Under Armour Girls' Toddler Spine Surge Runni"/>
    <n v="39.990001679999999"/>
    <n v="34.198098313835338"/>
    <n v="5"/>
    <n v="25.989999770000001"/>
    <n v="199.9500084"/>
    <n v="173.96000863"/>
    <s v="TRANSFER"/>
    <s v="Non-Cash Payments"/>
  </r>
  <r>
    <n v="55174"/>
    <d v="2017-03-16T00:00:00"/>
    <x v="1"/>
    <n v="4"/>
    <d v="2017-03-22T00:00:00"/>
    <n v="1"/>
    <s v="Standard Class"/>
    <s v="Other"/>
    <n v="24"/>
    <n v="8677"/>
    <n v="5"/>
    <s v="Golf"/>
    <x v="2"/>
    <s v="Mixco"/>
    <s v="Guatemala"/>
    <m/>
    <s v="Guatemala"/>
    <s v="Central America"/>
    <x v="7"/>
    <s v="Nike Men's Dri-FIT Victory Golf Polo"/>
    <n v="50"/>
    <n v="43.678035218757444"/>
    <n v="5"/>
    <n v="32.5"/>
    <n v="250"/>
    <n v="217.5"/>
    <s v="TRANSFER"/>
    <s v="Non-Cash Payments"/>
  </r>
  <r>
    <n v="57032"/>
    <d v="2017-12-04T00:00:00"/>
    <x v="3"/>
    <n v="4"/>
    <d v="2017-12-08T00:00:00"/>
    <n v="0"/>
    <s v="Standard Class"/>
    <s v="Other"/>
    <n v="24"/>
    <n v="10093"/>
    <n v="5"/>
    <s v="Golf"/>
    <x v="2"/>
    <s v="Americana"/>
    <s v="São Paulo"/>
    <m/>
    <s v="Brazil"/>
    <s v="South America"/>
    <x v="7"/>
    <s v="Nike Men's Dri-FIT Victory Golf Polo"/>
    <n v="50"/>
    <n v="43.678035218757444"/>
    <n v="5"/>
    <n v="32.5"/>
    <n v="250"/>
    <n v="217.5"/>
    <s v="TRANSFER"/>
    <s v="Non-Cash Payments"/>
  </r>
  <r>
    <n v="10113"/>
    <d v="2015-05-28T00:00:00"/>
    <x v="1"/>
    <n v="4"/>
    <d v="2015-06-03T00:00:00"/>
    <n v="0"/>
    <s v="Standard Class"/>
    <s v="Other"/>
    <n v="24"/>
    <n v="12119"/>
    <n v="5"/>
    <s v="Golf"/>
    <x v="2"/>
    <s v="Indaial"/>
    <s v="Santa Catarina"/>
    <m/>
    <s v="Brazil"/>
    <s v="South America"/>
    <x v="7"/>
    <s v="Nike Men's Dri-FIT Victory Golf Polo"/>
    <n v="50"/>
    <n v="43.678035218757444"/>
    <n v="5"/>
    <n v="32.5"/>
    <n v="250"/>
    <n v="217.5"/>
    <s v="TRANSFER"/>
    <s v="Non-Cash Payments"/>
  </r>
  <r>
    <n v="52250"/>
    <d v="2017-01-02T00:00:00"/>
    <x v="3"/>
    <n v="4"/>
    <d v="2017-01-06T00:00:00"/>
    <n v="1"/>
    <s v="Standard Class"/>
    <s v="Other"/>
    <n v="24"/>
    <n v="8274"/>
    <n v="5"/>
    <s v="Golf"/>
    <x v="2"/>
    <s v="Tijuana"/>
    <s v="Baja California"/>
    <m/>
    <s v="Mexico"/>
    <s v="Central America"/>
    <x v="7"/>
    <s v="Nike Men's Dri-FIT Victory Golf Polo"/>
    <n v="50"/>
    <n v="43.678035218757444"/>
    <n v="5"/>
    <n v="37.5"/>
    <n v="250"/>
    <n v="212.5"/>
    <s v="TRANSFER"/>
    <s v="Non-Cash Payments"/>
  </r>
  <r>
    <n v="8906"/>
    <d v="2015-10-05T00:00:00"/>
    <x v="3"/>
    <n v="4"/>
    <d v="2015-10-09T00:00:00"/>
    <n v="0"/>
    <s v="Standard Class"/>
    <s v="Other"/>
    <n v="24"/>
    <n v="2291"/>
    <n v="5"/>
    <s v="Golf"/>
    <x v="2"/>
    <s v="Ciudad del Carmen"/>
    <s v="Campeche"/>
    <m/>
    <s v="Mexico"/>
    <s v="Central America"/>
    <x v="7"/>
    <s v="Nike Men's Dri-FIT Victory Golf Polo"/>
    <n v="50"/>
    <n v="43.678035218757444"/>
    <n v="5"/>
    <n v="37.5"/>
    <n v="250"/>
    <n v="212.5"/>
    <s v="TRANSFER"/>
    <s v="Non-Cash Payments"/>
  </r>
  <r>
    <n v="1386"/>
    <d v="2015-01-21T00:00:00"/>
    <x v="4"/>
    <n v="4"/>
    <d v="2015-01-27T00:00:00"/>
    <n v="0"/>
    <s v="Standard Class"/>
    <s v="Other"/>
    <n v="29"/>
    <n v="11310"/>
    <n v="5"/>
    <s v="Golf"/>
    <x v="2"/>
    <s v="Santana de Parnaíba"/>
    <s v="São Paulo"/>
    <m/>
    <s v="Brazil"/>
    <s v="South America"/>
    <x v="1"/>
    <s v="Under Armour Girls' Toddler Spine Surge Runni"/>
    <n v="39.990001679999999"/>
    <n v="34.198098313835338"/>
    <n v="5"/>
    <n v="29.989999770000001"/>
    <n v="199.9500084"/>
    <n v="169.96000863"/>
    <s v="TRANSFER"/>
    <s v="Non-Cash Payments"/>
  </r>
  <r>
    <n v="59226"/>
    <d v="2017-05-14T00:00:00"/>
    <x v="0"/>
    <n v="4"/>
    <d v="2017-05-18T00:00:00"/>
    <n v="0"/>
    <s v="Standard Class"/>
    <s v="Other"/>
    <n v="29"/>
    <n v="155"/>
    <n v="5"/>
    <s v="Golf"/>
    <x v="2"/>
    <s v="Limeira"/>
    <s v="São Paulo"/>
    <m/>
    <s v="Brazil"/>
    <s v="South America"/>
    <x v="1"/>
    <s v="Under Armour Girls' Toddler Spine Surge Runni"/>
    <n v="39.990001679999999"/>
    <n v="34.198098313835338"/>
    <n v="5"/>
    <n v="31.989999770000001"/>
    <n v="199.9500084"/>
    <n v="167.96000863"/>
    <s v="TRANSFER"/>
    <s v="Non-Cash Payments"/>
  </r>
  <r>
    <n v="8847"/>
    <d v="2015-10-05T00:00:00"/>
    <x v="3"/>
    <n v="4"/>
    <d v="2015-10-09T00:00:00"/>
    <n v="0"/>
    <s v="Standard Class"/>
    <s v="Other"/>
    <n v="24"/>
    <n v="4998"/>
    <n v="5"/>
    <s v="Golf"/>
    <x v="2"/>
    <s v="Valencia"/>
    <s v="Carabobo"/>
    <m/>
    <s v="Venezuela"/>
    <s v="South America"/>
    <x v="7"/>
    <s v="Nike Men's Dri-FIT Victory Golf Polo"/>
    <n v="50"/>
    <n v="43.678035218757444"/>
    <n v="5"/>
    <n v="40"/>
    <n v="250"/>
    <n v="210"/>
    <s v="TRANSFER"/>
    <s v="Non-Cash Payments"/>
  </r>
  <r>
    <n v="57929"/>
    <d v="2017-04-25T00:00:00"/>
    <x v="6"/>
    <n v="4"/>
    <d v="2017-05-01T00:00:00"/>
    <n v="1"/>
    <s v="Standard Class"/>
    <s v="Other"/>
    <n v="29"/>
    <n v="7720"/>
    <n v="5"/>
    <s v="Golf"/>
    <x v="2"/>
    <s v="Brasília"/>
    <s v="Federal District"/>
    <m/>
    <s v="Brazil"/>
    <s v="South America"/>
    <x v="1"/>
    <s v="Under Armour Girls' Toddler Spine Surge Runni"/>
    <n v="39.990001679999999"/>
    <n v="34.198098313835338"/>
    <n v="5"/>
    <n v="35.990001679999999"/>
    <n v="199.9500084"/>
    <n v="163.96000672"/>
    <s v="TRANSFER"/>
    <s v="Non-Cash Payments"/>
  </r>
  <r>
    <n v="53505"/>
    <d v="2017-02-20T00:00:00"/>
    <x v="3"/>
    <n v="4"/>
    <d v="2017-02-24T00:00:00"/>
    <n v="1"/>
    <s v="Standard Class"/>
    <s v="Other"/>
    <n v="24"/>
    <n v="3099"/>
    <n v="5"/>
    <s v="Golf"/>
    <x v="2"/>
    <s v="Querétaro"/>
    <s v="Querétaro"/>
    <m/>
    <s v="Mexico"/>
    <s v="Central America"/>
    <x v="7"/>
    <s v="Nike Men's Dri-FIT Victory Golf Polo"/>
    <n v="50"/>
    <n v="43.678035218757444"/>
    <n v="5"/>
    <n v="50"/>
    <n v="250"/>
    <n v="200"/>
    <s v="TRANSFER"/>
    <s v="Non-Cash Payments"/>
  </r>
  <r>
    <n v="55636"/>
    <d v="2017-03-23T00:00:00"/>
    <x v="1"/>
    <n v="4"/>
    <d v="2017-03-29T00:00:00"/>
    <n v="0"/>
    <s v="Standard Class"/>
    <s v="Other"/>
    <n v="26"/>
    <n v="5011"/>
    <n v="5"/>
    <s v="Golf"/>
    <x v="2"/>
    <s v="Santiago de Chile"/>
    <s v="Santiago Metropolitan Are"/>
    <m/>
    <s v="Chile"/>
    <s v="South America"/>
    <x v="9"/>
    <s v="adidas Youth Germany Black/Red Away Match Soc"/>
    <n v="70"/>
    <n v="62.759999940857142"/>
    <n v="5"/>
    <n v="70"/>
    <n v="350"/>
    <n v="280"/>
    <s v="TRANSFER"/>
    <s v="Non-Cash Payments"/>
  </r>
  <r>
    <n v="57128"/>
    <d v="2017-04-13T00:00:00"/>
    <x v="1"/>
    <n v="4"/>
    <d v="2017-04-19T00:00:00"/>
    <n v="0"/>
    <s v="Standard Class"/>
    <s v="Other"/>
    <n v="37"/>
    <n v="2643"/>
    <n v="6"/>
    <s v="Outdoors"/>
    <x v="2"/>
    <s v="Tegucigalpa"/>
    <s v="Francisco Morazán"/>
    <m/>
    <s v="Honduras"/>
    <s v="Central America"/>
    <x v="3"/>
    <s v="Titleist Pro V1x Golf Balls"/>
    <n v="47.990001679999999"/>
    <n v="51.274287170714288"/>
    <n v="5"/>
    <n v="0"/>
    <n v="239.9500084"/>
    <n v="239.9500084"/>
    <s v="TRANSFER"/>
    <s v="Non-Cash Payments"/>
  </r>
  <r>
    <n v="8728"/>
    <d v="2015-08-05T00:00:00"/>
    <x v="4"/>
    <n v="4"/>
    <d v="2015-08-11T00:00:00"/>
    <n v="0"/>
    <s v="Standard Class"/>
    <s v="Other"/>
    <n v="40"/>
    <n v="9501"/>
    <n v="6"/>
    <s v="Outdoors"/>
    <x v="2"/>
    <s v="Macapá"/>
    <s v="Amapá"/>
    <m/>
    <s v="Brazil"/>
    <s v="South America"/>
    <x v="8"/>
    <s v="Team Golf New England Patriots Putter Grip"/>
    <n v="24.989999770000001"/>
    <n v="31.600000078500003"/>
    <n v="5"/>
    <n v="2.5"/>
    <n v="124.94999885"/>
    <n v="122.44999885"/>
    <s v="TRANSFER"/>
    <s v="Non-Cash Payments"/>
  </r>
  <r>
    <n v="1105"/>
    <d v="2015-01-17T00:00:00"/>
    <x v="5"/>
    <n v="4"/>
    <d v="2015-01-22T00:00:00"/>
    <n v="1"/>
    <s v="Standard Class"/>
    <s v="Other"/>
    <n v="37"/>
    <n v="9760"/>
    <n v="6"/>
    <s v="Outdoors"/>
    <x v="2"/>
    <s v="Portmore"/>
    <s v="Santa Catarina"/>
    <m/>
    <s v="Jamaica"/>
    <s v="Caribbean"/>
    <x v="3"/>
    <s v="Titleist Pro V1x Golf Balls"/>
    <n v="47.990001679999999"/>
    <n v="51.274287170714288"/>
    <n v="5"/>
    <n v="9.6000003809999992"/>
    <n v="239.9500084"/>
    <n v="230.350008019"/>
    <s v="TRANSFER"/>
    <s v="Non-Cash Payments"/>
  </r>
  <r>
    <n v="1797"/>
    <d v="2015-01-27T00:00:00"/>
    <x v="6"/>
    <n v="4"/>
    <d v="2015-02-02T00:00:00"/>
    <n v="0"/>
    <s v="Standard Class"/>
    <s v="Other"/>
    <n v="40"/>
    <n v="11793"/>
    <n v="6"/>
    <s v="Outdoors"/>
    <x v="2"/>
    <s v="Tijuana"/>
    <s v="Baja California"/>
    <m/>
    <s v="Mexico"/>
    <s v="Central America"/>
    <x v="8"/>
    <s v="Team Golf San Francisco Giants Putter Grip"/>
    <n v="24.989999770000001"/>
    <n v="18.459749817000002"/>
    <n v="5"/>
    <n v="6.8699998860000004"/>
    <n v="124.94999885"/>
    <n v="118.079998964"/>
    <s v="TRANSFER"/>
    <s v="Non-Cash Payments"/>
  </r>
  <r>
    <n v="1634"/>
    <d v="2015-01-24T00:00:00"/>
    <x v="5"/>
    <n v="4"/>
    <d v="2015-01-29T00:00:00"/>
    <n v="1"/>
    <s v="Standard Class"/>
    <s v="Other"/>
    <n v="40"/>
    <n v="7273"/>
    <n v="6"/>
    <s v="Outdoors"/>
    <x v="2"/>
    <s v="San Salvador"/>
    <s v="San Salvador"/>
    <m/>
    <s v="El Salvador"/>
    <s v="Central America"/>
    <x v="8"/>
    <s v="Team Golf Texas Longhorns Putter Grip"/>
    <n v="24.989999770000001"/>
    <n v="20.52742837007143"/>
    <n v="5"/>
    <n v="11.25"/>
    <n v="124.94999885"/>
    <n v="113.69999885"/>
    <s v="TRANSFER"/>
    <s v="Non-Cash Payments"/>
  </r>
  <r>
    <n v="53576"/>
    <d v="2017-02-21T00:00:00"/>
    <x v="6"/>
    <n v="4"/>
    <d v="2017-02-27T00:00:00"/>
    <n v="0"/>
    <s v="Standard Class"/>
    <s v="Other"/>
    <n v="41"/>
    <n v="5301"/>
    <n v="6"/>
    <s v="Outdoors"/>
    <x v="2"/>
    <s v="Juárez"/>
    <s v="Chihuahua"/>
    <m/>
    <s v="Mexico"/>
    <s v="Central America"/>
    <x v="2"/>
    <s v="Glove It Urban Brick Golf Towel"/>
    <n v="15.989999770000001"/>
    <n v="16.143866608000003"/>
    <n v="5"/>
    <n v="8"/>
    <n v="79.94999885"/>
    <n v="71.94999885"/>
    <s v="TRANSFER"/>
    <s v="Non-Cash Payments"/>
  </r>
  <r>
    <n v="10113"/>
    <d v="2015-05-28T00:00:00"/>
    <x v="1"/>
    <n v="4"/>
    <d v="2015-06-03T00:00:00"/>
    <n v="0"/>
    <s v="Standard Class"/>
    <s v="Other"/>
    <n v="40"/>
    <n v="12119"/>
    <n v="6"/>
    <s v="Outdoors"/>
    <x v="2"/>
    <s v="Indaial"/>
    <s v="Santa Catarina"/>
    <m/>
    <s v="Brazil"/>
    <s v="South America"/>
    <x v="8"/>
    <s v="Team Golf Pittsburgh Steelers Putter Grip"/>
    <n v="24.989999770000001"/>
    <n v="19.858499913833334"/>
    <n v="5"/>
    <n v="19.989999770000001"/>
    <n v="124.94999885"/>
    <n v="104.95999908"/>
    <s v="TRANSFER"/>
    <s v="Non-Cash Payments"/>
  </r>
  <r>
    <n v="6176"/>
    <d v="2015-01-04T00:00:00"/>
    <x v="0"/>
    <n v="4"/>
    <d v="2015-01-08T00:00:00"/>
    <n v="0"/>
    <s v="Standard Class"/>
    <s v="Other"/>
    <n v="17"/>
    <n v="3329"/>
    <n v="4"/>
    <s v="Apparel"/>
    <x v="2"/>
    <s v="Saltillo"/>
    <s v="Coahuila"/>
    <m/>
    <s v="Mexico"/>
    <s v="Central America"/>
    <x v="5"/>
    <s v="Perfect Fitness Perfect Rip Deck"/>
    <n v="59.990001679999999"/>
    <n v="54.488929209402009"/>
    <n v="5"/>
    <n v="15"/>
    <n v="299.9500084"/>
    <n v="284.9500084"/>
    <s v="TRANSFER"/>
    <s v="Non-Cash Payments"/>
  </r>
  <r>
    <n v="60460"/>
    <d v="2017-01-06T00:00:00"/>
    <x v="2"/>
    <n v="4"/>
    <d v="2017-01-12T00:00:00"/>
    <n v="0"/>
    <s v="Standard Class"/>
    <s v="Other"/>
    <n v="17"/>
    <n v="9429"/>
    <n v="4"/>
    <s v="Apparel"/>
    <x v="2"/>
    <s v="Camagüey"/>
    <s v="Camagüey"/>
    <m/>
    <s v="Cuba"/>
    <s v="Caribbean"/>
    <x v="5"/>
    <s v="Perfect Fitness Perfect Rip Deck"/>
    <n v="59.990001679999999"/>
    <n v="54.488929209402009"/>
    <n v="5"/>
    <n v="27"/>
    <n v="299.9500084"/>
    <n v="272.9500084"/>
    <s v="TRANSFER"/>
    <s v="Non-Cash Payments"/>
  </r>
  <r>
    <n v="580"/>
    <d v="2015-09-01T00:00:00"/>
    <x v="6"/>
    <n v="4"/>
    <d v="2015-09-07T00:00:00"/>
    <n v="0"/>
    <s v="Standard Class"/>
    <s v="Other"/>
    <n v="17"/>
    <n v="8677"/>
    <n v="4"/>
    <s v="Apparel"/>
    <x v="2"/>
    <s v="Mejicanos"/>
    <s v="San Salvador"/>
    <m/>
    <s v="El Salvador"/>
    <s v="Central America"/>
    <x v="5"/>
    <s v="Perfect Fitness Perfect Rip Deck"/>
    <n v="59.990001679999999"/>
    <n v="54.488929209402009"/>
    <n v="5"/>
    <n v="30"/>
    <n v="299.9500084"/>
    <n v="269.9500084"/>
    <s v="TRANSFER"/>
    <s v="Non-Cash Payments"/>
  </r>
  <r>
    <n v="56244"/>
    <d v="2017-01-04T00:00:00"/>
    <x v="4"/>
    <n v="4"/>
    <d v="2017-01-10T00:00:00"/>
    <n v="0"/>
    <s v="Standard Class"/>
    <s v="Other"/>
    <n v="17"/>
    <n v="437"/>
    <n v="4"/>
    <s v="Apparel"/>
    <x v="2"/>
    <s v="Guantánamo"/>
    <s v="Guantánamo"/>
    <m/>
    <s v="Cuba"/>
    <s v="Caribbean"/>
    <x v="5"/>
    <s v="Perfect Fitness Perfect Rip Deck"/>
    <n v="59.990001679999999"/>
    <n v="54.488929209402009"/>
    <n v="5"/>
    <n v="44.990001679999999"/>
    <n v="299.9500084"/>
    <n v="254.96000672"/>
    <s v="TRANSFER"/>
    <s v="Non-Cash Payments"/>
  </r>
  <r>
    <n v="6522"/>
    <d v="2015-06-04T00:00:00"/>
    <x v="1"/>
    <n v="4"/>
    <d v="2015-06-10T00:00:00"/>
    <n v="0"/>
    <s v="Standard Class"/>
    <s v="Other"/>
    <n v="17"/>
    <n v="2538"/>
    <n v="4"/>
    <s v="Apparel"/>
    <x v="2"/>
    <s v="Cartago"/>
    <s v="Valle del Cauca"/>
    <m/>
    <s v="Colombia"/>
    <s v="South America"/>
    <x v="5"/>
    <s v="Perfect Fitness Perfect Rip Deck"/>
    <n v="59.990001679999999"/>
    <n v="54.488929209402009"/>
    <n v="5"/>
    <n v="53.990001679999999"/>
    <n v="299.9500084"/>
    <n v="245.96000672"/>
    <s v="TRANSFER"/>
    <s v="Non-Cash Payments"/>
  </r>
  <r>
    <n v="58298"/>
    <d v="2017-01-05T00:00:00"/>
    <x v="1"/>
    <n v="4"/>
    <d v="2017-01-11T00:00:00"/>
    <n v="0"/>
    <s v="Standard Class"/>
    <s v="Other"/>
    <n v="17"/>
    <n v="4280"/>
    <n v="4"/>
    <s v="Apparel"/>
    <x v="2"/>
    <s v="Arequipa"/>
    <s v="Arequipa"/>
    <m/>
    <s v="Peru"/>
    <s v="South America"/>
    <x v="5"/>
    <s v="Perfect Fitness Perfect Rip Deck"/>
    <n v="59.990001679999999"/>
    <n v="54.488929209402009"/>
    <n v="5"/>
    <n v="74.989997860000003"/>
    <n v="299.9500084"/>
    <n v="224.96001053999998"/>
    <s v="TRANSFER"/>
    <s v="Non-Cash Payments"/>
  </r>
  <r>
    <n v="3625"/>
    <d v="2015-02-22T00:00:00"/>
    <x v="0"/>
    <n v="4"/>
    <d v="2015-02-26T00:00:00"/>
    <n v="0"/>
    <s v="Standard Class"/>
    <s v="Other"/>
    <n v="29"/>
    <n v="2813"/>
    <n v="5"/>
    <s v="Golf"/>
    <x v="2"/>
    <s v="Atlixco"/>
    <s v="Puebla"/>
    <m/>
    <s v="Mexico"/>
    <s v="Central America"/>
    <x v="1"/>
    <s v="Under Armour Girls' Toddler Spine Surge Runni"/>
    <n v="39.990001679999999"/>
    <n v="34.198098313835338"/>
    <n v="5"/>
    <n v="6"/>
    <n v="199.9500084"/>
    <n v="193.9500084"/>
    <s v="TRANSFER"/>
    <s v="Non-Cash Payments"/>
  </r>
  <r>
    <n v="52321"/>
    <d v="2017-02-02T00:00:00"/>
    <x v="1"/>
    <n v="4"/>
    <d v="2017-02-08T00:00:00"/>
    <n v="0"/>
    <s v="Standard Class"/>
    <s v="Other"/>
    <n v="24"/>
    <n v="4249"/>
    <n v="5"/>
    <s v="Golf"/>
    <x v="2"/>
    <s v="Santo Domingo"/>
    <s v="Santo Domingo"/>
    <m/>
    <s v="Dominican Republic"/>
    <s v="Caribbean"/>
    <x v="7"/>
    <s v="Nike Men's Dri-FIT Victory Golf Polo"/>
    <n v="50"/>
    <n v="43.678035218757444"/>
    <n v="5"/>
    <n v="10"/>
    <n v="250"/>
    <n v="240"/>
    <s v="TRANSFER"/>
    <s v="Non-Cash Payments"/>
  </r>
  <r>
    <n v="58896"/>
    <d v="2017-09-05T00:00:00"/>
    <x v="6"/>
    <n v="4"/>
    <d v="2017-09-11T00:00:00"/>
    <n v="0"/>
    <s v="Standard Class"/>
    <s v="Other"/>
    <n v="24"/>
    <n v="9697"/>
    <n v="5"/>
    <s v="Golf"/>
    <x v="2"/>
    <s v="Santo Domingo"/>
    <s v="Santo Domingo"/>
    <m/>
    <s v="Dominican Republic"/>
    <s v="Caribbean"/>
    <x v="7"/>
    <s v="Nike Men's Dri-FIT Victory Golf Polo"/>
    <n v="50"/>
    <n v="43.678035218757444"/>
    <n v="5"/>
    <n v="25"/>
    <n v="250"/>
    <n v="225"/>
    <s v="TRANSFER"/>
    <s v="Non-Cash Payments"/>
  </r>
  <r>
    <n v="5919"/>
    <d v="2015-03-28T00:00:00"/>
    <x v="5"/>
    <n v="4"/>
    <d v="2015-04-02T00:00:00"/>
    <n v="0"/>
    <s v="Standard Class"/>
    <s v="Other"/>
    <n v="26"/>
    <n v="6306"/>
    <n v="5"/>
    <s v="Golf"/>
    <x v="2"/>
    <s v="Rio Branco"/>
    <s v="Acre"/>
    <m/>
    <s v="Brazil"/>
    <s v="South America"/>
    <x v="9"/>
    <s v="adidas Youth Germany Black/Red Away Match Soc"/>
    <n v="70"/>
    <n v="62.759999940857142"/>
    <n v="5"/>
    <n v="35"/>
    <n v="350"/>
    <n v="315"/>
    <s v="TRANSFER"/>
    <s v="Non-Cash Payments"/>
  </r>
  <r>
    <n v="52772"/>
    <d v="2017-09-02T00:00:00"/>
    <x v="5"/>
    <n v="4"/>
    <d v="2017-09-07T00:00:00"/>
    <n v="0"/>
    <s v="Standard Class"/>
    <s v="Other"/>
    <n v="24"/>
    <n v="27"/>
    <n v="5"/>
    <s v="Golf"/>
    <x v="2"/>
    <s v="Ayacucho"/>
    <s v="Ayacucho"/>
    <m/>
    <s v="Peru"/>
    <s v="South America"/>
    <x v="7"/>
    <s v="Nike Men's Dri-FIT Victory Golf Polo"/>
    <n v="50"/>
    <n v="43.678035218757444"/>
    <n v="5"/>
    <n v="30"/>
    <n v="250"/>
    <n v="220"/>
    <s v="TRANSFER"/>
    <s v="Non-Cash Payments"/>
  </r>
  <r>
    <n v="9063"/>
    <d v="2015-05-13T00:00:00"/>
    <x v="4"/>
    <n v="4"/>
    <d v="2015-05-19T00:00:00"/>
    <n v="0"/>
    <s v="Standard Class"/>
    <s v="Other"/>
    <n v="26"/>
    <n v="5274"/>
    <n v="5"/>
    <s v="Golf"/>
    <x v="2"/>
    <s v="Mixco"/>
    <s v="Guatemala"/>
    <m/>
    <s v="Guatemala"/>
    <s v="Central America"/>
    <x v="9"/>
    <s v="Nike Men's Deutschland Weltmeister Winners Bl"/>
    <n v="30"/>
    <n v="45.158749390000004"/>
    <n v="5"/>
    <n v="27"/>
    <n v="150"/>
    <n v="123"/>
    <s v="TRANSFER"/>
    <s v="Non-Cash Payments"/>
  </r>
  <r>
    <n v="61419"/>
    <d v="2017-06-15T00:00:00"/>
    <x v="1"/>
    <n v="4"/>
    <d v="2017-06-21T00:00:00"/>
    <n v="0"/>
    <s v="Standard Class"/>
    <s v="Other"/>
    <n v="24"/>
    <n v="11273"/>
    <n v="5"/>
    <s v="Golf"/>
    <x v="2"/>
    <s v="Vassouras"/>
    <s v="Rio de Janeiro"/>
    <m/>
    <s v="Brazil"/>
    <s v="South America"/>
    <x v="7"/>
    <s v="Nike Men's Dri-FIT Victory Golf Polo"/>
    <n v="50"/>
    <n v="43.678035218757444"/>
    <n v="5"/>
    <n v="50"/>
    <n v="250"/>
    <n v="200"/>
    <s v="TRANSFER"/>
    <s v="Non-Cash Payments"/>
  </r>
  <r>
    <n v="5919"/>
    <d v="2015-03-28T00:00:00"/>
    <x v="5"/>
    <n v="4"/>
    <d v="2015-04-02T00:00:00"/>
    <n v="0"/>
    <s v="Standard Class"/>
    <s v="Other"/>
    <n v="29"/>
    <n v="6306"/>
    <n v="5"/>
    <s v="Golf"/>
    <x v="2"/>
    <s v="Rio Branco"/>
    <s v="Acre"/>
    <m/>
    <s v="Brazil"/>
    <s v="South America"/>
    <x v="1"/>
    <s v="Under Armour Girls' Toddler Spine Surge Runni"/>
    <n v="39.990001679999999"/>
    <n v="34.198098313835338"/>
    <n v="5"/>
    <n v="49.990001679999999"/>
    <n v="199.9500084"/>
    <n v="149.96000672"/>
    <s v="TRANSFER"/>
    <s v="Non-Cash Payments"/>
  </r>
  <r>
    <n v="906"/>
    <d v="2015-01-14T00:00:00"/>
    <x v="4"/>
    <n v="4"/>
    <d v="2015-01-20T00:00:00"/>
    <n v="0"/>
    <s v="Standard Class"/>
    <s v="Other"/>
    <n v="40"/>
    <n v="7141"/>
    <n v="6"/>
    <s v="Outdoors"/>
    <x v="2"/>
    <s v="Santiago de Chile"/>
    <s v="Santiago Metropolitan Are"/>
    <m/>
    <s v="Chile"/>
    <s v="South America"/>
    <x v="8"/>
    <s v="Team Golf San Francisco Giants Putter Grip"/>
    <n v="24.989999770000001"/>
    <n v="18.459749817000002"/>
    <n v="2"/>
    <n v="8.5"/>
    <n v="49.979999540000001"/>
    <n v="41.479999540000001"/>
    <s v="TRANSFER"/>
    <s v="Non-Cash Payments"/>
  </r>
  <r>
    <n v="5479"/>
    <d v="2015-03-21T00:00:00"/>
    <x v="5"/>
    <n v="4"/>
    <d v="2015-03-26T00:00:00"/>
    <n v="1"/>
    <s v="Standard Class"/>
    <s v="Other"/>
    <n v="41"/>
    <n v="6172"/>
    <n v="6"/>
    <s v="Outdoors"/>
    <x v="2"/>
    <s v="Nueva Gerona"/>
    <s v="Isle of Youth"/>
    <m/>
    <s v="Cuba"/>
    <s v="Caribbean"/>
    <x v="2"/>
    <s v="Glove It Imperial Golf Towel"/>
    <n v="15.989999770000001"/>
    <n v="12.230249713200003"/>
    <n v="2"/>
    <n v="5.7600002290000001"/>
    <n v="31.979999540000001"/>
    <n v="26.219999311000002"/>
    <s v="TRANSFER"/>
    <s v="Non-Cash Payments"/>
  </r>
  <r>
    <n v="51396"/>
    <d v="2017-01-20T00:00:00"/>
    <x v="2"/>
    <n v="4"/>
    <d v="2017-01-26T00:00:00"/>
    <n v="0"/>
    <s v="Standard Class"/>
    <s v="Other"/>
    <n v="37"/>
    <n v="2741"/>
    <n v="6"/>
    <s v="Outdoors"/>
    <x v="2"/>
    <s v="Mexico City"/>
    <s v="Federal District"/>
    <m/>
    <s v="Mexico"/>
    <s v="Central America"/>
    <x v="3"/>
    <s v="Bridgestone e6 Straight Distance NFL San Dieg"/>
    <n v="31.989999770000001"/>
    <n v="24.284221986666665"/>
    <n v="2"/>
    <n v="12.80000019"/>
    <n v="63.979999540000001"/>
    <n v="51.179999350000003"/>
    <s v="TRANSFER"/>
    <s v="Non-Cash Payments"/>
  </r>
  <r>
    <n v="10116"/>
    <d v="2015-05-28T00:00:00"/>
    <x v="1"/>
    <n v="4"/>
    <d v="2015-06-03T00:00:00"/>
    <n v="0"/>
    <s v="Standard Class"/>
    <s v="Other"/>
    <n v="9"/>
    <n v="1180"/>
    <n v="3"/>
    <s v="Footwear"/>
    <x v="2"/>
    <s v="Registro"/>
    <s v="São Paulo"/>
    <m/>
    <s v="Brazil"/>
    <s v="South America"/>
    <x v="0"/>
    <s v="Nike Men's Free 5.0+ Running Shoe"/>
    <n v="99.989997860000003"/>
    <n v="95.114003926871064"/>
    <n v="2"/>
    <n v="10"/>
    <n v="199.97999572000001"/>
    <n v="189.97999572000001"/>
    <s v="TRANSFER"/>
    <s v="Non-Cash Payments"/>
  </r>
  <r>
    <n v="1756"/>
    <d v="2015-01-26T00:00:00"/>
    <x v="3"/>
    <n v="4"/>
    <d v="2015-01-30T00:00:00"/>
    <n v="0"/>
    <s v="Standard Class"/>
    <s v="Other"/>
    <n v="9"/>
    <n v="6875"/>
    <n v="3"/>
    <s v="Footwear"/>
    <x v="2"/>
    <s v="San Pedro Sula"/>
    <s v="Cortés"/>
    <m/>
    <s v="Honduras"/>
    <s v="Central America"/>
    <x v="0"/>
    <s v="Nike Men's Free 5.0+ Running Shoe"/>
    <n v="99.989997860000003"/>
    <n v="95.114003926871064"/>
    <n v="2"/>
    <n v="14"/>
    <n v="199.97999572000001"/>
    <n v="185.97999572000001"/>
    <s v="TRANSFER"/>
    <s v="Non-Cash Payments"/>
  </r>
  <r>
    <n v="10014"/>
    <d v="2015-05-27T00:00:00"/>
    <x v="4"/>
    <n v="4"/>
    <d v="2015-06-02T00:00:00"/>
    <n v="0"/>
    <s v="Standard Class"/>
    <s v="Other"/>
    <n v="9"/>
    <n v="10864"/>
    <n v="3"/>
    <s v="Footwear"/>
    <x v="2"/>
    <s v="Presidente Dutra"/>
    <s v="Mara"/>
    <m/>
    <s v="Brazil"/>
    <s v="South America"/>
    <x v="0"/>
    <s v="Nike Men's Free 5.0+ Running Shoe"/>
    <n v="99.989997860000003"/>
    <n v="95.114003926871064"/>
    <n v="2"/>
    <n v="26"/>
    <n v="199.97999572000001"/>
    <n v="173.97999572000001"/>
    <s v="TRANSFER"/>
    <s v="Non-Cash Payments"/>
  </r>
  <r>
    <n v="1991"/>
    <d v="2015-01-30T00:00:00"/>
    <x v="2"/>
    <n v="4"/>
    <d v="2015-02-05T00:00:00"/>
    <n v="0"/>
    <s v="Standard Class"/>
    <s v="Other"/>
    <n v="9"/>
    <n v="242"/>
    <n v="3"/>
    <s v="Footwear"/>
    <x v="2"/>
    <s v="Tegucigalpa"/>
    <s v="Francisco Morazán"/>
    <m/>
    <s v="Honduras"/>
    <s v="Central America"/>
    <x v="0"/>
    <s v="Nike Men's Free 5.0+ Running Shoe"/>
    <n v="99.989997860000003"/>
    <n v="95.114003926871064"/>
    <n v="2"/>
    <n v="32"/>
    <n v="199.97999572000001"/>
    <n v="167.97999572000001"/>
    <s v="TRANSFER"/>
    <s v="Non-Cash Payments"/>
  </r>
  <r>
    <n v="52533"/>
    <d v="2017-05-02T00:00:00"/>
    <x v="6"/>
    <n v="4"/>
    <d v="2017-05-08T00:00:00"/>
    <n v="0"/>
    <s v="Standard Class"/>
    <s v="Other"/>
    <n v="17"/>
    <n v="9002"/>
    <n v="4"/>
    <s v="Apparel"/>
    <x v="2"/>
    <s v="Villa Canales"/>
    <s v="Guatemala"/>
    <m/>
    <s v="Guatemala"/>
    <s v="Central America"/>
    <x v="5"/>
    <s v="Perfect Fitness Perfect Rip Deck"/>
    <n v="59.990001679999999"/>
    <n v="54.488929209402009"/>
    <n v="2"/>
    <n v="14.399999619999999"/>
    <n v="119.98000336"/>
    <n v="105.58000374"/>
    <s v="TRANSFER"/>
    <s v="Non-Cash Payments"/>
  </r>
  <r>
    <n v="52533"/>
    <d v="2017-05-02T00:00:00"/>
    <x v="6"/>
    <n v="4"/>
    <d v="2017-05-08T00:00:00"/>
    <n v="0"/>
    <s v="Standard Class"/>
    <s v="Other"/>
    <n v="17"/>
    <n v="9002"/>
    <n v="4"/>
    <s v="Apparel"/>
    <x v="2"/>
    <s v="Villa Canales"/>
    <s v="Guatemala"/>
    <m/>
    <s v="Guatemala"/>
    <s v="Central America"/>
    <x v="5"/>
    <s v="Perfect Fitness Perfect Rip Deck"/>
    <n v="59.990001679999999"/>
    <n v="54.488929209402009"/>
    <n v="2"/>
    <n v="15.600000380000001"/>
    <n v="119.98000336"/>
    <n v="104.38000298"/>
    <s v="TRANSFER"/>
    <s v="Non-Cash Payments"/>
  </r>
  <r>
    <n v="2332"/>
    <d v="2015-04-02T00:00:00"/>
    <x v="1"/>
    <n v="4"/>
    <d v="2015-04-08T00:00:00"/>
    <n v="0"/>
    <s v="Standard Class"/>
    <s v="Other"/>
    <n v="17"/>
    <n v="9145"/>
    <n v="4"/>
    <s v="Apparel"/>
    <x v="2"/>
    <s v="Jiutepec"/>
    <s v="Morelos"/>
    <m/>
    <s v="Mexico"/>
    <s v="Central America"/>
    <x v="5"/>
    <s v="Perfect Fitness Perfect Rip Deck"/>
    <n v="59.990001679999999"/>
    <n v="54.488929209402009"/>
    <n v="2"/>
    <n v="15.600000380000001"/>
    <n v="119.98000336"/>
    <n v="104.38000298"/>
    <s v="TRANSFER"/>
    <s v="Non-Cash Payments"/>
  </r>
  <r>
    <n v="10276"/>
    <d v="2015-05-30T00:00:00"/>
    <x v="5"/>
    <n v="4"/>
    <d v="2015-06-04T00:00:00"/>
    <n v="0"/>
    <s v="Standard Class"/>
    <s v="Other"/>
    <n v="24"/>
    <n v="7887"/>
    <n v="5"/>
    <s v="Golf"/>
    <x v="2"/>
    <s v="Brumado"/>
    <s v="Bahía"/>
    <m/>
    <s v="Brazil"/>
    <s v="South America"/>
    <x v="7"/>
    <s v="Nike Men's Dri-FIT Victory Golf Polo"/>
    <n v="50"/>
    <n v="43.678035218757444"/>
    <n v="2"/>
    <n v="1"/>
    <n v="100"/>
    <n v="99"/>
    <s v="TRANSFER"/>
    <s v="Non-Cash Payments"/>
  </r>
  <r>
    <n v="2911"/>
    <d v="2015-12-02T00:00:00"/>
    <x v="4"/>
    <n v="4"/>
    <d v="2015-12-08T00:00:00"/>
    <n v="0"/>
    <s v="Standard Class"/>
    <s v="Other"/>
    <n v="24"/>
    <n v="2817"/>
    <n v="5"/>
    <s v="Golf"/>
    <x v="2"/>
    <s v="Teresópolis"/>
    <s v="Rio de Janeiro"/>
    <m/>
    <s v="Brazil"/>
    <s v="South America"/>
    <x v="7"/>
    <s v="Nike Men's Dri-FIT Victory Golf Polo"/>
    <n v="50"/>
    <n v="43.678035218757444"/>
    <n v="2"/>
    <n v="2"/>
    <n v="100"/>
    <n v="98"/>
    <s v="TRANSFER"/>
    <s v="Non-Cash Payments"/>
  </r>
  <r>
    <n v="53568"/>
    <d v="2017-02-20T00:00:00"/>
    <x v="3"/>
    <n v="4"/>
    <d v="2017-02-24T00:00:00"/>
    <n v="0"/>
    <s v="Standard Class"/>
    <s v="Other"/>
    <n v="29"/>
    <n v="2013"/>
    <n v="5"/>
    <s v="Golf"/>
    <x v="2"/>
    <s v="Guarulhos"/>
    <s v="São Paulo"/>
    <m/>
    <s v="Brazil"/>
    <s v="South America"/>
    <x v="1"/>
    <s v="Under Armour Girls' Toddler Spine Surge Runni"/>
    <n v="39.990001679999999"/>
    <n v="34.198098313835338"/>
    <n v="2"/>
    <n v="4"/>
    <n v="79.980003359999998"/>
    <n v="75.980003359999998"/>
    <s v="TRANSFER"/>
    <s v="Non-Cash Payments"/>
  </r>
  <r>
    <n v="53568"/>
    <d v="2017-02-20T00:00:00"/>
    <x v="3"/>
    <n v="4"/>
    <d v="2017-02-24T00:00:00"/>
    <n v="0"/>
    <s v="Standard Class"/>
    <s v="Other"/>
    <n v="24"/>
    <n v="2013"/>
    <n v="5"/>
    <s v="Golf"/>
    <x v="2"/>
    <s v="Guarulhos"/>
    <s v="São Paulo"/>
    <m/>
    <s v="Brazil"/>
    <s v="South America"/>
    <x v="7"/>
    <s v="Nike Men's Dri-FIT Victory Golf Polo"/>
    <n v="50"/>
    <n v="43.678035218757444"/>
    <n v="2"/>
    <n v="20"/>
    <n v="100"/>
    <n v="80"/>
    <s v="TRANSFER"/>
    <s v="Non-Cash Payments"/>
  </r>
  <r>
    <n v="6783"/>
    <d v="2015-10-04T00:00:00"/>
    <x v="0"/>
    <n v="2"/>
    <d v="2015-10-06T00:00:00"/>
    <n v="1"/>
    <s v="Second Class"/>
    <s v="Other"/>
    <n v="9"/>
    <n v="10759"/>
    <n v="3"/>
    <s v="Footwear"/>
    <x v="2"/>
    <s v="Tegucigalpa"/>
    <s v="Francisco Morazán"/>
    <m/>
    <s v="Honduras"/>
    <s v="Central America"/>
    <x v="0"/>
    <s v="Nike Men's Free 5.0+ Running Shoe"/>
    <n v="99.989997860000003"/>
    <n v="95.114003926871064"/>
    <n v="5"/>
    <n v="25"/>
    <n v="499.94998930000003"/>
    <n v="474.94998930000003"/>
    <s v="CASH"/>
    <s v="Cash Over 200"/>
  </r>
  <r>
    <n v="4135"/>
    <d v="2015-02-03T00:00:00"/>
    <x v="6"/>
    <n v="2"/>
    <d v="2015-02-05T00:00:00"/>
    <n v="1"/>
    <s v="Second Class"/>
    <s v="Other"/>
    <n v="17"/>
    <n v="10041"/>
    <n v="4"/>
    <s v="Apparel"/>
    <x v="2"/>
    <s v="Managua"/>
    <s v="Managua"/>
    <m/>
    <s v="Nicaragua"/>
    <s v="Central America"/>
    <x v="5"/>
    <s v="Perfect Fitness Perfect Rip Deck"/>
    <n v="59.990001679999999"/>
    <n v="54.488929209402009"/>
    <n v="5"/>
    <n v="3"/>
    <n v="299.9500084"/>
    <n v="296.9500084"/>
    <s v="CASH"/>
    <s v="Cash Over 200"/>
  </r>
  <r>
    <n v="4135"/>
    <d v="2015-02-03T00:00:00"/>
    <x v="6"/>
    <n v="2"/>
    <d v="2015-02-05T00:00:00"/>
    <n v="1"/>
    <s v="Second Class"/>
    <s v="Other"/>
    <n v="17"/>
    <n v="10041"/>
    <n v="4"/>
    <s v="Apparel"/>
    <x v="2"/>
    <s v="Managua"/>
    <s v="Managua"/>
    <m/>
    <s v="Nicaragua"/>
    <s v="Central America"/>
    <x v="5"/>
    <s v="Perfect Fitness Perfect Rip Deck"/>
    <n v="59.990001679999999"/>
    <n v="54.488929209402009"/>
    <n v="5"/>
    <n v="6"/>
    <n v="299.9500084"/>
    <n v="293.9500084"/>
    <s v="CASH"/>
    <s v="Cash Over 200"/>
  </r>
  <r>
    <n v="56973"/>
    <d v="2017-11-04T00:00:00"/>
    <x v="5"/>
    <n v="2"/>
    <d v="2017-11-07T00:00:00"/>
    <n v="1"/>
    <s v="Second Class"/>
    <s v="Other"/>
    <n v="17"/>
    <n v="8541"/>
    <n v="4"/>
    <s v="Apparel"/>
    <x v="2"/>
    <s v="Juazeiro"/>
    <s v="Bahía"/>
    <m/>
    <s v="Brazil"/>
    <s v="South America"/>
    <x v="5"/>
    <s v="Perfect Fitness Perfect Rip Deck"/>
    <n v="59.990001679999999"/>
    <n v="54.488929209402009"/>
    <n v="5"/>
    <n v="6"/>
    <n v="299.9500084"/>
    <n v="293.9500084"/>
    <s v="CASH"/>
    <s v="Cash Over 200"/>
  </r>
  <r>
    <n v="5895"/>
    <d v="2015-03-28T00:00:00"/>
    <x v="5"/>
    <n v="2"/>
    <d v="2015-03-31T00:00:00"/>
    <n v="1"/>
    <s v="Second Class"/>
    <s v="Other"/>
    <n v="17"/>
    <n v="8707"/>
    <n v="4"/>
    <s v="Apparel"/>
    <x v="2"/>
    <s v="Petapa"/>
    <s v="Guatemala"/>
    <m/>
    <s v="Guatemala"/>
    <s v="Central America"/>
    <x v="5"/>
    <s v="Perfect Fitness Perfect Rip Deck"/>
    <n v="59.990001679999999"/>
    <n v="54.488929209402009"/>
    <n v="5"/>
    <n v="16.5"/>
    <n v="299.9500084"/>
    <n v="283.4500084"/>
    <s v="CASH"/>
    <s v="Cash Over 200"/>
  </r>
  <r>
    <n v="56357"/>
    <d v="2017-02-04T00:00:00"/>
    <x v="5"/>
    <n v="2"/>
    <d v="2017-02-07T00:00:00"/>
    <n v="1"/>
    <s v="Second Class"/>
    <s v="Other"/>
    <n v="17"/>
    <n v="6268"/>
    <n v="4"/>
    <s v="Apparel"/>
    <x v="2"/>
    <s v="São Bernardo do Campo"/>
    <s v="São Paulo"/>
    <m/>
    <s v="Brazil"/>
    <s v="South America"/>
    <x v="5"/>
    <s v="Perfect Fitness Perfect Rip Deck"/>
    <n v="59.990001679999999"/>
    <n v="54.488929209402009"/>
    <n v="5"/>
    <n v="16.5"/>
    <n v="299.9500084"/>
    <n v="283.4500084"/>
    <s v="CASH"/>
    <s v="Cash Over 200"/>
  </r>
  <r>
    <n v="6326"/>
    <d v="2015-03-04T00:00:00"/>
    <x v="4"/>
    <n v="2"/>
    <d v="2015-03-06T00:00:00"/>
    <n v="0"/>
    <s v="Second Class"/>
    <s v="Other"/>
    <n v="17"/>
    <n v="6636"/>
    <n v="4"/>
    <s v="Apparel"/>
    <x v="2"/>
    <s v="San Martín"/>
    <s v="Cuscatlán"/>
    <m/>
    <s v="El Salvador"/>
    <s v="Central America"/>
    <x v="5"/>
    <s v="Perfect Fitness Perfect Rip Deck"/>
    <n v="59.990001679999999"/>
    <n v="54.488929209402009"/>
    <n v="5"/>
    <n v="38.990001679999999"/>
    <n v="299.9500084"/>
    <n v="260.96000672000002"/>
    <s v="CASH"/>
    <s v="Cash Over 200"/>
  </r>
  <r>
    <n v="3975"/>
    <d v="2015-02-28T00:00:00"/>
    <x v="5"/>
    <n v="2"/>
    <d v="2015-03-03T00:00:00"/>
    <n v="1"/>
    <s v="Second Class"/>
    <s v="Other"/>
    <n v="17"/>
    <n v="7468"/>
    <n v="4"/>
    <s v="Apparel"/>
    <x v="2"/>
    <s v="San Salvador"/>
    <s v="San Salvador"/>
    <m/>
    <s v="El Salvador"/>
    <s v="Central America"/>
    <x v="5"/>
    <s v="Perfect Fitness Perfect Rip Deck"/>
    <n v="59.990001679999999"/>
    <n v="54.488929209402009"/>
    <n v="5"/>
    <n v="44.990001679999999"/>
    <n v="299.9500084"/>
    <n v="254.96000672"/>
    <s v="CASH"/>
    <s v="Cash Over 200"/>
  </r>
  <r>
    <n v="8163"/>
    <d v="2015-04-30T00:00:00"/>
    <x v="1"/>
    <n v="2"/>
    <d v="2015-05-04T00:00:00"/>
    <n v="1"/>
    <s v="Second Class"/>
    <s v="Other"/>
    <n v="17"/>
    <n v="10588"/>
    <n v="4"/>
    <s v="Apparel"/>
    <x v="2"/>
    <s v="Lima"/>
    <s v="Lima (city)"/>
    <m/>
    <s v="Peru"/>
    <s v="South America"/>
    <x v="5"/>
    <s v="Perfect Fitness Perfect Rip Deck"/>
    <n v="59.990001679999999"/>
    <n v="54.488929209402009"/>
    <n v="5"/>
    <n v="44.990001679999999"/>
    <n v="299.9500084"/>
    <n v="254.96000672"/>
    <s v="CASH"/>
    <s v="Cash Over 200"/>
  </r>
  <r>
    <n v="53413"/>
    <d v="2017-02-18T00:00:00"/>
    <x v="5"/>
    <n v="2"/>
    <d v="2017-02-21T00:00:00"/>
    <n v="1"/>
    <s v="Second Class"/>
    <s v="Other"/>
    <n v="17"/>
    <n v="376"/>
    <n v="4"/>
    <s v="Apparel"/>
    <x v="2"/>
    <s v="Dos Quebradas"/>
    <s v="Risaralda"/>
    <m/>
    <s v="Colombia"/>
    <s v="South America"/>
    <x v="5"/>
    <s v="Perfect Fitness Perfect Rip Deck"/>
    <n v="59.990001679999999"/>
    <n v="54.488929209402009"/>
    <n v="5"/>
    <n v="53.990001679999999"/>
    <n v="299.9500084"/>
    <n v="245.96000672"/>
    <s v="CASH"/>
    <s v="Cash Over 200"/>
  </r>
  <r>
    <n v="53202"/>
    <d v="2017-02-15T00:00:00"/>
    <x v="4"/>
    <n v="2"/>
    <d v="2017-02-17T00:00:00"/>
    <n v="1"/>
    <s v="Second Class"/>
    <s v="Other"/>
    <n v="17"/>
    <n v="5007"/>
    <n v="4"/>
    <s v="Apparel"/>
    <x v="2"/>
    <s v="Irapuato"/>
    <s v="Guanajuato"/>
    <m/>
    <s v="Mexico"/>
    <s v="Central America"/>
    <x v="5"/>
    <s v="Perfect Fitness Perfect Rip Deck"/>
    <n v="59.990001679999999"/>
    <n v="54.488929209402009"/>
    <n v="5"/>
    <n v="74.989997860000003"/>
    <n v="299.9500084"/>
    <n v="224.96001053999998"/>
    <s v="CASH"/>
    <s v="Cash Over 200"/>
  </r>
  <r>
    <n v="3987"/>
    <d v="2015-02-28T00:00:00"/>
    <x v="5"/>
    <n v="2"/>
    <d v="2015-03-03T00:00:00"/>
    <n v="1"/>
    <s v="Second Class"/>
    <s v="Other"/>
    <n v="24"/>
    <n v="6280"/>
    <n v="5"/>
    <s v="Golf"/>
    <x v="2"/>
    <s v="Santo Domingo"/>
    <s v="Santo Domingo"/>
    <m/>
    <s v="Dominican Republic"/>
    <s v="Caribbean"/>
    <x v="7"/>
    <s v="Nike Men's Dri-FIT Victory Golf Polo"/>
    <n v="50"/>
    <n v="43.678035218757444"/>
    <n v="5"/>
    <n v="5"/>
    <n v="250"/>
    <n v="245"/>
    <s v="CASH"/>
    <s v="Cash Over 200"/>
  </r>
  <r>
    <n v="8578"/>
    <d v="2015-06-05T00:00:00"/>
    <x v="2"/>
    <n v="2"/>
    <d v="2015-06-09T00:00:00"/>
    <n v="1"/>
    <s v="Second Class"/>
    <s v="Other"/>
    <n v="29"/>
    <n v="1989"/>
    <n v="5"/>
    <s v="Golf"/>
    <x v="2"/>
    <s v="Ocotlán"/>
    <s v="Jalisco"/>
    <m/>
    <s v="Mexico"/>
    <s v="Central America"/>
    <x v="1"/>
    <s v="Under Armour Girls' Toddler Spine Surge Runni"/>
    <n v="39.990001679999999"/>
    <n v="34.198098313835338"/>
    <n v="5"/>
    <n v="4"/>
    <n v="199.9500084"/>
    <n v="195.9500084"/>
    <s v="CASH"/>
    <s v="Cash Not Over 200"/>
  </r>
  <r>
    <n v="55906"/>
    <d v="2017-03-27T00:00:00"/>
    <x v="3"/>
    <n v="2"/>
    <d v="2017-03-29T00:00:00"/>
    <n v="0"/>
    <s v="Second Class"/>
    <s v="Other"/>
    <n v="24"/>
    <n v="633"/>
    <n v="5"/>
    <s v="Golf"/>
    <x v="2"/>
    <s v="Mexico City"/>
    <s v="Federal District"/>
    <m/>
    <s v="Mexico"/>
    <s v="Central America"/>
    <x v="7"/>
    <s v="Nike Men's Dri-FIT Victory Golf Polo"/>
    <n v="50"/>
    <n v="43.678035218757444"/>
    <n v="5"/>
    <n v="7.5"/>
    <n v="250"/>
    <n v="242.5"/>
    <s v="CASH"/>
    <s v="Cash Over 200"/>
  </r>
  <r>
    <n v="10164"/>
    <d v="2015-05-29T00:00:00"/>
    <x v="2"/>
    <n v="2"/>
    <d v="2015-06-02T00:00:00"/>
    <n v="1"/>
    <s v="Second Class"/>
    <s v="Other"/>
    <n v="24"/>
    <n v="146"/>
    <n v="5"/>
    <s v="Golf"/>
    <x v="2"/>
    <s v="Presidente Dutra"/>
    <s v="Mara"/>
    <m/>
    <s v="Brazil"/>
    <s v="South America"/>
    <x v="7"/>
    <s v="Nike Men's Dri-FIT Victory Golf Polo"/>
    <n v="50"/>
    <n v="43.678035218757444"/>
    <n v="5"/>
    <n v="12.5"/>
    <n v="250"/>
    <n v="237.5"/>
    <s v="CASH"/>
    <s v="Cash Over 200"/>
  </r>
  <r>
    <n v="58239"/>
    <d v="2017-04-30T00:00:00"/>
    <x v="0"/>
    <n v="2"/>
    <d v="2017-05-02T00:00:00"/>
    <n v="1"/>
    <s v="Second Class"/>
    <s v="Other"/>
    <n v="29"/>
    <n v="10166"/>
    <n v="5"/>
    <s v="Golf"/>
    <x v="2"/>
    <s v="Santo Domingo"/>
    <s v="Santo Domingo"/>
    <m/>
    <s v="Dominican Republic"/>
    <s v="Caribbean"/>
    <x v="1"/>
    <s v="Under Armour Girls' Toddler Spine Surge Runni"/>
    <n v="39.990001679999999"/>
    <n v="34.198098313835338"/>
    <n v="5"/>
    <n v="11"/>
    <n v="199.9500084"/>
    <n v="188.9500084"/>
    <s v="CASH"/>
    <s v="Cash Not Over 200"/>
  </r>
  <r>
    <n v="3975"/>
    <d v="2015-02-28T00:00:00"/>
    <x v="5"/>
    <n v="2"/>
    <d v="2015-03-03T00:00:00"/>
    <n v="1"/>
    <s v="Second Class"/>
    <s v="Other"/>
    <n v="29"/>
    <n v="7468"/>
    <n v="5"/>
    <s v="Golf"/>
    <x v="2"/>
    <s v="San Salvador"/>
    <s v="San Salvador"/>
    <m/>
    <s v="El Salvador"/>
    <s v="Central America"/>
    <x v="1"/>
    <s v="Under Armour Girls' Toddler Spine Surge Runni"/>
    <n v="39.990001679999999"/>
    <n v="34.198098313835338"/>
    <n v="5"/>
    <n v="18"/>
    <n v="199.9500084"/>
    <n v="181.9500084"/>
    <s v="CASH"/>
    <s v="Cash Not Over 200"/>
  </r>
  <r>
    <n v="54128"/>
    <d v="2017-01-03T00:00:00"/>
    <x v="6"/>
    <n v="2"/>
    <d v="2017-01-05T00:00:00"/>
    <n v="1"/>
    <s v="Second Class"/>
    <s v="Other"/>
    <n v="24"/>
    <n v="8986"/>
    <n v="5"/>
    <s v="Golf"/>
    <x v="2"/>
    <s v="Mauá"/>
    <s v="São Paulo"/>
    <m/>
    <s v="Brazil"/>
    <s v="South America"/>
    <x v="7"/>
    <s v="Nike Men's Dri-FIT Victory Golf Polo"/>
    <n v="50"/>
    <n v="43.678035218757444"/>
    <n v="5"/>
    <n v="30"/>
    <n v="250"/>
    <n v="220"/>
    <s v="CASH"/>
    <s v="Cash Over 200"/>
  </r>
  <r>
    <n v="54128"/>
    <d v="2017-01-03T00:00:00"/>
    <x v="6"/>
    <n v="2"/>
    <d v="2017-01-05T00:00:00"/>
    <n v="1"/>
    <s v="Second Class"/>
    <s v="Other"/>
    <n v="24"/>
    <n v="8986"/>
    <n v="5"/>
    <s v="Golf"/>
    <x v="2"/>
    <s v="Mauá"/>
    <s v="São Paulo"/>
    <m/>
    <s v="Brazil"/>
    <s v="South America"/>
    <x v="7"/>
    <s v="Nike Men's Dri-FIT Victory Golf Polo"/>
    <n v="50"/>
    <n v="43.678035218757444"/>
    <n v="5"/>
    <n v="32.5"/>
    <n v="250"/>
    <n v="217.5"/>
    <s v="CASH"/>
    <s v="Cash Over 200"/>
  </r>
  <r>
    <n v="5042"/>
    <d v="2015-03-15T00:00:00"/>
    <x v="0"/>
    <n v="2"/>
    <d v="2015-03-17T00:00:00"/>
    <n v="1"/>
    <s v="Second Class"/>
    <s v="Other"/>
    <n v="24"/>
    <n v="2339"/>
    <n v="5"/>
    <s v="Golf"/>
    <x v="2"/>
    <s v="São Paulo"/>
    <s v="São Paulo"/>
    <m/>
    <s v="Brazil"/>
    <s v="South America"/>
    <x v="7"/>
    <s v="Nike Men's Dri-FIT Victory Golf Polo"/>
    <n v="50"/>
    <n v="43.678035218757444"/>
    <n v="5"/>
    <n v="32.5"/>
    <n v="250"/>
    <n v="217.5"/>
    <s v="CASH"/>
    <s v="Cash Over 200"/>
  </r>
  <r>
    <n v="51298"/>
    <d v="2017-01-18T00:00:00"/>
    <x v="4"/>
    <n v="2"/>
    <d v="2017-01-20T00:00:00"/>
    <n v="1"/>
    <s v="Second Class"/>
    <s v="Other"/>
    <n v="24"/>
    <n v="9272"/>
    <n v="5"/>
    <s v="Golf"/>
    <x v="2"/>
    <s v="São Paulo"/>
    <s v="São Paulo"/>
    <m/>
    <s v="Brazil"/>
    <s v="South America"/>
    <x v="7"/>
    <s v="Nike Men's Dri-FIT Victory Golf Polo"/>
    <n v="50"/>
    <n v="43.678035218757444"/>
    <n v="5"/>
    <n v="45"/>
    <n v="250"/>
    <n v="205"/>
    <s v="CASH"/>
    <s v="Cash Over 200"/>
  </r>
  <r>
    <n v="56317"/>
    <d v="2017-02-04T00:00:00"/>
    <x v="5"/>
    <n v="2"/>
    <d v="2017-02-07T00:00:00"/>
    <n v="1"/>
    <s v="Second Class"/>
    <s v="Other"/>
    <n v="9"/>
    <n v="9918"/>
    <n v="3"/>
    <s v="Footwear"/>
    <x v="2"/>
    <s v="Carrefour"/>
    <s v="West"/>
    <m/>
    <s v="Haiti"/>
    <s v="Caribbean"/>
    <x v="0"/>
    <s v="Nike Men's Free 5.0+ Running Shoe"/>
    <n v="99.989997860000003"/>
    <n v="95.114003926871064"/>
    <n v="1"/>
    <n v="3"/>
    <n v="99.989997860000003"/>
    <n v="96.989997860000003"/>
    <s v="DEBIT"/>
    <s v="Non-Cash Payments"/>
  </r>
  <r>
    <n v="52407"/>
    <d v="2017-04-02T00:00:00"/>
    <x v="0"/>
    <n v="2"/>
    <d v="2017-04-04T00:00:00"/>
    <n v="1"/>
    <s v="Second Class"/>
    <s v="Other"/>
    <n v="9"/>
    <n v="6517"/>
    <n v="3"/>
    <s v="Footwear"/>
    <x v="2"/>
    <s v="Chihuahua"/>
    <s v="Chihuahua"/>
    <m/>
    <s v="Mexico"/>
    <s v="Central America"/>
    <x v="0"/>
    <s v="Nike Men's Free 5.0+ Running Shoe"/>
    <n v="99.989997860000003"/>
    <n v="95.114003926871064"/>
    <n v="1"/>
    <n v="3"/>
    <n v="99.989997860000003"/>
    <n v="96.989997860000003"/>
    <s v="DEBIT"/>
    <s v="Non-Cash Payments"/>
  </r>
  <r>
    <n v="8455"/>
    <d v="2015-04-05T00:00:00"/>
    <x v="0"/>
    <n v="2"/>
    <d v="2015-04-07T00:00:00"/>
    <n v="1"/>
    <s v="Second Class"/>
    <s v="Other"/>
    <n v="9"/>
    <n v="468"/>
    <n v="3"/>
    <s v="Footwear"/>
    <x v="2"/>
    <s v="Santo Domingo"/>
    <s v="Santo Domingo"/>
    <m/>
    <s v="Dominican Republic"/>
    <s v="Caribbean"/>
    <x v="0"/>
    <s v="Nike Men's Free 5.0+ Running Shoe"/>
    <n v="99.989997860000003"/>
    <n v="95.114003926871064"/>
    <n v="1"/>
    <n v="4"/>
    <n v="99.989997860000003"/>
    <n v="95.989997860000003"/>
    <s v="DEBIT"/>
    <s v="Non-Cash Payments"/>
  </r>
  <r>
    <n v="8455"/>
    <d v="2015-04-05T00:00:00"/>
    <x v="0"/>
    <n v="2"/>
    <d v="2015-04-07T00:00:00"/>
    <n v="1"/>
    <s v="Second Class"/>
    <s v="Other"/>
    <n v="9"/>
    <n v="468"/>
    <n v="3"/>
    <s v="Footwear"/>
    <x v="2"/>
    <s v="Santo Domingo"/>
    <s v="Santo Domingo"/>
    <m/>
    <s v="Dominican Republic"/>
    <s v="Caribbean"/>
    <x v="0"/>
    <s v="Nike Men's Free 5.0+ Running Shoe"/>
    <n v="99.989997860000003"/>
    <n v="95.114003926871064"/>
    <n v="1"/>
    <n v="5"/>
    <n v="99.989997860000003"/>
    <n v="94.989997860000003"/>
    <s v="DEBIT"/>
    <s v="Non-Cash Payments"/>
  </r>
  <r>
    <n v="10253"/>
    <d v="2015-05-30T00:00:00"/>
    <x v="5"/>
    <n v="2"/>
    <d v="2015-06-02T00:00:00"/>
    <n v="1"/>
    <s v="Second Class"/>
    <s v="Other"/>
    <n v="9"/>
    <n v="8398"/>
    <n v="3"/>
    <s v="Footwear"/>
    <x v="2"/>
    <s v="Pirapora"/>
    <s v="Minas Gerais"/>
    <m/>
    <s v="Brazil"/>
    <s v="South America"/>
    <x v="0"/>
    <s v="Nike Men's Free 5.0+ Running Shoe"/>
    <n v="99.989997860000003"/>
    <n v="95.114003926871064"/>
    <n v="1"/>
    <n v="5"/>
    <n v="99.989997860000003"/>
    <n v="94.989997860000003"/>
    <s v="DEBIT"/>
    <s v="Non-Cash Payments"/>
  </r>
  <r>
    <n v="53816"/>
    <d v="2017-02-24T00:00:00"/>
    <x v="2"/>
    <n v="2"/>
    <d v="2017-02-28T00:00:00"/>
    <n v="0"/>
    <s v="Second Class"/>
    <s v="Other"/>
    <n v="9"/>
    <n v="8360"/>
    <n v="3"/>
    <s v="Footwear"/>
    <x v="2"/>
    <s v="Tartagal"/>
    <s v="Salta"/>
    <m/>
    <s v="Argentina"/>
    <s v="South America"/>
    <x v="0"/>
    <s v="Nike Men's Free 5.0+ Running Shoe"/>
    <n v="99.989997860000003"/>
    <n v="95.114003926871064"/>
    <n v="1"/>
    <n v="9"/>
    <n v="99.989997860000003"/>
    <n v="90.989997860000003"/>
    <s v="DEBIT"/>
    <s v="Non-Cash Payments"/>
  </r>
  <r>
    <n v="1077"/>
    <d v="2015-01-16T00:00:00"/>
    <x v="2"/>
    <n v="2"/>
    <d v="2015-01-20T00:00:00"/>
    <n v="1"/>
    <s v="Second Class"/>
    <s v="Other"/>
    <n v="9"/>
    <n v="8103"/>
    <n v="3"/>
    <s v="Footwear"/>
    <x v="2"/>
    <s v="Quetzaltenango"/>
    <s v="Quetzaltenango"/>
    <m/>
    <s v="Guatemala"/>
    <s v="Central America"/>
    <x v="0"/>
    <s v="Nike Men's Free 5.0+ Running Shoe"/>
    <n v="99.989997860000003"/>
    <n v="95.114003926871064"/>
    <n v="1"/>
    <n v="10"/>
    <n v="99.989997860000003"/>
    <n v="89.989997860000003"/>
    <s v="DEBIT"/>
    <s v="Non-Cash Payments"/>
  </r>
  <r>
    <n v="56037"/>
    <d v="2017-03-28T00:00:00"/>
    <x v="6"/>
    <n v="2"/>
    <d v="2017-03-30T00:00:00"/>
    <n v="1"/>
    <s v="Second Class"/>
    <s v="Other"/>
    <n v="9"/>
    <n v="3125"/>
    <n v="3"/>
    <s v="Footwear"/>
    <x v="2"/>
    <s v="Panama City"/>
    <s v="Panama"/>
    <m/>
    <s v="Panama"/>
    <s v="Central America"/>
    <x v="0"/>
    <s v="Nike Men's Free 5.0+ Running Shoe"/>
    <n v="99.989997860000003"/>
    <n v="95.114003926871064"/>
    <n v="1"/>
    <n v="18"/>
    <n v="99.989997860000003"/>
    <n v="81.989997860000003"/>
    <s v="DEBIT"/>
    <s v="Non-Cash Payments"/>
  </r>
  <r>
    <n v="8455"/>
    <d v="2015-04-05T00:00:00"/>
    <x v="0"/>
    <n v="2"/>
    <d v="2015-04-07T00:00:00"/>
    <n v="1"/>
    <s v="Second Class"/>
    <s v="Other"/>
    <n v="17"/>
    <n v="468"/>
    <n v="4"/>
    <s v="Apparel"/>
    <x v="2"/>
    <s v="Santo Domingo"/>
    <s v="Santo Domingo"/>
    <m/>
    <s v="Dominican Republic"/>
    <s v="Caribbean"/>
    <x v="5"/>
    <s v="Perfect Fitness Perfect Rip Deck"/>
    <n v="59.990001679999999"/>
    <n v="54.488929209402009"/>
    <n v="1"/>
    <n v="0"/>
    <n v="59.990001679999999"/>
    <n v="59.990001679999999"/>
    <s v="DEBIT"/>
    <s v="Non-Cash Payments"/>
  </r>
  <r>
    <n v="7884"/>
    <d v="2015-04-26T00:00:00"/>
    <x v="0"/>
    <n v="2"/>
    <d v="2015-04-28T00:00:00"/>
    <n v="1"/>
    <s v="Second Class"/>
    <s v="Other"/>
    <n v="17"/>
    <n v="4899"/>
    <n v="4"/>
    <s v="Apparel"/>
    <x v="2"/>
    <s v="Ilopango"/>
    <s v="San Salvador"/>
    <m/>
    <s v="El Salvador"/>
    <s v="Central America"/>
    <x v="5"/>
    <s v="Perfect Fitness Perfect Rip Deck"/>
    <n v="59.990001679999999"/>
    <n v="54.488929209402009"/>
    <n v="1"/>
    <n v="0"/>
    <n v="59.990001679999999"/>
    <n v="59.990001679999999"/>
    <s v="DEBIT"/>
    <s v="Non-Cash Payments"/>
  </r>
  <r>
    <n v="2887"/>
    <d v="2015-12-02T00:00:00"/>
    <x v="4"/>
    <n v="4"/>
    <d v="2015-12-08T00:00:00"/>
    <n v="0"/>
    <s v="Standard Class"/>
    <s v="Other"/>
    <n v="3"/>
    <n v="10632"/>
    <n v="2"/>
    <s v="Fitness"/>
    <x v="2"/>
    <s v="San Miguelito"/>
    <s v="Panama"/>
    <m/>
    <s v="Panama"/>
    <s v="Central America"/>
    <x v="15"/>
    <s v="adidas Men's F10 Messi TRX FG Soccer Cleat"/>
    <n v="59.990001679999999"/>
    <n v="57.194418487916671"/>
    <n v="4"/>
    <n v="31.190000529999999"/>
    <n v="239.96000672"/>
    <n v="208.77000619"/>
    <s v="TRANSFER"/>
    <s v="Non-Cash Payments"/>
  </r>
  <r>
    <n v="1186"/>
    <d v="2015-01-18T00:00:00"/>
    <x v="0"/>
    <n v="4"/>
    <d v="2015-01-22T00:00:00"/>
    <n v="0"/>
    <s v="Standard Class"/>
    <s v="Other"/>
    <n v="9"/>
    <n v="11947"/>
    <n v="3"/>
    <s v="Footwear"/>
    <x v="2"/>
    <s v="Tepic"/>
    <s v="Nayarit"/>
    <m/>
    <s v="Mexico"/>
    <s v="Central America"/>
    <x v="0"/>
    <s v="Nike Men's Free 5.0+ Running Shoe"/>
    <n v="99.989997860000003"/>
    <n v="95.114003926871064"/>
    <n v="4"/>
    <n v="4"/>
    <n v="399.95999144000001"/>
    <n v="395.95999144000001"/>
    <s v="TRANSFER"/>
    <s v="Non-Cash Payments"/>
  </r>
  <r>
    <n v="8488"/>
    <d v="2015-04-05T00:00:00"/>
    <x v="0"/>
    <n v="4"/>
    <d v="2015-04-09T00:00:00"/>
    <n v="0"/>
    <s v="Standard Class"/>
    <s v="Other"/>
    <n v="9"/>
    <n v="9154"/>
    <n v="3"/>
    <s v="Footwear"/>
    <x v="2"/>
    <s v="Posadas"/>
    <s v="Misiones"/>
    <m/>
    <s v="Argentina"/>
    <s v="South America"/>
    <x v="0"/>
    <s v="Nike Men's Free 5.0+ Running Shoe"/>
    <n v="99.989997860000003"/>
    <n v="95.114003926871064"/>
    <n v="4"/>
    <n v="63.990001679999999"/>
    <n v="399.95999144000001"/>
    <n v="335.96998976000003"/>
    <s v="TRANSFER"/>
    <s v="Non-Cash Payments"/>
  </r>
  <r>
    <n v="55000"/>
    <d v="2017-03-13T00:00:00"/>
    <x v="3"/>
    <n v="4"/>
    <d v="2017-03-17T00:00:00"/>
    <n v="0"/>
    <s v="Standard Class"/>
    <s v="Other"/>
    <n v="9"/>
    <n v="9897"/>
    <n v="3"/>
    <s v="Footwear"/>
    <x v="2"/>
    <s v="Culiacán"/>
    <s v="Sinaloa"/>
    <m/>
    <s v="Mexico"/>
    <s v="Central America"/>
    <x v="0"/>
    <s v="Nike Men's Free 5.0+ Running Shoe"/>
    <n v="99.989997860000003"/>
    <n v="95.114003926871064"/>
    <n v="4"/>
    <n v="79.989997860000003"/>
    <n v="399.95999144000001"/>
    <n v="319.96999357999999"/>
    <s v="TRANSFER"/>
    <s v="Non-Cash Payments"/>
  </r>
  <r>
    <n v="55201"/>
    <d v="2017-03-16T00:00:00"/>
    <x v="1"/>
    <n v="4"/>
    <d v="2017-03-22T00:00:00"/>
    <n v="0"/>
    <s v="Standard Class"/>
    <s v="Other"/>
    <n v="17"/>
    <n v="11198"/>
    <n v="4"/>
    <s v="Apparel"/>
    <x v="2"/>
    <s v="Panama City"/>
    <s v="Panama"/>
    <m/>
    <s v="Panama"/>
    <s v="Central America"/>
    <x v="5"/>
    <s v="Perfect Fitness Perfect Rip Deck"/>
    <n v="59.990001679999999"/>
    <n v="54.488929209402009"/>
    <n v="4"/>
    <n v="21.600000380000001"/>
    <n v="239.96000672"/>
    <n v="218.36000633999998"/>
    <s v="TRANSFER"/>
    <s v="Non-Cash Payments"/>
  </r>
  <r>
    <n v="1186"/>
    <d v="2015-01-18T00:00:00"/>
    <x v="0"/>
    <n v="4"/>
    <d v="2015-01-22T00:00:00"/>
    <n v="0"/>
    <s v="Standard Class"/>
    <s v="Other"/>
    <n v="17"/>
    <n v="11947"/>
    <n v="4"/>
    <s v="Apparel"/>
    <x v="2"/>
    <s v="Tepic"/>
    <s v="Nayarit"/>
    <m/>
    <s v="Mexico"/>
    <s v="Central America"/>
    <x v="5"/>
    <s v="Perfect Fitness Perfect Rip Deck"/>
    <n v="59.990001679999999"/>
    <n v="54.488929209402009"/>
    <n v="4"/>
    <n v="35.990001679999999"/>
    <n v="239.96000672"/>
    <n v="203.97000503999999"/>
    <s v="TRANSFER"/>
    <s v="Non-Cash Payments"/>
  </r>
  <r>
    <n v="1383"/>
    <d v="2015-01-21T00:00:00"/>
    <x v="4"/>
    <n v="4"/>
    <d v="2015-01-27T00:00:00"/>
    <n v="0"/>
    <s v="Standard Class"/>
    <s v="Other"/>
    <n v="17"/>
    <n v="1753"/>
    <n v="4"/>
    <s v="Apparel"/>
    <x v="2"/>
    <s v="Santana de Parnaíba"/>
    <s v="São Paulo"/>
    <m/>
    <s v="Brazil"/>
    <s v="South America"/>
    <x v="5"/>
    <s v="Perfect Fitness Perfect Rip Deck"/>
    <n v="59.990001679999999"/>
    <n v="54.488929209402009"/>
    <n v="4"/>
    <n v="35.990001679999999"/>
    <n v="239.96000672"/>
    <n v="203.97000503999999"/>
    <s v="TRANSFER"/>
    <s v="Non-Cash Payments"/>
  </r>
  <r>
    <n v="53581"/>
    <d v="2017-02-21T00:00:00"/>
    <x v="6"/>
    <n v="4"/>
    <d v="2017-02-27T00:00:00"/>
    <n v="0"/>
    <s v="Standard Class"/>
    <s v="Other"/>
    <n v="17"/>
    <n v="2790"/>
    <n v="4"/>
    <s v="Apparel"/>
    <x v="2"/>
    <s v="Bogotá"/>
    <s v="Bogotá"/>
    <m/>
    <s v="Colombia"/>
    <s v="South America"/>
    <x v="5"/>
    <s v="Perfect Fitness Perfect Rip Deck"/>
    <n v="59.990001679999999"/>
    <n v="54.488929209402009"/>
    <n v="4"/>
    <n v="38.38999939"/>
    <n v="239.96000672"/>
    <n v="201.57000733000001"/>
    <s v="TRANSFER"/>
    <s v="Non-Cash Payments"/>
  </r>
  <r>
    <n v="1383"/>
    <d v="2015-01-21T00:00:00"/>
    <x v="4"/>
    <n v="4"/>
    <d v="2015-01-27T00:00:00"/>
    <n v="0"/>
    <s v="Standard Class"/>
    <s v="Other"/>
    <n v="17"/>
    <n v="1753"/>
    <n v="4"/>
    <s v="Apparel"/>
    <x v="2"/>
    <s v="Santana de Parnaíba"/>
    <s v="São Paulo"/>
    <m/>
    <s v="Brazil"/>
    <s v="South America"/>
    <x v="5"/>
    <s v="Perfect Fitness Perfect Rip Deck"/>
    <n v="59.990001679999999"/>
    <n v="54.488929209402009"/>
    <n v="4"/>
    <n v="38.38999939"/>
    <n v="239.96000672"/>
    <n v="201.57000733000001"/>
    <s v="TRANSFER"/>
    <s v="Non-Cash Payments"/>
  </r>
  <r>
    <n v="57479"/>
    <d v="2017-04-19T00:00:00"/>
    <x v="4"/>
    <n v="4"/>
    <d v="2017-04-25T00:00:00"/>
    <n v="0"/>
    <s v="Standard Class"/>
    <s v="Other"/>
    <n v="17"/>
    <n v="1756"/>
    <n v="4"/>
    <s v="Apparel"/>
    <x v="2"/>
    <s v="Cienfuegos"/>
    <s v="Cienfuegos"/>
    <m/>
    <s v="Cuba"/>
    <s v="Caribbean"/>
    <x v="5"/>
    <s v="Perfect Fitness Perfect Rip Deck"/>
    <n v="59.990001679999999"/>
    <n v="54.488929209402009"/>
    <n v="4"/>
    <n v="40.790000919999997"/>
    <n v="239.96000672"/>
    <n v="199.17000580000001"/>
    <s v="TRANSFER"/>
    <s v="Non-Cash Payments"/>
  </r>
  <r>
    <n v="738"/>
    <d v="2015-11-01T00:00:00"/>
    <x v="0"/>
    <n v="4"/>
    <d v="2015-11-05T00:00:00"/>
    <n v="0"/>
    <s v="Standard Class"/>
    <s v="Other"/>
    <n v="17"/>
    <n v="10042"/>
    <n v="4"/>
    <s v="Apparel"/>
    <x v="2"/>
    <s v="São Bernardo do Campo"/>
    <s v="São Paulo"/>
    <m/>
    <s v="Brazil"/>
    <s v="South America"/>
    <x v="5"/>
    <s v="Perfect Fitness Perfect Rip Deck"/>
    <n v="59.990001679999999"/>
    <n v="54.488929209402009"/>
    <n v="4"/>
    <n v="40.790000919999997"/>
    <n v="239.96000672"/>
    <n v="199.17000580000001"/>
    <s v="TRANSFER"/>
    <s v="Non-Cash Payments"/>
  </r>
  <r>
    <n v="56476"/>
    <d v="2017-04-04T00:00:00"/>
    <x v="6"/>
    <n v="4"/>
    <d v="2017-04-10T00:00:00"/>
    <n v="0"/>
    <s v="Standard Class"/>
    <s v="Other"/>
    <n v="17"/>
    <n v="9698"/>
    <n v="4"/>
    <s v="Apparel"/>
    <x v="2"/>
    <s v="Birigui"/>
    <s v="São Paulo"/>
    <m/>
    <s v="Brazil"/>
    <s v="South America"/>
    <x v="5"/>
    <s v="Perfect Fitness Perfect Rip Deck"/>
    <n v="59.990001679999999"/>
    <n v="54.488929209402009"/>
    <n v="4"/>
    <n v="40.790000919999997"/>
    <n v="239.96000672"/>
    <n v="199.17000580000001"/>
    <s v="TRANSFER"/>
    <s v="Non-Cash Payments"/>
  </r>
  <r>
    <n v="8488"/>
    <d v="2015-04-05T00:00:00"/>
    <x v="0"/>
    <n v="4"/>
    <d v="2015-04-09T00:00:00"/>
    <n v="0"/>
    <s v="Standard Class"/>
    <s v="Other"/>
    <n v="17"/>
    <n v="9154"/>
    <n v="4"/>
    <s v="Apparel"/>
    <x v="2"/>
    <s v="Posadas"/>
    <s v="Misiones"/>
    <m/>
    <s v="Argentina"/>
    <s v="South America"/>
    <x v="5"/>
    <s v="Perfect Fitness Perfect Rip Deck"/>
    <n v="59.990001679999999"/>
    <n v="54.488929209402009"/>
    <n v="4"/>
    <n v="40.790000919999997"/>
    <n v="239.96000672"/>
    <n v="199.17000580000001"/>
    <s v="TRANSFER"/>
    <s v="Non-Cash Payments"/>
  </r>
  <r>
    <n v="57575"/>
    <d v="2017-04-20T00:00:00"/>
    <x v="1"/>
    <n v="4"/>
    <d v="2017-04-26T00:00:00"/>
    <n v="1"/>
    <s v="Standard Class"/>
    <s v="Other"/>
    <n v="7"/>
    <n v="4768"/>
    <n v="2"/>
    <s v="Fitness"/>
    <x v="2"/>
    <s v="Santa Rosa"/>
    <s v="Rio Grande do Sul"/>
    <m/>
    <s v="Brazil"/>
    <s v="South America"/>
    <x v="13"/>
    <s v="Nike Dri-FIT Crew Sock 6 Pack"/>
    <n v="22"/>
    <n v="19.656208341820829"/>
    <n v="2"/>
    <n v="0.439999998"/>
    <n v="44"/>
    <n v="43.560000002000002"/>
    <s v="TRANSFER"/>
    <s v="Non-Cash Payments"/>
  </r>
  <r>
    <n v="57380"/>
    <d v="2017-04-17T00:00:00"/>
    <x v="3"/>
    <n v="1"/>
    <d v="2017-04-18T00:00:00"/>
    <n v="1"/>
    <s v="First Class"/>
    <s v="Other"/>
    <n v="7"/>
    <n v="9037"/>
    <n v="2"/>
    <s v="Fitness"/>
    <x v="2"/>
    <s v="Mejicanos"/>
    <s v="San Salvador"/>
    <m/>
    <s v="El Salvador"/>
    <s v="Central America"/>
    <x v="13"/>
    <s v="Nike Dri-FIT Crew Sock 6 Pack"/>
    <n v="22"/>
    <n v="19.656208341820829"/>
    <n v="4"/>
    <n v="4.4000000950000002"/>
    <n v="88"/>
    <n v="83.599999905000004"/>
    <s v="CASH"/>
    <s v="Cash Not Over 200"/>
  </r>
  <r>
    <n v="57353"/>
    <d v="2017-04-17T00:00:00"/>
    <x v="3"/>
    <n v="0"/>
    <d v="2017-04-17T00:00:00"/>
    <n v="0"/>
    <s v="Same Day"/>
    <s v="Same Day - On Time"/>
    <n v="7"/>
    <n v="5783"/>
    <n v="2"/>
    <s v="Fitness"/>
    <x v="2"/>
    <s v="Tegucigalpa"/>
    <s v="Francisco Morazán"/>
    <m/>
    <s v="Honduras"/>
    <s v="Central America"/>
    <x v="13"/>
    <s v="Nike Dri-FIT Crew Sock 6 Pack"/>
    <n v="22"/>
    <n v="19.656208341820829"/>
    <n v="1"/>
    <n v="0.87999999500000003"/>
    <n v="22"/>
    <n v="21.120000005000001"/>
    <s v="DEBIT"/>
    <s v="Non-Cash Payments"/>
  </r>
  <r>
    <n v="77202"/>
    <d v="2018-01-31T00:00:00"/>
    <x v="4"/>
    <n v="4"/>
    <d v="2018-02-06T00:00:00"/>
    <n v="0"/>
    <s v="Standard Class"/>
    <s v="Other"/>
    <n v="73"/>
    <n v="20755"/>
    <n v="2"/>
    <s v="Fitness"/>
    <x v="3"/>
    <s v="Bekasi"/>
    <s v="West Java"/>
    <m/>
    <s v="Indonesia"/>
    <s v="Southeast Asia"/>
    <x v="28"/>
    <s v="Smart watch "/>
    <n v="327.75"/>
    <n v="297.07027734645828"/>
    <n v="1"/>
    <n v="13.10999966"/>
    <n v="327.75"/>
    <n v="314.64000034000003"/>
    <s v="DEBIT"/>
    <s v="Non-Cash Payments"/>
  </r>
  <r>
    <n v="75939"/>
    <d v="2018-01-13T00:00:00"/>
    <x v="5"/>
    <n v="4"/>
    <d v="2018-01-18T00:00:00"/>
    <n v="1"/>
    <s v="Standard Class"/>
    <s v="Other"/>
    <n v="73"/>
    <n v="19492"/>
    <n v="2"/>
    <s v="Fitness"/>
    <x v="3"/>
    <s v="Bikaner"/>
    <s v="Rajasthan"/>
    <m/>
    <s v="India"/>
    <s v="South Asia"/>
    <x v="28"/>
    <s v="Smart watch "/>
    <n v="327.75"/>
    <n v="297.07027734645828"/>
    <n v="1"/>
    <n v="16.38999939"/>
    <n v="327.75"/>
    <n v="311.36000060999999"/>
    <s v="TRANSFER"/>
    <s v="Non-Cash Payments"/>
  </r>
  <r>
    <n v="75938"/>
    <d v="2018-01-13T00:00:00"/>
    <x v="5"/>
    <n v="4"/>
    <d v="2018-01-18T00:00:00"/>
    <n v="0"/>
    <s v="Standard Class"/>
    <s v="Other"/>
    <n v="73"/>
    <n v="19491"/>
    <n v="2"/>
    <s v="Fitness"/>
    <x v="3"/>
    <s v="Bikaner"/>
    <s v="Rajasthan"/>
    <m/>
    <s v="India"/>
    <s v="South Asia"/>
    <x v="28"/>
    <s v="Smart watch "/>
    <n v="327.75"/>
    <n v="297.07027734645828"/>
    <n v="1"/>
    <n v="18.030000690000001"/>
    <n v="327.75"/>
    <n v="309.71999930999999"/>
    <s v="CASH"/>
    <s v="Cash Over 200"/>
  </r>
  <r>
    <n v="75937"/>
    <d v="2018-01-13T00:00:00"/>
    <x v="5"/>
    <n v="4"/>
    <d v="2018-01-18T00:00:00"/>
    <n v="0"/>
    <s v="Standard Class"/>
    <s v="Other"/>
    <n v="73"/>
    <n v="19490"/>
    <n v="2"/>
    <s v="Fitness"/>
    <x v="3"/>
    <s v="Townsville"/>
    <s v="Queensland"/>
    <m/>
    <s v="Australia"/>
    <s v="Oceania"/>
    <x v="28"/>
    <s v="Smart watch "/>
    <n v="327.75"/>
    <n v="297.07027734645828"/>
    <n v="1"/>
    <n v="22.940000529999999"/>
    <n v="327.75"/>
    <n v="304.80999946999998"/>
    <s v="DEBIT"/>
    <s v="Non-Cash Payments"/>
  </r>
  <r>
    <n v="75936"/>
    <d v="2018-01-13T00:00:00"/>
    <x v="5"/>
    <n v="4"/>
    <d v="2018-01-18T00:00:00"/>
    <n v="0"/>
    <s v="Standard Class"/>
    <s v="Other"/>
    <n v="73"/>
    <n v="19489"/>
    <n v="2"/>
    <s v="Fitness"/>
    <x v="3"/>
    <s v="Townsville"/>
    <s v="Queensland"/>
    <m/>
    <s v="Australia"/>
    <s v="Oceania"/>
    <x v="28"/>
    <s v="Smart watch "/>
    <n v="327.75"/>
    <n v="297.07027734645828"/>
    <n v="1"/>
    <n v="29.5"/>
    <n v="327.75"/>
    <n v="298.25"/>
    <s v="CASH"/>
    <s v="Cash Over 200"/>
  </r>
  <r>
    <n v="75935"/>
    <d v="2018-01-13T00:00:00"/>
    <x v="5"/>
    <n v="4"/>
    <d v="2018-01-18T00:00:00"/>
    <n v="0"/>
    <s v="Standard Class"/>
    <s v="Other"/>
    <n v="73"/>
    <n v="19488"/>
    <n v="2"/>
    <s v="Fitness"/>
    <x v="3"/>
    <s v="Toowoomba"/>
    <s v="Queensland"/>
    <m/>
    <s v="Australia"/>
    <s v="Oceania"/>
    <x v="28"/>
    <s v="Smart watch "/>
    <n v="327.75"/>
    <n v="297.07027734645828"/>
    <n v="1"/>
    <n v="32.77999878"/>
    <n v="327.75"/>
    <n v="294.97000121999997"/>
    <s v="TRANSFER"/>
    <s v="Non-Cash Payments"/>
  </r>
  <r>
    <n v="75934"/>
    <d v="2018-01-13T00:00:00"/>
    <x v="5"/>
    <n v="1"/>
    <d v="2018-01-15T00:00:00"/>
    <n v="1"/>
    <s v="First Class"/>
    <s v="Other"/>
    <n v="73"/>
    <n v="19487"/>
    <n v="2"/>
    <s v="Fitness"/>
    <x v="3"/>
    <s v="Guangzhou"/>
    <s v="Guangdong"/>
    <m/>
    <s v="China"/>
    <s v="Eastern Asia"/>
    <x v="28"/>
    <s v="Smart watch "/>
    <n v="327.75"/>
    <n v="297.07027734645828"/>
    <n v="1"/>
    <n v="39.33000183"/>
    <n v="327.75"/>
    <n v="288.41999816999999"/>
    <s v="DEBIT"/>
    <s v="Non-Cash Payments"/>
  </r>
  <r>
    <n v="75933"/>
    <d v="2018-01-13T00:00:00"/>
    <x v="5"/>
    <n v="1"/>
    <d v="2018-01-15T00:00:00"/>
    <n v="1"/>
    <s v="First Class"/>
    <s v="Other"/>
    <n v="73"/>
    <n v="19486"/>
    <n v="2"/>
    <s v="Fitness"/>
    <x v="3"/>
    <s v="Guangzhou"/>
    <s v="Guangdong"/>
    <m/>
    <s v="China"/>
    <s v="Eastern Asia"/>
    <x v="28"/>
    <s v="Smart watch "/>
    <n v="327.75"/>
    <n v="297.07027734645828"/>
    <n v="1"/>
    <n v="42.61000061"/>
    <n v="327.75"/>
    <n v="285.13999939000001"/>
    <s v="TRANSFER"/>
    <s v="Non-Cash Payments"/>
  </r>
  <r>
    <n v="75932"/>
    <d v="2018-01-13T00:00:00"/>
    <x v="5"/>
    <n v="2"/>
    <d v="2018-01-16T00:00:00"/>
    <n v="1"/>
    <s v="Second Class"/>
    <s v="Other"/>
    <n v="73"/>
    <n v="19485"/>
    <n v="2"/>
    <s v="Fitness"/>
    <x v="3"/>
    <s v="Guangzhou"/>
    <s v="Guangdong"/>
    <m/>
    <s v="China"/>
    <s v="Eastern Asia"/>
    <x v="28"/>
    <s v="Smart watch "/>
    <n v="327.75"/>
    <n v="297.07027734645828"/>
    <n v="1"/>
    <n v="49.159999849999998"/>
    <n v="327.75"/>
    <n v="278.59000014999998"/>
    <s v="CASH"/>
    <s v="Cash Over 200"/>
  </r>
  <r>
    <n v="75931"/>
    <d v="2018-01-13T00:00:00"/>
    <x v="5"/>
    <n v="1"/>
    <d v="2018-01-15T00:00:00"/>
    <n v="1"/>
    <s v="First Class"/>
    <s v="Other"/>
    <n v="73"/>
    <n v="19484"/>
    <n v="2"/>
    <s v="Fitness"/>
    <x v="3"/>
    <s v="Guangzhou"/>
    <s v="Guangdong"/>
    <m/>
    <s v="China"/>
    <s v="Eastern Asia"/>
    <x v="28"/>
    <s v="Smart watch "/>
    <n v="327.75"/>
    <n v="297.07027734645828"/>
    <n v="1"/>
    <n v="52.439998629999998"/>
    <n v="327.75"/>
    <n v="275.31000137000001"/>
    <s v="CASH"/>
    <s v="Cash Over 200"/>
  </r>
  <r>
    <n v="75930"/>
    <d v="2018-01-13T00:00:00"/>
    <x v="5"/>
    <n v="2"/>
    <d v="2018-01-16T00:00:00"/>
    <n v="0"/>
    <s v="Second Class"/>
    <s v="Other"/>
    <n v="73"/>
    <n v="19483"/>
    <n v="2"/>
    <s v="Fitness"/>
    <x v="3"/>
    <s v="Tokyo"/>
    <s v="Tokyo"/>
    <m/>
    <s v="Japan"/>
    <s v="Eastern Asia"/>
    <x v="28"/>
    <s v="Smart watch "/>
    <n v="327.75"/>
    <n v="297.07027734645828"/>
    <n v="1"/>
    <n v="55.72000122"/>
    <n v="327.75"/>
    <n v="272.02999878000003"/>
    <s v="TRANSFER"/>
    <s v="Non-Cash Payments"/>
  </r>
  <r>
    <n v="75929"/>
    <d v="2018-01-13T00:00:00"/>
    <x v="5"/>
    <n v="2"/>
    <d v="2018-01-16T00:00:00"/>
    <n v="1"/>
    <s v="Second Class"/>
    <s v="Other"/>
    <n v="73"/>
    <n v="19482"/>
    <n v="2"/>
    <s v="Fitness"/>
    <x v="3"/>
    <s v="Manado"/>
    <s v="North Sulawesi"/>
    <m/>
    <s v="Indonesia"/>
    <s v="Southeast Asia"/>
    <x v="28"/>
    <s v="Smart watch "/>
    <n v="327.75"/>
    <n v="297.07027734645828"/>
    <n v="1"/>
    <n v="59"/>
    <n v="327.75"/>
    <n v="268.75"/>
    <s v="TRANSFER"/>
    <s v="Non-Cash Payments"/>
  </r>
  <r>
    <n v="75928"/>
    <d v="2018-01-13T00:00:00"/>
    <x v="5"/>
    <n v="2"/>
    <d v="2018-01-16T00:00:00"/>
    <n v="1"/>
    <s v="Second Class"/>
    <s v="Other"/>
    <n v="73"/>
    <n v="19481"/>
    <n v="2"/>
    <s v="Fitness"/>
    <x v="3"/>
    <s v="Manado"/>
    <s v="North Sulawesi"/>
    <m/>
    <s v="Indonesia"/>
    <s v="Southeast Asia"/>
    <x v="28"/>
    <s v="Smart watch "/>
    <n v="327.75"/>
    <n v="297.07027734645828"/>
    <n v="1"/>
    <n v="65.550003050000001"/>
    <n v="327.75"/>
    <n v="262.19999695000001"/>
    <s v="TRANSFER"/>
    <s v="Non-Cash Payments"/>
  </r>
  <r>
    <n v="75927"/>
    <d v="2018-01-13T00:00:00"/>
    <x v="5"/>
    <n v="1"/>
    <d v="2018-01-15T00:00:00"/>
    <n v="1"/>
    <s v="First Class"/>
    <s v="Other"/>
    <n v="73"/>
    <n v="19480"/>
    <n v="2"/>
    <s v="Fitness"/>
    <x v="3"/>
    <s v="Sangli"/>
    <s v="Maharashtra"/>
    <m/>
    <s v="India"/>
    <s v="South Asia"/>
    <x v="28"/>
    <s v="Smart watch "/>
    <n v="327.75"/>
    <n v="297.07027734645828"/>
    <n v="1"/>
    <n v="81.940002440000001"/>
    <n v="327.75"/>
    <n v="245.80999756"/>
    <s v="DEBIT"/>
    <s v="Non-Cash Payments"/>
  </r>
  <r>
    <n v="75926"/>
    <d v="2018-01-13T00:00:00"/>
    <x v="5"/>
    <n v="1"/>
    <d v="2018-01-15T00:00:00"/>
    <n v="1"/>
    <s v="First Class"/>
    <s v="Other"/>
    <n v="73"/>
    <n v="19479"/>
    <n v="2"/>
    <s v="Fitness"/>
    <x v="3"/>
    <s v="Sangli"/>
    <s v="Maharashtra"/>
    <m/>
    <s v="India"/>
    <s v="South Asia"/>
    <x v="28"/>
    <s v="Smart watch "/>
    <n v="327.75"/>
    <n v="297.07027734645828"/>
    <n v="1"/>
    <n v="0"/>
    <n v="327.75"/>
    <n v="327.75"/>
    <s v="TRANSFER"/>
    <s v="Non-Cash Payments"/>
  </r>
  <r>
    <n v="75925"/>
    <d v="2018-01-13T00:00:00"/>
    <x v="5"/>
    <n v="1"/>
    <d v="2018-01-15T00:00:00"/>
    <n v="1"/>
    <s v="First Class"/>
    <s v="Other"/>
    <n v="73"/>
    <n v="19478"/>
    <n v="2"/>
    <s v="Fitness"/>
    <x v="3"/>
    <s v="Sangli"/>
    <s v="Maharashtra"/>
    <m/>
    <s v="India"/>
    <s v="South Asia"/>
    <x v="28"/>
    <s v="Smart watch "/>
    <n v="327.75"/>
    <n v="297.07027734645828"/>
    <n v="1"/>
    <n v="3.2799999710000001"/>
    <n v="327.75"/>
    <n v="324.470000029"/>
    <s v="DEBIT"/>
    <s v="Non-Cash Payments"/>
  </r>
  <r>
    <n v="75924"/>
    <d v="2018-01-13T00:00:00"/>
    <x v="5"/>
    <n v="2"/>
    <d v="2018-01-16T00:00:00"/>
    <n v="1"/>
    <s v="Second Class"/>
    <s v="Other"/>
    <n v="73"/>
    <n v="19477"/>
    <n v="2"/>
    <s v="Fitness"/>
    <x v="3"/>
    <s v="Seoul"/>
    <s v="Seoul"/>
    <m/>
    <s v="South Korea"/>
    <s v="Eastern Asia"/>
    <x v="28"/>
    <s v="Smart watch "/>
    <n v="327.75"/>
    <n v="297.07027734645828"/>
    <n v="1"/>
    <n v="6.5599999430000002"/>
    <n v="327.75"/>
    <n v="321.19000005700002"/>
    <s v="CASH"/>
    <s v="Cash Over 200"/>
  </r>
  <r>
    <n v="75923"/>
    <d v="2018-01-13T00:00:00"/>
    <x v="5"/>
    <n v="1"/>
    <d v="2018-01-15T00:00:00"/>
    <n v="1"/>
    <s v="First Class"/>
    <s v="Other"/>
    <n v="73"/>
    <n v="19476"/>
    <n v="2"/>
    <s v="Fitness"/>
    <x v="3"/>
    <s v="Jabalpur"/>
    <s v="Madhya Pradesh"/>
    <m/>
    <s v="India"/>
    <s v="South Asia"/>
    <x v="28"/>
    <s v="Smart watch "/>
    <n v="327.75"/>
    <n v="297.07027734645828"/>
    <n v="1"/>
    <n v="9.8299999239999991"/>
    <n v="327.75"/>
    <n v="317.92000007600001"/>
    <s v="CASH"/>
    <s v="Cash Over 200"/>
  </r>
  <r>
    <n v="75922"/>
    <d v="2018-01-13T00:00:00"/>
    <x v="5"/>
    <n v="1"/>
    <d v="2018-01-15T00:00:00"/>
    <n v="1"/>
    <s v="First Class"/>
    <s v="Other"/>
    <n v="73"/>
    <n v="19475"/>
    <n v="2"/>
    <s v="Fitness"/>
    <x v="3"/>
    <s v="Jabalpur"/>
    <s v="Madhya Pradesh"/>
    <m/>
    <s v="India"/>
    <s v="South Asia"/>
    <x v="28"/>
    <s v="Smart watch "/>
    <n v="327.75"/>
    <n v="297.07027734645828"/>
    <n v="1"/>
    <n v="13.10999966"/>
    <n v="327.75"/>
    <n v="314.64000034000003"/>
    <s v="DEBIT"/>
    <s v="Non-Cash Payments"/>
  </r>
  <r>
    <n v="75921"/>
    <d v="2018-01-13T00:00:00"/>
    <x v="5"/>
    <n v="0"/>
    <d v="2018-01-13T00:00:00"/>
    <n v="0"/>
    <s v="Same Day"/>
    <s v="Same Day - On Time"/>
    <n v="73"/>
    <n v="19474"/>
    <n v="2"/>
    <s v="Fitness"/>
    <x v="3"/>
    <s v="Jabalpur"/>
    <s v="Madhya Pradesh"/>
    <m/>
    <s v="India"/>
    <s v="South Asia"/>
    <x v="28"/>
    <s v="Smart watch "/>
    <n v="327.75"/>
    <n v="297.07027734645828"/>
    <n v="1"/>
    <n v="16.38999939"/>
    <n v="327.75"/>
    <n v="311.36000060999999"/>
    <s v="CASH"/>
    <s v="Cash Over 200"/>
  </r>
  <r>
    <n v="75920"/>
    <d v="2018-01-13T00:00:00"/>
    <x v="5"/>
    <n v="0"/>
    <d v="2018-01-13T00:00:00"/>
    <n v="0"/>
    <s v="Same Day"/>
    <s v="Same Day - On Time"/>
    <n v="73"/>
    <n v="19473"/>
    <n v="2"/>
    <s v="Fitness"/>
    <x v="3"/>
    <s v="Jabalpur"/>
    <s v="Madhya Pradesh"/>
    <m/>
    <s v="India"/>
    <s v="South Asia"/>
    <x v="28"/>
    <s v="Smart watch "/>
    <n v="327.75"/>
    <n v="297.07027734645828"/>
    <n v="1"/>
    <n v="18.030000690000001"/>
    <n v="327.75"/>
    <n v="309.71999930999999"/>
    <s v="TRANSFER"/>
    <s v="Non-Cash Payments"/>
  </r>
  <r>
    <n v="75919"/>
    <d v="2018-01-13T00:00:00"/>
    <x v="5"/>
    <n v="4"/>
    <d v="2018-01-18T00:00:00"/>
    <n v="1"/>
    <s v="Standard Class"/>
    <s v="Other"/>
    <n v="73"/>
    <n v="19472"/>
    <n v="2"/>
    <s v="Fitness"/>
    <x v="3"/>
    <s v="Jabalpur"/>
    <s v="Madhya Pradesh"/>
    <m/>
    <s v="India"/>
    <s v="South Asia"/>
    <x v="28"/>
    <s v="Smart watch "/>
    <n v="327.75"/>
    <n v="297.07027734645828"/>
    <n v="1"/>
    <n v="22.940000529999999"/>
    <n v="327.75"/>
    <n v="304.80999946999998"/>
    <s v="TRANSFER"/>
    <s v="Non-Cash Payments"/>
  </r>
  <r>
    <n v="75918"/>
    <d v="2018-01-13T00:00:00"/>
    <x v="5"/>
    <n v="2"/>
    <d v="2018-01-16T00:00:00"/>
    <n v="1"/>
    <s v="Second Class"/>
    <s v="Other"/>
    <n v="73"/>
    <n v="19471"/>
    <n v="2"/>
    <s v="Fitness"/>
    <x v="3"/>
    <s v="Geelong"/>
    <s v="Victoria"/>
    <m/>
    <s v="Australia"/>
    <s v="Oceania"/>
    <x v="28"/>
    <s v="Smart watch "/>
    <n v="327.75"/>
    <n v="297.07027734645828"/>
    <n v="1"/>
    <n v="29.5"/>
    <n v="327.75"/>
    <n v="298.25"/>
    <s v="TRANSFER"/>
    <s v="Non-Cash Payments"/>
  </r>
  <r>
    <n v="75917"/>
    <d v="2018-01-13T00:00:00"/>
    <x v="5"/>
    <n v="2"/>
    <d v="2018-01-16T00:00:00"/>
    <n v="0"/>
    <s v="Second Class"/>
    <s v="Other"/>
    <n v="73"/>
    <n v="19470"/>
    <n v="2"/>
    <s v="Fitness"/>
    <x v="3"/>
    <s v="Geelong"/>
    <s v="Victoria"/>
    <m/>
    <s v="Australia"/>
    <s v="Oceania"/>
    <x v="28"/>
    <s v="Smart watch "/>
    <n v="327.75"/>
    <n v="297.07027734645828"/>
    <n v="1"/>
    <n v="32.77999878"/>
    <n v="327.75"/>
    <n v="294.97000121999997"/>
    <s v="TRANSFER"/>
    <s v="Non-Cash Payments"/>
  </r>
  <r>
    <n v="75916"/>
    <d v="2018-01-13T00:00:00"/>
    <x v="5"/>
    <n v="2"/>
    <d v="2018-01-16T00:00:00"/>
    <n v="0"/>
    <s v="Second Class"/>
    <s v="Other"/>
    <n v="73"/>
    <n v="19469"/>
    <n v="2"/>
    <s v="Fitness"/>
    <x v="3"/>
    <s v="Brisbane"/>
    <s v="Queensland"/>
    <m/>
    <s v="Australia"/>
    <s v="Oceania"/>
    <x v="28"/>
    <s v="Smart watch "/>
    <n v="327.75"/>
    <n v="297.07027734645828"/>
    <n v="1"/>
    <n v="39.33000183"/>
    <n v="327.75"/>
    <n v="288.41999816999999"/>
    <s v="TRANSFER"/>
    <s v="Non-Cash Payments"/>
  </r>
  <r>
    <n v="75915"/>
    <d v="2018-01-13T00:00:00"/>
    <x v="5"/>
    <n v="2"/>
    <d v="2018-01-16T00:00:00"/>
    <n v="1"/>
    <s v="Second Class"/>
    <s v="Other"/>
    <n v="73"/>
    <n v="19468"/>
    <n v="2"/>
    <s v="Fitness"/>
    <x v="3"/>
    <s v="Mandurah"/>
    <s v="Western Australia"/>
    <m/>
    <s v="Australia"/>
    <s v="Oceania"/>
    <x v="28"/>
    <s v="Smart watch "/>
    <n v="327.75"/>
    <n v="297.07027734645828"/>
    <n v="1"/>
    <n v="42.61000061"/>
    <n v="327.75"/>
    <n v="285.13999939000001"/>
    <s v="DEBIT"/>
    <s v="Non-Cash Payments"/>
  </r>
  <r>
    <n v="75914"/>
    <d v="2018-01-13T00:00:00"/>
    <x v="5"/>
    <n v="2"/>
    <d v="2018-01-16T00:00:00"/>
    <n v="1"/>
    <s v="Second Class"/>
    <s v="Other"/>
    <n v="73"/>
    <n v="19467"/>
    <n v="2"/>
    <s v="Fitness"/>
    <x v="3"/>
    <s v="Mandurah"/>
    <s v="Western Australia"/>
    <m/>
    <s v="Australia"/>
    <s v="Oceania"/>
    <x v="28"/>
    <s v="Smart watch "/>
    <n v="327.75"/>
    <n v="297.07027734645828"/>
    <n v="1"/>
    <n v="49.159999849999998"/>
    <n v="327.75"/>
    <n v="278.59000014999998"/>
    <s v="TRANSFER"/>
    <s v="Non-Cash Payments"/>
  </r>
  <r>
    <n v="75913"/>
    <d v="2018-01-13T00:00:00"/>
    <x v="5"/>
    <n v="4"/>
    <d v="2018-01-18T00:00:00"/>
    <n v="0"/>
    <s v="Standard Class"/>
    <s v="Other"/>
    <n v="73"/>
    <n v="19466"/>
    <n v="2"/>
    <s v="Fitness"/>
    <x v="3"/>
    <s v="Guilin"/>
    <s v="Guangxi"/>
    <m/>
    <s v="China"/>
    <s v="Eastern Asia"/>
    <x v="28"/>
    <s v="Smart watch "/>
    <n v="327.75"/>
    <n v="297.07027734645828"/>
    <n v="1"/>
    <n v="52.439998629999998"/>
    <n v="327.75"/>
    <n v="275.31000137000001"/>
    <s v="CASH"/>
    <s v="Cash Over 200"/>
  </r>
  <r>
    <n v="75912"/>
    <d v="2018-01-13T00:00:00"/>
    <x v="5"/>
    <n v="4"/>
    <d v="2018-01-18T00:00:00"/>
    <n v="0"/>
    <s v="Standard Class"/>
    <s v="Other"/>
    <n v="73"/>
    <n v="19465"/>
    <n v="2"/>
    <s v="Fitness"/>
    <x v="3"/>
    <s v="Guilin"/>
    <s v="Guangxi"/>
    <m/>
    <s v="China"/>
    <s v="Eastern Asia"/>
    <x v="28"/>
    <s v="Smart watch "/>
    <n v="327.75"/>
    <n v="297.07027734645828"/>
    <n v="1"/>
    <n v="55.72000122"/>
    <n v="327.75"/>
    <n v="272.02999878000003"/>
    <s v="DEBIT"/>
    <s v="Non-Cash Payments"/>
  </r>
  <r>
    <n v="75911"/>
    <d v="2018-01-13T00:00:00"/>
    <x v="5"/>
    <n v="4"/>
    <d v="2018-01-18T00:00:00"/>
    <n v="0"/>
    <s v="Standard Class"/>
    <s v="Other"/>
    <n v="73"/>
    <n v="19464"/>
    <n v="2"/>
    <s v="Fitness"/>
    <x v="3"/>
    <s v="Guilin"/>
    <s v="Guangxi"/>
    <m/>
    <s v="China"/>
    <s v="Eastern Asia"/>
    <x v="28"/>
    <s v="Smart watch "/>
    <n v="327.75"/>
    <n v="297.07027734645828"/>
    <n v="1"/>
    <n v="59"/>
    <n v="327.75"/>
    <n v="268.75"/>
    <s v="TRANSFER"/>
    <s v="Non-Cash Payments"/>
  </r>
  <r>
    <n v="75910"/>
    <d v="2018-01-13T00:00:00"/>
    <x v="5"/>
    <n v="4"/>
    <d v="2018-01-18T00:00:00"/>
    <n v="1"/>
    <s v="Standard Class"/>
    <s v="Other"/>
    <n v="73"/>
    <n v="19463"/>
    <n v="2"/>
    <s v="Fitness"/>
    <x v="3"/>
    <s v="Guilin"/>
    <s v="Guangxi"/>
    <m/>
    <s v="China"/>
    <s v="Eastern Asia"/>
    <x v="28"/>
    <s v="Smart watch "/>
    <n v="327.75"/>
    <n v="297.07027734645828"/>
    <n v="1"/>
    <n v="65.550003050000001"/>
    <n v="327.75"/>
    <n v="262.19999695000001"/>
    <s v="DEBIT"/>
    <s v="Non-Cash Payments"/>
  </r>
  <r>
    <n v="75909"/>
    <d v="2018-01-13T00:00:00"/>
    <x v="5"/>
    <n v="4"/>
    <d v="2018-01-18T00:00:00"/>
    <n v="1"/>
    <s v="Standard Class"/>
    <s v="Other"/>
    <n v="73"/>
    <n v="19462"/>
    <n v="2"/>
    <s v="Fitness"/>
    <x v="3"/>
    <s v="Delhi"/>
    <s v="Delhi"/>
    <m/>
    <s v="India"/>
    <s v="South Asia"/>
    <x v="28"/>
    <s v="Smart watch "/>
    <n v="327.75"/>
    <n v="297.07027734645828"/>
    <n v="1"/>
    <n v="81.940002440000001"/>
    <n v="327.75"/>
    <n v="245.80999756"/>
    <s v="DEBIT"/>
    <s v="Non-Cash Payments"/>
  </r>
  <r>
    <n v="75908"/>
    <d v="2018-01-13T00:00:00"/>
    <x v="5"/>
    <n v="4"/>
    <d v="2018-01-18T00:00:00"/>
    <n v="0"/>
    <s v="Standard Class"/>
    <s v="Other"/>
    <n v="73"/>
    <n v="19461"/>
    <n v="2"/>
    <s v="Fitness"/>
    <x v="3"/>
    <s v="Delhi"/>
    <s v="Delhi"/>
    <m/>
    <s v="India"/>
    <s v="South Asia"/>
    <x v="28"/>
    <s v="Smart watch "/>
    <n v="327.75"/>
    <n v="297.07027734645828"/>
    <n v="1"/>
    <n v="0"/>
    <n v="327.75"/>
    <n v="327.75"/>
    <s v="CASH"/>
    <s v="Cash Over 200"/>
  </r>
  <r>
    <n v="75907"/>
    <d v="2018-01-13T00:00:00"/>
    <x v="5"/>
    <n v="1"/>
    <d v="2018-01-15T00:00:00"/>
    <n v="1"/>
    <s v="First Class"/>
    <s v="Other"/>
    <n v="73"/>
    <n v="19460"/>
    <n v="2"/>
    <s v="Fitness"/>
    <x v="3"/>
    <s v="Suzhou"/>
    <s v="Gansu"/>
    <m/>
    <s v="China"/>
    <s v="Eastern Asia"/>
    <x v="28"/>
    <s v="Smart watch "/>
    <n v="327.75"/>
    <n v="297.07027734645828"/>
    <n v="1"/>
    <n v="3.2799999710000001"/>
    <n v="327.75"/>
    <n v="324.470000029"/>
    <s v="DEBIT"/>
    <s v="Non-Cash Payments"/>
  </r>
  <r>
    <n v="75906"/>
    <d v="2018-01-13T00:00:00"/>
    <x v="5"/>
    <n v="1"/>
    <d v="2018-01-15T00:00:00"/>
    <n v="1"/>
    <s v="First Class"/>
    <s v="Other"/>
    <n v="73"/>
    <n v="19459"/>
    <n v="2"/>
    <s v="Fitness"/>
    <x v="3"/>
    <s v="Suzhou"/>
    <s v="Gansu"/>
    <m/>
    <s v="China"/>
    <s v="Eastern Asia"/>
    <x v="28"/>
    <s v="Smart watch "/>
    <n v="327.75"/>
    <n v="297.07027734645828"/>
    <n v="1"/>
    <n v="6.5599999430000002"/>
    <n v="327.75"/>
    <n v="321.19000005700002"/>
    <s v="CASH"/>
    <s v="Cash Over 200"/>
  </r>
  <r>
    <n v="75905"/>
    <d v="2018-01-13T00:00:00"/>
    <x v="5"/>
    <n v="1"/>
    <d v="2018-01-15T00:00:00"/>
    <n v="1"/>
    <s v="First Class"/>
    <s v="Other"/>
    <n v="73"/>
    <n v="19458"/>
    <n v="2"/>
    <s v="Fitness"/>
    <x v="3"/>
    <s v="Singapore"/>
    <s v="Singapore"/>
    <m/>
    <s v="Singapore"/>
    <s v="Southeast Asia"/>
    <x v="28"/>
    <s v="Smart watch "/>
    <n v="327.75"/>
    <n v="297.07027734645828"/>
    <n v="1"/>
    <n v="9.8299999239999991"/>
    <n v="327.75"/>
    <n v="317.92000007600001"/>
    <s v="CASH"/>
    <s v="Cash Over 200"/>
  </r>
  <r>
    <n v="75904"/>
    <d v="2018-01-13T00:00:00"/>
    <x v="5"/>
    <n v="1"/>
    <d v="2018-01-15T00:00:00"/>
    <n v="1"/>
    <s v="First Class"/>
    <s v="Other"/>
    <n v="73"/>
    <n v="19457"/>
    <n v="2"/>
    <s v="Fitness"/>
    <x v="3"/>
    <s v="Hubli"/>
    <s v="Karnataka"/>
    <m/>
    <s v="India"/>
    <s v="South Asia"/>
    <x v="28"/>
    <s v="Smart watch "/>
    <n v="327.75"/>
    <n v="297.07027734645828"/>
    <n v="1"/>
    <n v="13.10999966"/>
    <n v="327.75"/>
    <n v="314.64000034000003"/>
    <s v="CASH"/>
    <s v="Cash Over 200"/>
  </r>
  <r>
    <n v="75903"/>
    <d v="2018-12-01T00:00:00"/>
    <x v="5"/>
    <n v="1"/>
    <d v="2018-12-03T00:00:00"/>
    <n v="1"/>
    <s v="First Class"/>
    <s v="Other"/>
    <n v="73"/>
    <n v="19456"/>
    <n v="2"/>
    <s v="Fitness"/>
    <x v="3"/>
    <s v="Wollongong"/>
    <s v="New South Wales"/>
    <m/>
    <s v="Australia"/>
    <s v="Oceania"/>
    <x v="28"/>
    <s v="Smart watch "/>
    <n v="327.75"/>
    <n v="297.07027734645828"/>
    <n v="1"/>
    <n v="16.38999939"/>
    <n v="327.75"/>
    <n v="311.36000060999999"/>
    <s v="DEBIT"/>
    <s v="Non-Cash Payments"/>
  </r>
  <r>
    <n v="75902"/>
    <d v="2018-12-01T00:00:00"/>
    <x v="5"/>
    <n v="0"/>
    <d v="2018-12-01T00:00:00"/>
    <n v="1"/>
    <s v="Same Day"/>
    <s v="Other"/>
    <n v="73"/>
    <n v="19455"/>
    <n v="2"/>
    <s v="Fitness"/>
    <x v="3"/>
    <s v="Wollongong"/>
    <s v="New South Wales"/>
    <m/>
    <s v="Australia"/>
    <s v="Oceania"/>
    <x v="28"/>
    <s v="Smart watch "/>
    <n v="327.75"/>
    <n v="297.07027734645828"/>
    <n v="1"/>
    <n v="18.030000690000001"/>
    <n v="327.75"/>
    <n v="309.71999930999999"/>
    <s v="DEBIT"/>
    <s v="Non-Cash Payments"/>
  </r>
  <r>
    <n v="75901"/>
    <d v="2018-12-01T00:00:00"/>
    <x v="5"/>
    <n v="0"/>
    <d v="2018-12-01T00:00:00"/>
    <n v="0"/>
    <s v="Same Day"/>
    <s v="Same Day - On Time"/>
    <n v="73"/>
    <n v="19454"/>
    <n v="2"/>
    <s v="Fitness"/>
    <x v="3"/>
    <s v="Wollongong"/>
    <s v="New South Wales"/>
    <m/>
    <s v="Australia"/>
    <s v="Oceania"/>
    <x v="28"/>
    <s v="Smart watch "/>
    <n v="327.75"/>
    <n v="297.07027734645828"/>
    <n v="1"/>
    <n v="22.940000529999999"/>
    <n v="327.75"/>
    <n v="304.80999946999998"/>
    <s v="TRANSFER"/>
    <s v="Non-Cash Payments"/>
  </r>
  <r>
    <n v="75900"/>
    <d v="2018-12-01T00:00:00"/>
    <x v="5"/>
    <n v="0"/>
    <d v="2018-12-01T00:00:00"/>
    <n v="1"/>
    <s v="Same Day"/>
    <s v="Other"/>
    <n v="73"/>
    <n v="19453"/>
    <n v="2"/>
    <s v="Fitness"/>
    <x v="3"/>
    <s v="Singapore"/>
    <s v="Singapore"/>
    <m/>
    <s v="Singapore"/>
    <s v="Southeast Asia"/>
    <x v="28"/>
    <s v="Smart watch "/>
    <n v="327.75"/>
    <n v="297.07027734645828"/>
    <n v="1"/>
    <n v="29.5"/>
    <n v="327.75"/>
    <n v="298.25"/>
    <s v="CASH"/>
    <s v="Cash Over 200"/>
  </r>
  <r>
    <n v="75899"/>
    <d v="2018-12-01T00:00:00"/>
    <x v="5"/>
    <n v="0"/>
    <d v="2018-12-01T00:00:00"/>
    <n v="1"/>
    <s v="Same Day"/>
    <s v="Other"/>
    <n v="73"/>
    <n v="19452"/>
    <n v="2"/>
    <s v="Fitness"/>
    <x v="3"/>
    <s v="Singapore"/>
    <s v="Singapore"/>
    <m/>
    <s v="Singapore"/>
    <s v="Southeast Asia"/>
    <x v="28"/>
    <s v="Smart watch "/>
    <n v="327.75"/>
    <n v="297.07027734645828"/>
    <n v="1"/>
    <n v="32.77999878"/>
    <n v="327.75"/>
    <n v="294.97000121999997"/>
    <s v="DEBIT"/>
    <s v="Non-Cash Payments"/>
  </r>
  <r>
    <n v="75898"/>
    <d v="2018-12-01T00:00:00"/>
    <x v="5"/>
    <n v="4"/>
    <d v="2018-12-06T00:00:00"/>
    <n v="0"/>
    <s v="Standard Class"/>
    <s v="Other"/>
    <n v="73"/>
    <n v="19451"/>
    <n v="2"/>
    <s v="Fitness"/>
    <x v="3"/>
    <s v="Medan"/>
    <s v="North Sumatra"/>
    <m/>
    <s v="Indonesia"/>
    <s v="Southeast Asia"/>
    <x v="28"/>
    <s v="Smart watch "/>
    <n v="327.75"/>
    <n v="297.07027734645828"/>
    <n v="1"/>
    <n v="39.33000183"/>
    <n v="327.75"/>
    <n v="288.41999816999999"/>
    <s v="CASH"/>
    <s v="Cash Over 200"/>
  </r>
  <r>
    <n v="75897"/>
    <d v="2018-12-01T00:00:00"/>
    <x v="5"/>
    <n v="4"/>
    <d v="2018-12-06T00:00:00"/>
    <n v="0"/>
    <s v="Standard Class"/>
    <s v="Other"/>
    <n v="73"/>
    <n v="19450"/>
    <n v="2"/>
    <s v="Fitness"/>
    <x v="3"/>
    <s v="Medan"/>
    <s v="North Sumatra"/>
    <m/>
    <s v="Indonesia"/>
    <s v="Southeast Asia"/>
    <x v="28"/>
    <s v="Smart watch "/>
    <n v="327.75"/>
    <n v="297.07027734645828"/>
    <n v="1"/>
    <n v="42.61000061"/>
    <n v="327.75"/>
    <n v="285.13999939000001"/>
    <s v="CASH"/>
    <s v="Cash Over 200"/>
  </r>
  <r>
    <n v="75896"/>
    <d v="2018-12-01T00:00:00"/>
    <x v="5"/>
    <n v="4"/>
    <d v="2018-12-06T00:00:00"/>
    <n v="0"/>
    <s v="Standard Class"/>
    <s v="Other"/>
    <n v="73"/>
    <n v="19449"/>
    <n v="2"/>
    <s v="Fitness"/>
    <x v="3"/>
    <s v="Canberra"/>
    <s v="Australian Capital Territory"/>
    <m/>
    <s v="Australia"/>
    <s v="Oceania"/>
    <x v="28"/>
    <s v="Smart watch "/>
    <n v="327.75"/>
    <n v="297.07027734645828"/>
    <n v="1"/>
    <n v="49.159999849999998"/>
    <n v="327.75"/>
    <n v="278.59000014999998"/>
    <s v="DEBIT"/>
    <s v="Non-Cash Payments"/>
  </r>
  <r>
    <n v="75895"/>
    <d v="2018-12-01T00:00:00"/>
    <x v="5"/>
    <n v="4"/>
    <d v="2018-12-06T00:00:00"/>
    <n v="1"/>
    <s v="Standard Class"/>
    <s v="Other"/>
    <n v="73"/>
    <n v="19448"/>
    <n v="2"/>
    <s v="Fitness"/>
    <x v="3"/>
    <s v="Bangalore"/>
    <s v="Karnataka"/>
    <m/>
    <s v="India"/>
    <s v="South Asia"/>
    <x v="28"/>
    <s v="Smart watch "/>
    <n v="327.75"/>
    <n v="297.07027734645828"/>
    <n v="1"/>
    <n v="52.439998629999998"/>
    <n v="327.75"/>
    <n v="275.31000137000001"/>
    <s v="TRANSFER"/>
    <s v="Non-Cash Payments"/>
  </r>
  <r>
    <n v="75894"/>
    <d v="2018-12-01T00:00:00"/>
    <x v="5"/>
    <n v="2"/>
    <d v="2018-12-04T00:00:00"/>
    <n v="1"/>
    <s v="Second Class"/>
    <s v="Other"/>
    <n v="73"/>
    <n v="19447"/>
    <n v="2"/>
    <s v="Fitness"/>
    <x v="3"/>
    <s v="Bangalore"/>
    <s v="Karnataka"/>
    <m/>
    <s v="India"/>
    <s v="South Asia"/>
    <x v="28"/>
    <s v="Smart watch "/>
    <n v="327.75"/>
    <n v="297.07027734645828"/>
    <n v="1"/>
    <n v="55.72000122"/>
    <n v="327.75"/>
    <n v="272.02999878000003"/>
    <s v="TRANSFER"/>
    <s v="Non-Cash Payments"/>
  </r>
  <r>
    <n v="75893"/>
    <d v="2018-12-01T00:00:00"/>
    <x v="5"/>
    <n v="4"/>
    <d v="2018-12-06T00:00:00"/>
    <n v="0"/>
    <s v="Standard Class"/>
    <s v="Other"/>
    <n v="73"/>
    <n v="19446"/>
    <n v="2"/>
    <s v="Fitness"/>
    <x v="3"/>
    <s v="Yiwu"/>
    <s v="Zhejiang"/>
    <m/>
    <s v="China"/>
    <s v="Eastern Asia"/>
    <x v="28"/>
    <s v="Smart watch "/>
    <n v="327.75"/>
    <n v="297.07027734645828"/>
    <n v="1"/>
    <n v="59"/>
    <n v="327.75"/>
    <n v="268.75"/>
    <s v="TRANSFER"/>
    <s v="Non-Cash Payments"/>
  </r>
  <r>
    <n v="28744"/>
    <d v="2016-02-24T00:00:00"/>
    <x v="4"/>
    <n v="2"/>
    <d v="2016-02-26T00:00:00"/>
    <n v="1"/>
    <s v="Second Class"/>
    <s v="Other"/>
    <n v="17"/>
    <n v="9083"/>
    <n v="4"/>
    <s v="Apparel"/>
    <x v="3"/>
    <s v="Mirzapur"/>
    <s v="Uttar Pradesh"/>
    <m/>
    <s v="India"/>
    <s v="South Asia"/>
    <x v="5"/>
    <s v="Perfect Fitness Perfect Rip Deck"/>
    <n v="59.990001679999999"/>
    <n v="54.488929209402009"/>
    <n v="2"/>
    <n v="4.8000001909999996"/>
    <n v="119.98000336"/>
    <n v="115.180003169"/>
    <s v="CASH"/>
    <s v="Cash Not Over 200"/>
  </r>
  <r>
    <n v="45461"/>
    <d v="2016-10-25T00:00:00"/>
    <x v="6"/>
    <n v="2"/>
    <d v="2016-10-27T00:00:00"/>
    <n v="0"/>
    <s v="Second Class"/>
    <s v="Other"/>
    <n v="29"/>
    <n v="4741"/>
    <n v="5"/>
    <s v="Golf"/>
    <x v="3"/>
    <s v="Bursa"/>
    <s v="Bursa"/>
    <m/>
    <s v="Turkey"/>
    <s v="West Asia"/>
    <x v="1"/>
    <s v="Under Armour Girls' Toddler Spine Surge Runni"/>
    <n v="39.990001679999999"/>
    <n v="34.198098313835338"/>
    <n v="2"/>
    <n v="0.80000001200000004"/>
    <n v="79.980003359999998"/>
    <n v="79.180003348"/>
    <s v="CASH"/>
    <s v="Cash Not Over 200"/>
  </r>
  <r>
    <n v="31115"/>
    <d v="2016-03-30T00:00:00"/>
    <x v="4"/>
    <n v="2"/>
    <d v="2016-04-01T00:00:00"/>
    <n v="1"/>
    <s v="Second Class"/>
    <s v="Other"/>
    <n v="24"/>
    <n v="639"/>
    <n v="5"/>
    <s v="Golf"/>
    <x v="3"/>
    <s v="Murray Bridge"/>
    <s v="South Australia"/>
    <m/>
    <s v="Australia"/>
    <s v="Oceania"/>
    <x v="7"/>
    <s v="Nike Men's Dri-FIT Victory Golf Polo"/>
    <n v="50"/>
    <n v="43.678035218757444"/>
    <n v="2"/>
    <n v="4"/>
    <n v="100"/>
    <n v="96"/>
    <s v="CASH"/>
    <s v="Cash Not Over 200"/>
  </r>
  <r>
    <n v="45766"/>
    <d v="2016-10-30T00:00:00"/>
    <x v="0"/>
    <n v="2"/>
    <d v="2016-11-01T00:00:00"/>
    <n v="0"/>
    <s v="Second Class"/>
    <s v="Other"/>
    <n v="29"/>
    <n v="9702"/>
    <n v="5"/>
    <s v="Golf"/>
    <x v="3"/>
    <s v="Kartal"/>
    <s v="Istanbul"/>
    <m/>
    <s v="Turkey"/>
    <s v="West Asia"/>
    <x v="1"/>
    <s v="Under Armour Girls' Toddler Spine Surge Runni"/>
    <n v="39.990001679999999"/>
    <n v="34.198098313835338"/>
    <n v="2"/>
    <n v="4"/>
    <n v="79.980003359999998"/>
    <n v="75.980003359999998"/>
    <s v="CASH"/>
    <s v="Cash Not Over 200"/>
  </r>
  <r>
    <n v="47752"/>
    <d v="2016-11-28T00:00:00"/>
    <x v="3"/>
    <n v="2"/>
    <d v="2016-11-30T00:00:00"/>
    <n v="1"/>
    <s v="Second Class"/>
    <s v="Other"/>
    <n v="24"/>
    <n v="9114"/>
    <n v="5"/>
    <s v="Golf"/>
    <x v="3"/>
    <s v="Ulaanbaatar"/>
    <s v="Ulan Bator"/>
    <m/>
    <s v="Mongolia"/>
    <s v="Eastern Asia"/>
    <x v="7"/>
    <s v="Nike Men's Dri-FIT Victory Golf Polo"/>
    <n v="50"/>
    <n v="43.678035218757444"/>
    <n v="2"/>
    <n v="9"/>
    <n v="100"/>
    <n v="91"/>
    <s v="CASH"/>
    <s v="Cash Not Over 200"/>
  </r>
  <r>
    <n v="50054"/>
    <d v="2016-12-31T00:00:00"/>
    <x v="5"/>
    <n v="2"/>
    <d v="2017-01-03T00:00:00"/>
    <n v="1"/>
    <s v="Second Class"/>
    <s v="Other"/>
    <n v="24"/>
    <n v="1362"/>
    <n v="5"/>
    <s v="Golf"/>
    <x v="3"/>
    <s v="Istanbul"/>
    <s v="Istanbul"/>
    <m/>
    <s v="Turkey"/>
    <s v="West Asia"/>
    <x v="7"/>
    <s v="Nike Men's Dri-FIT Victory Golf Polo"/>
    <n v="50"/>
    <n v="43.678035218757444"/>
    <n v="2"/>
    <n v="13"/>
    <n v="100"/>
    <n v="87"/>
    <s v="CASH"/>
    <s v="Cash Not Over 200"/>
  </r>
  <r>
    <n v="20365"/>
    <d v="2015-10-25T00:00:00"/>
    <x v="0"/>
    <n v="2"/>
    <d v="2015-10-27T00:00:00"/>
    <n v="1"/>
    <s v="Second Class"/>
    <s v="Other"/>
    <n v="24"/>
    <n v="8011"/>
    <n v="5"/>
    <s v="Golf"/>
    <x v="3"/>
    <s v="Raipur"/>
    <s v="Rajasthan"/>
    <m/>
    <s v="India"/>
    <s v="South Asia"/>
    <x v="7"/>
    <s v="Nike Men's Dri-FIT Victory Golf Polo"/>
    <n v="50"/>
    <n v="43.678035218757444"/>
    <n v="2"/>
    <n v="18"/>
    <n v="100"/>
    <n v="82"/>
    <s v="CASH"/>
    <s v="Cash Not Over 200"/>
  </r>
  <r>
    <n v="41686"/>
    <d v="2016-08-31T00:00:00"/>
    <x v="4"/>
    <n v="4"/>
    <d v="2016-09-06T00:00:00"/>
    <n v="0"/>
    <s v="Standard Class"/>
    <s v="Other"/>
    <n v="18"/>
    <n v="7884"/>
    <n v="4"/>
    <s v="Apparel"/>
    <x v="3"/>
    <s v="Istanbul"/>
    <s v="Istanbul"/>
    <m/>
    <s v="Turkey"/>
    <s v="West Asia"/>
    <x v="4"/>
    <s v="Nike Men's CJ Elite 2 TD Football Cleat"/>
    <n v="129.9900055"/>
    <n v="110.80340837177086"/>
    <n v="1"/>
    <n v="5.1999998090000004"/>
    <n v="129.9900055"/>
    <n v="124.79000569099999"/>
    <s v="DEBIT"/>
    <s v="Non-Cash Payments"/>
  </r>
  <r>
    <n v="41896"/>
    <d v="2016-03-09T00:00:00"/>
    <x v="4"/>
    <n v="4"/>
    <d v="2016-03-15T00:00:00"/>
    <n v="0"/>
    <s v="Standard Class"/>
    <s v="Other"/>
    <n v="18"/>
    <n v="289"/>
    <n v="4"/>
    <s v="Apparel"/>
    <x v="3"/>
    <s v="Jerusalem"/>
    <s v="Jerusalem"/>
    <m/>
    <s v="Israel"/>
    <s v="West Asia"/>
    <x v="4"/>
    <s v="Nike Men's CJ Elite 2 TD Football Cleat"/>
    <n v="129.9900055"/>
    <n v="110.80340837177086"/>
    <n v="1"/>
    <n v="5.1999998090000004"/>
    <n v="129.9900055"/>
    <n v="124.79000569099999"/>
    <s v="DEBIT"/>
    <s v="Non-Cash Payments"/>
  </r>
  <r>
    <n v="28168"/>
    <d v="2016-02-16T00:00:00"/>
    <x v="6"/>
    <n v="4"/>
    <d v="2016-02-22T00:00:00"/>
    <n v="0"/>
    <s v="Standard Class"/>
    <s v="Other"/>
    <n v="17"/>
    <n v="10081"/>
    <n v="4"/>
    <s v="Apparel"/>
    <x v="3"/>
    <s v="Gold Coast"/>
    <s v="Queensland"/>
    <m/>
    <s v="Australia"/>
    <s v="Oceania"/>
    <x v="5"/>
    <s v="Perfect Fitness Perfect Rip Deck"/>
    <n v="59.990001679999999"/>
    <n v="54.488929209402009"/>
    <n v="1"/>
    <n v="3"/>
    <n v="59.990001679999999"/>
    <n v="56.990001679999999"/>
    <s v="DEBIT"/>
    <s v="Non-Cash Payments"/>
  </r>
  <r>
    <n v="24992"/>
    <d v="2015-12-31T00:00:00"/>
    <x v="1"/>
    <n v="4"/>
    <d v="2016-01-06T00:00:00"/>
    <n v="0"/>
    <s v="Standard Class"/>
    <s v="Other"/>
    <n v="18"/>
    <n v="1169"/>
    <n v="4"/>
    <s v="Apparel"/>
    <x v="3"/>
    <s v="Newcastle"/>
    <s v="New South Wales"/>
    <m/>
    <s v="Australia"/>
    <s v="Oceania"/>
    <x v="4"/>
    <s v="Nike Men's CJ Elite 2 TD Football Cleat"/>
    <n v="129.9900055"/>
    <n v="110.80340837177086"/>
    <n v="1"/>
    <n v="6.5"/>
    <n v="129.9900055"/>
    <n v="123.4900055"/>
    <s v="DEBIT"/>
    <s v="Non-Cash Payments"/>
  </r>
  <r>
    <n v="30851"/>
    <d v="2016-03-26T00:00:00"/>
    <x v="5"/>
    <n v="4"/>
    <d v="2016-03-31T00:00:00"/>
    <n v="0"/>
    <s v="Standard Class"/>
    <s v="Other"/>
    <n v="18"/>
    <n v="1182"/>
    <n v="4"/>
    <s v="Apparel"/>
    <x v="3"/>
    <s v="Porirua"/>
    <s v="Wellington"/>
    <m/>
    <s v="New Zealand"/>
    <s v="Oceania"/>
    <x v="4"/>
    <s v="Nike Men's CJ Elite 2 TD Football Cleat"/>
    <n v="129.9900055"/>
    <n v="110.80340837177086"/>
    <n v="1"/>
    <n v="6.5"/>
    <n v="129.9900055"/>
    <n v="123.4900055"/>
    <s v="DEBIT"/>
    <s v="Non-Cash Payments"/>
  </r>
  <r>
    <n v="25074"/>
    <d v="2016-02-01T00:00:00"/>
    <x v="3"/>
    <n v="4"/>
    <d v="2016-02-05T00:00:00"/>
    <n v="1"/>
    <s v="Standard Class"/>
    <s v="Other"/>
    <n v="18"/>
    <n v="717"/>
    <n v="4"/>
    <s v="Apparel"/>
    <x v="3"/>
    <s v="Mildura"/>
    <s v="Victoria"/>
    <m/>
    <s v="Australia"/>
    <s v="Oceania"/>
    <x v="4"/>
    <s v="Nike Men's CJ Elite 2 TD Football Cleat"/>
    <n v="129.9900055"/>
    <n v="110.80340837177086"/>
    <n v="1"/>
    <n v="6.5"/>
    <n v="129.9900055"/>
    <n v="123.4900055"/>
    <s v="DEBIT"/>
    <s v="Non-Cash Payments"/>
  </r>
  <r>
    <n v="76870"/>
    <d v="2018-01-27T00:00:00"/>
    <x v="5"/>
    <n v="4"/>
    <d v="2018-02-01T00:00:00"/>
    <n v="1"/>
    <s v="Standard Class"/>
    <s v="Other"/>
    <n v="76"/>
    <n v="20423"/>
    <n v="4"/>
    <s v="Apparel"/>
    <x v="3"/>
    <s v="Brisbane"/>
    <s v="Queensland"/>
    <m/>
    <s v="Australia"/>
    <s v="Oceania"/>
    <x v="29"/>
    <s v="Summer dresses"/>
    <n v="215.82000729999999"/>
    <n v="186.82667412499998"/>
    <n v="1"/>
    <n v="10.789999959999999"/>
    <n v="215.82000729999999"/>
    <n v="205.03000734"/>
    <s v="DEBIT"/>
    <s v="Non-Cash Payments"/>
  </r>
  <r>
    <n v="25163"/>
    <d v="2016-03-01T00:00:00"/>
    <x v="6"/>
    <n v="4"/>
    <d v="2016-03-07T00:00:00"/>
    <n v="0"/>
    <s v="Standard Class"/>
    <s v="Other"/>
    <n v="18"/>
    <n v="5801"/>
    <n v="4"/>
    <s v="Apparel"/>
    <x v="3"/>
    <s v="Dhaka"/>
    <s v="Dhaka"/>
    <m/>
    <s v="Bangladesh"/>
    <s v="South Asia"/>
    <x v="4"/>
    <s v="Nike Men's CJ Elite 2 TD Football Cleat"/>
    <n v="129.9900055"/>
    <n v="110.80340837177086"/>
    <n v="1"/>
    <n v="6.5"/>
    <n v="129.9900055"/>
    <n v="123.4900055"/>
    <s v="DEBIT"/>
    <s v="Non-Cash Payments"/>
  </r>
  <r>
    <n v="28036"/>
    <d v="2016-02-14T00:00:00"/>
    <x v="0"/>
    <n v="4"/>
    <d v="2016-02-18T00:00:00"/>
    <n v="0"/>
    <s v="Standard Class"/>
    <s v="Other"/>
    <n v="18"/>
    <n v="702"/>
    <n v="4"/>
    <s v="Apparel"/>
    <x v="3"/>
    <s v="Kanpur"/>
    <s v="Uttar Pradesh"/>
    <m/>
    <s v="India"/>
    <s v="South Asia"/>
    <x v="4"/>
    <s v="Nike Men's CJ Elite 2 TD Football Cleat"/>
    <n v="129.9900055"/>
    <n v="110.80340837177086"/>
    <n v="1"/>
    <n v="6.5"/>
    <n v="129.9900055"/>
    <n v="123.4900055"/>
    <s v="DEBIT"/>
    <s v="Non-Cash Payments"/>
  </r>
  <r>
    <n v="22679"/>
    <d v="2015-11-28T00:00:00"/>
    <x v="5"/>
    <n v="4"/>
    <d v="2015-12-03T00:00:00"/>
    <n v="1"/>
    <s v="Standard Class"/>
    <s v="Other"/>
    <n v="18"/>
    <n v="6951"/>
    <n v="4"/>
    <s v="Apparel"/>
    <x v="3"/>
    <s v="Bangkok"/>
    <s v="Bangkok"/>
    <m/>
    <s v="Thailand"/>
    <s v="Southeast Asia"/>
    <x v="4"/>
    <s v="Nike Men's CJ Elite 2 TD Football Cleat"/>
    <n v="129.9900055"/>
    <n v="110.80340837177086"/>
    <n v="1"/>
    <n v="6.5"/>
    <n v="129.9900055"/>
    <n v="123.4900055"/>
    <s v="DEBIT"/>
    <s v="Non-Cash Payments"/>
  </r>
  <r>
    <n v="23610"/>
    <d v="2015-11-12T00:00:00"/>
    <x v="1"/>
    <n v="4"/>
    <d v="2015-11-18T00:00:00"/>
    <n v="1"/>
    <s v="Standard Class"/>
    <s v="Other"/>
    <n v="18"/>
    <n v="6780"/>
    <n v="4"/>
    <s v="Apparel"/>
    <x v="3"/>
    <s v="Bangkok"/>
    <s v="Bangkok"/>
    <m/>
    <s v="Thailand"/>
    <s v="Southeast Asia"/>
    <x v="4"/>
    <s v="Nike Men's CJ Elite 2 TD Football Cleat"/>
    <n v="129.9900055"/>
    <n v="110.80340837177086"/>
    <n v="1"/>
    <n v="6.5"/>
    <n v="129.9900055"/>
    <n v="123.4900055"/>
    <s v="DEBIT"/>
    <s v="Non-Cash Payments"/>
  </r>
  <r>
    <n v="42828"/>
    <d v="2016-09-17T00:00:00"/>
    <x v="5"/>
    <n v="4"/>
    <d v="2016-09-22T00:00:00"/>
    <n v="0"/>
    <s v="Standard Class"/>
    <s v="Other"/>
    <n v="17"/>
    <n v="6422"/>
    <n v="4"/>
    <s v="Apparel"/>
    <x v="3"/>
    <s v="Baghdad"/>
    <s v="Baghdad"/>
    <m/>
    <s v="Iraq"/>
    <s v="West Asia"/>
    <x v="5"/>
    <s v="Perfect Fitness Perfect Rip Deck"/>
    <n v="59.990001679999999"/>
    <n v="54.488929209402009"/>
    <n v="1"/>
    <n v="3"/>
    <n v="59.990001679999999"/>
    <n v="56.990001679999999"/>
    <s v="DEBIT"/>
    <s v="Non-Cash Payments"/>
  </r>
  <r>
    <n v="41896"/>
    <d v="2016-03-09T00:00:00"/>
    <x v="4"/>
    <n v="4"/>
    <d v="2016-03-15T00:00:00"/>
    <n v="0"/>
    <s v="Standard Class"/>
    <s v="Other"/>
    <n v="18"/>
    <n v="289"/>
    <n v="4"/>
    <s v="Apparel"/>
    <x v="3"/>
    <s v="Jerusalem"/>
    <s v="Jerusalem"/>
    <m/>
    <s v="Israel"/>
    <s v="West Asia"/>
    <x v="4"/>
    <s v="Nike Men's CJ Elite 2 TD Football Cleat"/>
    <n v="129.9900055"/>
    <n v="110.80340837177086"/>
    <n v="1"/>
    <n v="6.5"/>
    <n v="129.9900055"/>
    <n v="123.4900055"/>
    <s v="DEBIT"/>
    <s v="Non-Cash Payments"/>
  </r>
  <r>
    <n v="48713"/>
    <d v="2016-12-12T00:00:00"/>
    <x v="3"/>
    <n v="4"/>
    <d v="2016-12-16T00:00:00"/>
    <n v="0"/>
    <s v="Standard Class"/>
    <s v="Other"/>
    <n v="18"/>
    <n v="5384"/>
    <n v="4"/>
    <s v="Apparel"/>
    <x v="3"/>
    <s v="Adana"/>
    <s v="Adana"/>
    <m/>
    <s v="Turkey"/>
    <s v="West Asia"/>
    <x v="4"/>
    <s v="Nike Men's CJ Elite 2 TD Football Cleat"/>
    <n v="129.9900055"/>
    <n v="110.80340837177086"/>
    <n v="1"/>
    <n v="6.5"/>
    <n v="129.9900055"/>
    <n v="123.4900055"/>
    <s v="DEBIT"/>
    <s v="Non-Cash Payments"/>
  </r>
  <r>
    <n v="45668"/>
    <d v="2016-10-28T00:00:00"/>
    <x v="2"/>
    <n v="4"/>
    <d v="2016-11-03T00:00:00"/>
    <n v="0"/>
    <s v="Standard Class"/>
    <s v="Other"/>
    <n v="18"/>
    <n v="2985"/>
    <n v="4"/>
    <s v="Apparel"/>
    <x v="3"/>
    <s v="Riyadh"/>
    <s v="Riyadh"/>
    <m/>
    <s v="Saudi Arabia"/>
    <s v="West Asia"/>
    <x v="4"/>
    <s v="Nike Men's CJ Elite 2 TD Football Cleat"/>
    <n v="129.9900055"/>
    <n v="110.80340837177086"/>
    <n v="1"/>
    <n v="6.5"/>
    <n v="129.9900055"/>
    <n v="123.4900055"/>
    <s v="DEBIT"/>
    <s v="Non-Cash Payments"/>
  </r>
  <r>
    <n v="74796"/>
    <d v="2017-12-27T00:00:00"/>
    <x v="4"/>
    <n v="4"/>
    <d v="2018-01-02T00:00:00"/>
    <n v="0"/>
    <s v="Standard Class"/>
    <s v="Other"/>
    <n v="66"/>
    <n v="18349"/>
    <n v="4"/>
    <s v="Apparel"/>
    <x v="3"/>
    <s v="Shenzhen"/>
    <s v="Guangdong"/>
    <m/>
    <s v="China"/>
    <s v="Eastern Asia"/>
    <x v="24"/>
    <s v="Porcelain crafts"/>
    <n v="461.48001099999999"/>
    <n v="376.77167767999998"/>
    <n v="1"/>
    <n v="25.379999160000001"/>
    <n v="461.48001099999999"/>
    <n v="436.10001183999998"/>
    <s v="DEBIT"/>
    <s v="Non-Cash Payments"/>
  </r>
  <r>
    <n v="27918"/>
    <d v="2016-12-02T00:00:00"/>
    <x v="2"/>
    <n v="4"/>
    <d v="2016-12-08T00:00:00"/>
    <n v="0"/>
    <s v="Standard Class"/>
    <s v="Other"/>
    <n v="18"/>
    <n v="11286"/>
    <n v="4"/>
    <s v="Apparel"/>
    <x v="3"/>
    <s v="Tianjin"/>
    <s v="Tianjin"/>
    <m/>
    <s v="China"/>
    <s v="Eastern Asia"/>
    <x v="4"/>
    <s v="Nike Men's CJ Elite 2 TD Football Cleat"/>
    <n v="129.9900055"/>
    <n v="110.80340837177086"/>
    <n v="1"/>
    <n v="7.1500000950000002"/>
    <n v="129.9900055"/>
    <n v="122.840005405"/>
    <s v="DEBIT"/>
    <s v="Non-Cash Payments"/>
  </r>
  <r>
    <n v="30097"/>
    <d v="2016-03-15T00:00:00"/>
    <x v="6"/>
    <n v="4"/>
    <d v="2016-03-21T00:00:00"/>
    <n v="0"/>
    <s v="Standard Class"/>
    <s v="Other"/>
    <n v="17"/>
    <n v="489"/>
    <n v="4"/>
    <s v="Apparel"/>
    <x v="3"/>
    <s v="Perth"/>
    <s v="Western Australia"/>
    <m/>
    <s v="Australia"/>
    <s v="Oceania"/>
    <x v="5"/>
    <s v="Perfect Fitness Perfect Rip Deck"/>
    <n v="59.990001679999999"/>
    <n v="54.488929209402009"/>
    <n v="1"/>
    <n v="3.2999999519999998"/>
    <n v="59.990001679999999"/>
    <n v="56.690001727999999"/>
    <s v="DEBIT"/>
    <s v="Non-Cash Payments"/>
  </r>
  <r>
    <n v="30966"/>
    <d v="2016-03-28T00:00:00"/>
    <x v="3"/>
    <n v="4"/>
    <d v="2016-04-01T00:00:00"/>
    <n v="0"/>
    <s v="Standard Class"/>
    <s v="Other"/>
    <n v="18"/>
    <n v="4510"/>
    <n v="4"/>
    <s v="Apparel"/>
    <x v="3"/>
    <s v="Dunedin"/>
    <s v="Otago"/>
    <m/>
    <s v="New Zealand"/>
    <s v="Oceania"/>
    <x v="4"/>
    <s v="Nike Men's CJ Elite 2 TD Football Cleat"/>
    <n v="129.9900055"/>
    <n v="110.80340837177086"/>
    <n v="1"/>
    <n v="7.1500000950000002"/>
    <n v="129.9900055"/>
    <n v="122.840005405"/>
    <s v="DEBIT"/>
    <s v="Non-Cash Payments"/>
  </r>
  <r>
    <n v="30063"/>
    <d v="2016-03-14T00:00:00"/>
    <x v="3"/>
    <n v="4"/>
    <d v="2016-03-18T00:00:00"/>
    <n v="0"/>
    <s v="Standard Class"/>
    <s v="Other"/>
    <n v="18"/>
    <n v="9626"/>
    <n v="4"/>
    <s v="Apparel"/>
    <x v="3"/>
    <s v="Melbourne"/>
    <s v="Victoria"/>
    <m/>
    <s v="Australia"/>
    <s v="Oceania"/>
    <x v="4"/>
    <s v="Nike Men's CJ Elite 2 TD Football Cleat"/>
    <n v="129.9900055"/>
    <n v="110.80340837177086"/>
    <n v="1"/>
    <n v="7.1500000950000002"/>
    <n v="129.9900055"/>
    <n v="122.840005405"/>
    <s v="DEBIT"/>
    <s v="Non-Cash Payments"/>
  </r>
  <r>
    <n v="22019"/>
    <d v="2015-11-18T00:00:00"/>
    <x v="4"/>
    <n v="4"/>
    <d v="2015-11-24T00:00:00"/>
    <n v="1"/>
    <s v="Standard Class"/>
    <s v="Other"/>
    <n v="18"/>
    <n v="9494"/>
    <n v="4"/>
    <s v="Apparel"/>
    <x v="3"/>
    <s v="Ulhasnagar"/>
    <s v="Maharashtra"/>
    <m/>
    <s v="India"/>
    <s v="South Asia"/>
    <x v="4"/>
    <s v="Nike Men's CJ Elite 2 TD Football Cleat"/>
    <n v="129.9900055"/>
    <n v="110.80340837177086"/>
    <n v="1"/>
    <n v="7.1500000950000002"/>
    <n v="129.9900055"/>
    <n v="122.840005405"/>
    <s v="DEBIT"/>
    <s v="Non-Cash Payments"/>
  </r>
  <r>
    <n v="24230"/>
    <d v="2015-12-20T00:00:00"/>
    <x v="0"/>
    <n v="4"/>
    <d v="2015-12-24T00:00:00"/>
    <n v="1"/>
    <s v="Standard Class"/>
    <s v="Other"/>
    <n v="18"/>
    <n v="1718"/>
    <n v="4"/>
    <s v="Apparel"/>
    <x v="3"/>
    <s v="Manila"/>
    <s v="National Capital Region"/>
    <m/>
    <s v="Philippines"/>
    <s v="Southeast Asia"/>
    <x v="4"/>
    <s v="Nike Men's CJ Elite 2 TD Football Cleat"/>
    <n v="129.9900055"/>
    <n v="110.80340837177086"/>
    <n v="1"/>
    <n v="7.1500000950000002"/>
    <n v="129.9900055"/>
    <n v="122.840005405"/>
    <s v="DEBIT"/>
    <s v="Non-Cash Payments"/>
  </r>
  <r>
    <n v="48713"/>
    <d v="2016-12-12T00:00:00"/>
    <x v="3"/>
    <n v="4"/>
    <d v="2016-12-16T00:00:00"/>
    <n v="0"/>
    <s v="Standard Class"/>
    <s v="Other"/>
    <n v="18"/>
    <n v="5384"/>
    <n v="4"/>
    <s v="Apparel"/>
    <x v="3"/>
    <s v="Adana"/>
    <s v="Adana"/>
    <m/>
    <s v="Turkey"/>
    <s v="West Asia"/>
    <x v="4"/>
    <s v="Nike Men's CJ Elite 2 TD Football Cleat"/>
    <n v="129.9900055"/>
    <n v="110.80340837177086"/>
    <n v="1"/>
    <n v="7.1500000950000002"/>
    <n v="129.9900055"/>
    <n v="122.840005405"/>
    <s v="DEBIT"/>
    <s v="Non-Cash Payments"/>
  </r>
  <r>
    <n v="42353"/>
    <d v="2016-10-09T00:00:00"/>
    <x v="0"/>
    <n v="4"/>
    <d v="2016-10-13T00:00:00"/>
    <n v="0"/>
    <s v="Standard Class"/>
    <s v="Other"/>
    <n v="18"/>
    <n v="5295"/>
    <n v="4"/>
    <s v="Apparel"/>
    <x v="3"/>
    <s v="Mersin"/>
    <s v="Mersin"/>
    <m/>
    <s v="Turkey"/>
    <s v="West Asia"/>
    <x v="4"/>
    <s v="Nike Men's CJ Elite 2 TD Football Cleat"/>
    <n v="129.9900055"/>
    <n v="110.80340837177086"/>
    <n v="1"/>
    <n v="7.1500000950000002"/>
    <n v="129.9900055"/>
    <n v="122.840005405"/>
    <s v="DEBIT"/>
    <s v="Non-Cash Payments"/>
  </r>
  <r>
    <n v="45668"/>
    <d v="2016-10-28T00:00:00"/>
    <x v="2"/>
    <n v="4"/>
    <d v="2016-11-03T00:00:00"/>
    <n v="0"/>
    <s v="Standard Class"/>
    <s v="Other"/>
    <n v="18"/>
    <n v="2985"/>
    <n v="4"/>
    <s v="Apparel"/>
    <x v="3"/>
    <s v="Riyadh"/>
    <s v="Riyadh"/>
    <m/>
    <s v="Saudi Arabia"/>
    <s v="West Asia"/>
    <x v="4"/>
    <s v="Nike Men's CJ Elite 2 TD Football Cleat"/>
    <n v="129.9900055"/>
    <n v="110.80340837177086"/>
    <n v="1"/>
    <n v="7.1500000950000002"/>
    <n v="129.9900055"/>
    <n v="122.840005405"/>
    <s v="DEBIT"/>
    <s v="Non-Cash Payments"/>
  </r>
  <r>
    <n v="42134"/>
    <d v="2016-07-09T00:00:00"/>
    <x v="5"/>
    <n v="4"/>
    <d v="2016-07-14T00:00:00"/>
    <n v="1"/>
    <s v="Standard Class"/>
    <s v="Other"/>
    <n v="18"/>
    <n v="3984"/>
    <n v="4"/>
    <s v="Apparel"/>
    <x v="3"/>
    <s v="Temirtau"/>
    <s v="Karaganda"/>
    <m/>
    <s v="Kazakhstan"/>
    <s v="Central Asia"/>
    <x v="4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n v="21522"/>
    <d v="2015-11-11T00:00:00"/>
    <x v="4"/>
    <n v="4"/>
    <d v="2015-11-17T00:00:00"/>
    <n v="0"/>
    <s v="Standard Class"/>
    <s v="Other"/>
    <n v="18"/>
    <n v="5270"/>
    <n v="4"/>
    <s v="Apparel"/>
    <x v="3"/>
    <s v="Tengzhou"/>
    <s v="Shandong"/>
    <m/>
    <s v="China"/>
    <s v="Eastern Asia"/>
    <x v="4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n v="23767"/>
    <d v="2015-12-13T00:00:00"/>
    <x v="0"/>
    <n v="4"/>
    <d v="2015-12-17T00:00:00"/>
    <n v="0"/>
    <s v="Standard Class"/>
    <s v="Other"/>
    <n v="18"/>
    <n v="10966"/>
    <n v="4"/>
    <s v="Apparel"/>
    <x v="3"/>
    <s v="Nantong"/>
    <s v="Jiangsu"/>
    <m/>
    <s v="China"/>
    <s v="Eastern Asia"/>
    <x v="4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n v="25433"/>
    <d v="2016-07-01T00:00:00"/>
    <x v="2"/>
    <n v="4"/>
    <d v="2016-07-07T00:00:00"/>
    <n v="0"/>
    <s v="Standard Class"/>
    <s v="Other"/>
    <n v="18"/>
    <n v="1868"/>
    <n v="4"/>
    <s v="Apparel"/>
    <x v="3"/>
    <s v="Dalian"/>
    <s v="Liaoning"/>
    <m/>
    <s v="China"/>
    <s v="Eastern Asia"/>
    <x v="4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n v="73893"/>
    <d v="2017-12-14T00:00:00"/>
    <x v="1"/>
    <n v="4"/>
    <d v="2017-12-20T00:00:00"/>
    <n v="0"/>
    <s v="Standard Class"/>
    <s v="Other"/>
    <n v="76"/>
    <n v="17446"/>
    <n v="4"/>
    <s v="Apparel"/>
    <x v="3"/>
    <s v="Lianyuan"/>
    <s v="Hunan"/>
    <m/>
    <s v="China"/>
    <s v="Eastern Asia"/>
    <x v="29"/>
    <s v="Summer dresses"/>
    <n v="215.82000729999999"/>
    <n v="186.82667412499998"/>
    <n v="1"/>
    <n v="15.10999966"/>
    <n v="215.82000729999999"/>
    <n v="200.71000763999999"/>
    <s v="DEBIT"/>
    <s v="Non-Cash Payments"/>
  </r>
  <r>
    <n v="30085"/>
    <d v="2016-03-15T00:00:00"/>
    <x v="6"/>
    <n v="4"/>
    <d v="2016-03-21T00:00:00"/>
    <n v="1"/>
    <s v="Standard Class"/>
    <s v="Other"/>
    <n v="17"/>
    <n v="10071"/>
    <n v="4"/>
    <s v="Apparel"/>
    <x v="3"/>
    <s v="Caloundra"/>
    <s v="Queensland"/>
    <m/>
    <s v="Australia"/>
    <s v="Oceania"/>
    <x v="5"/>
    <s v="Perfect Fitness Perfect Rip Deck"/>
    <n v="59.990001679999999"/>
    <n v="54.488929209402009"/>
    <n v="1"/>
    <n v="4.1999998090000004"/>
    <n v="59.990001679999999"/>
    <n v="55.790001871000001"/>
    <s v="DEBIT"/>
    <s v="Non-Cash Payments"/>
  </r>
  <r>
    <n v="30172"/>
    <d v="2016-03-16T00:00:00"/>
    <x v="4"/>
    <n v="4"/>
    <d v="2016-03-22T00:00:00"/>
    <n v="0"/>
    <s v="Standard Class"/>
    <s v="Other"/>
    <n v="18"/>
    <n v="1271"/>
    <n v="4"/>
    <s v="Apparel"/>
    <x v="3"/>
    <s v="Melbourne"/>
    <s v="Victoria"/>
    <m/>
    <s v="Australia"/>
    <s v="Oceania"/>
    <x v="4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n v="27478"/>
    <d v="2016-06-02T00:00:00"/>
    <x v="1"/>
    <n v="4"/>
    <d v="2016-06-08T00:00:00"/>
    <n v="0"/>
    <s v="Standard Class"/>
    <s v="Other"/>
    <n v="18"/>
    <n v="11930"/>
    <n v="4"/>
    <s v="Apparel"/>
    <x v="3"/>
    <s v="Bendigo"/>
    <s v="Victoria"/>
    <m/>
    <s v="Australia"/>
    <s v="Oceania"/>
    <x v="4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n v="76976"/>
    <d v="2018-01-28T00:00:00"/>
    <x v="0"/>
    <n v="4"/>
    <d v="2018-02-01T00:00:00"/>
    <n v="0"/>
    <s v="Standard Class"/>
    <s v="Other"/>
    <n v="76"/>
    <n v="20529"/>
    <n v="4"/>
    <s v="Apparel"/>
    <x v="3"/>
    <s v="Adelaide"/>
    <s v="South Australia"/>
    <m/>
    <s v="Australia"/>
    <s v="Oceania"/>
    <x v="29"/>
    <s v="Summer dresses"/>
    <n v="215.82000729999999"/>
    <n v="186.82667412499998"/>
    <n v="1"/>
    <n v="15.10999966"/>
    <n v="215.82000729999999"/>
    <n v="200.71000763999999"/>
    <s v="DEBIT"/>
    <s v="Non-Cash Payments"/>
  </r>
  <r>
    <n v="24063"/>
    <d v="2015-12-18T00:00:00"/>
    <x v="2"/>
    <n v="4"/>
    <d v="2015-12-24T00:00:00"/>
    <n v="0"/>
    <s v="Standard Class"/>
    <s v="Other"/>
    <n v="18"/>
    <n v="8358"/>
    <n v="4"/>
    <s v="Apparel"/>
    <x v="3"/>
    <s v="Ajmer"/>
    <s v="Rajasthan"/>
    <m/>
    <s v="India"/>
    <s v="South Asia"/>
    <x v="4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n v="51209"/>
    <d v="2017-01-17T00:00:00"/>
    <x v="6"/>
    <n v="4"/>
    <d v="2017-01-23T00:00:00"/>
    <n v="1"/>
    <s v="Standard Class"/>
    <s v="Other"/>
    <n v="18"/>
    <n v="7705"/>
    <n v="4"/>
    <s v="Apparel"/>
    <x v="3"/>
    <s v="Kerman"/>
    <s v="Kerman"/>
    <m/>
    <s v="Iran"/>
    <s v="South Asia"/>
    <x v="4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n v="73839"/>
    <d v="2017-12-13T00:00:00"/>
    <x v="4"/>
    <n v="4"/>
    <d v="2017-12-19T00:00:00"/>
    <n v="1"/>
    <s v="Standard Class"/>
    <s v="Other"/>
    <n v="76"/>
    <n v="17392"/>
    <n v="4"/>
    <s v="Apparel"/>
    <x v="3"/>
    <s v="Vadodara"/>
    <s v="Gujarat"/>
    <m/>
    <s v="India"/>
    <s v="South Asia"/>
    <x v="29"/>
    <s v="Summer dresses"/>
    <n v="215.82000729999999"/>
    <n v="186.82667412499998"/>
    <n v="1"/>
    <n v="15.10999966"/>
    <n v="215.82000729999999"/>
    <n v="200.71000763999999"/>
    <s v="DEBIT"/>
    <s v="Non-Cash Payments"/>
  </r>
  <r>
    <n v="74723"/>
    <d v="2017-12-26T00:00:00"/>
    <x v="6"/>
    <n v="4"/>
    <d v="2018-01-01T00:00:00"/>
    <n v="0"/>
    <s v="Standard Class"/>
    <s v="Other"/>
    <n v="66"/>
    <n v="18276"/>
    <n v="4"/>
    <s v="Apparel"/>
    <x v="3"/>
    <s v="Semarang"/>
    <s v="Central Java"/>
    <m/>
    <s v="Indonesia"/>
    <s v="Southeast Asia"/>
    <x v="24"/>
    <s v="Porcelain crafts"/>
    <n v="461.48001099999999"/>
    <n v="376.77167767999998"/>
    <n v="1"/>
    <n v="32.299999239999998"/>
    <n v="461.48001099999999"/>
    <n v="429.18001176000001"/>
    <s v="DEBIT"/>
    <s v="Non-Cash Payments"/>
  </r>
  <r>
    <n v="26821"/>
    <d v="2016-01-27T00:00:00"/>
    <x v="4"/>
    <n v="4"/>
    <d v="2016-02-02T00:00:00"/>
    <n v="0"/>
    <s v="Standard Class"/>
    <s v="Other"/>
    <n v="18"/>
    <n v="7795"/>
    <n v="4"/>
    <s v="Apparel"/>
    <x v="3"/>
    <s v="Cirebon"/>
    <s v="West Java"/>
    <m/>
    <s v="Indonesia"/>
    <s v="Southeast Asia"/>
    <x v="4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n v="77102"/>
    <d v="2018-01-30T00:00:00"/>
    <x v="6"/>
    <n v="4"/>
    <d v="2018-02-05T00:00:00"/>
    <n v="0"/>
    <s v="Standard Class"/>
    <s v="Other"/>
    <n v="76"/>
    <n v="20655"/>
    <n v="4"/>
    <s v="Apparel"/>
    <x v="3"/>
    <s v="Yangon"/>
    <s v="Yangon"/>
    <m/>
    <s v="Myanmar (Burma)"/>
    <s v="Southeast Asia"/>
    <x v="29"/>
    <s v="Summer dresses"/>
    <n v="215.82000729999999"/>
    <n v="186.82667412499998"/>
    <n v="1"/>
    <n v="15.10999966"/>
    <n v="215.82000729999999"/>
    <n v="200.71000763999999"/>
    <s v="DEBIT"/>
    <s v="Non-Cash Payments"/>
  </r>
  <r>
    <n v="41608"/>
    <d v="2016-08-30T00:00:00"/>
    <x v="6"/>
    <n v="4"/>
    <d v="2016-09-05T00:00:00"/>
    <n v="0"/>
    <s v="Standard Class"/>
    <s v="Other"/>
    <n v="18"/>
    <n v="2454"/>
    <n v="4"/>
    <s v="Apparel"/>
    <x v="3"/>
    <s v="Kütahya"/>
    <s v="Kütahya"/>
    <m/>
    <s v="Turkey"/>
    <s v="West Asia"/>
    <x v="4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n v="47009"/>
    <d v="2016-11-17T00:00:00"/>
    <x v="1"/>
    <n v="4"/>
    <d v="2016-11-23T00:00:00"/>
    <n v="1"/>
    <s v="Standard Class"/>
    <s v="Other"/>
    <n v="18"/>
    <n v="150"/>
    <n v="4"/>
    <s v="Apparel"/>
    <x v="3"/>
    <s v="Baghdad"/>
    <s v="Baghdad"/>
    <m/>
    <s v="Iraq"/>
    <s v="West Asia"/>
    <x v="4"/>
    <s v="Nike Men's CJ Elite 2 TD Football Cleat"/>
    <n v="129.9900055"/>
    <n v="110.80340837177086"/>
    <n v="1"/>
    <n v="9.1000003809999992"/>
    <n v="129.9900055"/>
    <n v="120.89000511899999"/>
    <s v="DEBIT"/>
    <s v="Non-Cash Payments"/>
  </r>
  <r>
    <n v="49916"/>
    <d v="2016-12-29T00:00:00"/>
    <x v="1"/>
    <n v="4"/>
    <d v="2017-01-04T00:00:00"/>
    <n v="0"/>
    <s v="Standard Class"/>
    <s v="Other"/>
    <n v="18"/>
    <n v="10671"/>
    <n v="4"/>
    <s v="Apparel"/>
    <x v="3"/>
    <s v="Namangan"/>
    <s v="Namangan"/>
    <m/>
    <s v="Uzbekistan"/>
    <s v="Central Asia"/>
    <x v="4"/>
    <s v="Nike Men's CJ Elite 2 TD Football Cleat"/>
    <n v="129.9900055"/>
    <n v="110.80340837177086"/>
    <n v="1"/>
    <n v="11.69999981"/>
    <n v="129.9900055"/>
    <n v="118.29000569"/>
    <s v="DEBIT"/>
    <s v="Non-Cash Payments"/>
  </r>
  <r>
    <n v="29746"/>
    <d v="2016-10-03T00:00:00"/>
    <x v="3"/>
    <n v="4"/>
    <d v="2016-10-07T00:00:00"/>
    <n v="0"/>
    <s v="Standard Class"/>
    <s v="Other"/>
    <n v="17"/>
    <n v="11924"/>
    <n v="4"/>
    <s v="Apparel"/>
    <x v="3"/>
    <s v="Xinzhou"/>
    <s v="Hubei"/>
    <m/>
    <s v="China"/>
    <s v="Eastern Asia"/>
    <x v="5"/>
    <s v="Perfect Fitness Perfect Rip Deck"/>
    <n v="59.990001679999999"/>
    <n v="54.488929209402009"/>
    <n v="1"/>
    <n v="5.4000000950000002"/>
    <n v="59.990001679999999"/>
    <n v="54.590001584999996"/>
    <s v="DEBIT"/>
    <s v="Non-Cash Payments"/>
  </r>
  <r>
    <n v="72533"/>
    <d v="2017-11-24T00:00:00"/>
    <x v="2"/>
    <n v="4"/>
    <d v="2017-11-30T00:00:00"/>
    <n v="0"/>
    <s v="Standard Class"/>
    <s v="Other"/>
    <n v="70"/>
    <n v="16086"/>
    <n v="4"/>
    <s v="Apparel"/>
    <x v="3"/>
    <s v="Mudanjiang"/>
    <s v="Heilongjiang"/>
    <m/>
    <s v="China"/>
    <s v="Eastern Asia"/>
    <x v="30"/>
    <s v="Men's gala suit"/>
    <n v="210.8500061"/>
    <n v="116.83000946"/>
    <n v="1"/>
    <n v="18.979999540000001"/>
    <n v="210.8500061"/>
    <n v="191.87000656000001"/>
    <s v="DEBIT"/>
    <s v="Non-Cash Payments"/>
  </r>
  <r>
    <n v="75892"/>
    <d v="2018-12-01T00:00:00"/>
    <x v="5"/>
    <n v="4"/>
    <d v="2018-12-06T00:00:00"/>
    <n v="0"/>
    <s v="Standard Class"/>
    <s v="Other"/>
    <n v="73"/>
    <n v="19445"/>
    <n v="2"/>
    <s v="Fitness"/>
    <x v="3"/>
    <s v="Bhilai"/>
    <s v="Chhattisgarh"/>
    <m/>
    <s v="India"/>
    <s v="South Asia"/>
    <x v="28"/>
    <s v="Smart watch "/>
    <n v="327.75"/>
    <n v="297.07027734645828"/>
    <n v="1"/>
    <n v="65.550003050000001"/>
    <n v="327.75"/>
    <n v="262.19999695000001"/>
    <s v="TRANSFER"/>
    <s v="Non-Cash Payments"/>
  </r>
  <r>
    <n v="75891"/>
    <d v="2018-12-01T00:00:00"/>
    <x v="5"/>
    <n v="4"/>
    <d v="2018-12-06T00:00:00"/>
    <n v="0"/>
    <s v="Standard Class"/>
    <s v="Other"/>
    <n v="73"/>
    <n v="19444"/>
    <n v="2"/>
    <s v="Fitness"/>
    <x v="3"/>
    <s v="Qingdao"/>
    <s v="Shandong"/>
    <m/>
    <s v="China"/>
    <s v="Eastern Asia"/>
    <x v="28"/>
    <s v="Smart watch "/>
    <n v="327.75"/>
    <n v="297.07027734645828"/>
    <n v="1"/>
    <n v="81.940002440000001"/>
    <n v="327.75"/>
    <n v="245.80999756"/>
    <s v="DEBIT"/>
    <s v="Non-Cash Payments"/>
  </r>
  <r>
    <n v="75890"/>
    <d v="2018-12-01T00:00:00"/>
    <x v="5"/>
    <n v="2"/>
    <d v="2018-12-04T00:00:00"/>
    <n v="1"/>
    <s v="Second Class"/>
    <s v="Other"/>
    <n v="73"/>
    <n v="19443"/>
    <n v="2"/>
    <s v="Fitness"/>
    <x v="3"/>
    <s v="Qingdao"/>
    <s v="Shandong"/>
    <m/>
    <s v="China"/>
    <s v="Eastern Asia"/>
    <x v="28"/>
    <s v="Smart watch "/>
    <n v="327.75"/>
    <n v="297.07027734645828"/>
    <n v="1"/>
    <n v="0"/>
    <n v="327.75"/>
    <n v="327.75"/>
    <s v="DEBIT"/>
    <s v="Non-Cash Payments"/>
  </r>
  <r>
    <n v="75889"/>
    <d v="2018-12-01T00:00:00"/>
    <x v="5"/>
    <n v="4"/>
    <d v="2018-12-06T00:00:00"/>
    <n v="1"/>
    <s v="Standard Class"/>
    <s v="Other"/>
    <n v="73"/>
    <n v="19442"/>
    <n v="2"/>
    <s v="Fitness"/>
    <x v="3"/>
    <s v="Herat"/>
    <s v="Herat"/>
    <m/>
    <s v="Afghanistan"/>
    <s v="South Asia"/>
    <x v="28"/>
    <s v="Smart watch "/>
    <n v="327.75"/>
    <n v="297.07027734645828"/>
    <n v="1"/>
    <n v="3.2799999710000001"/>
    <n v="327.75"/>
    <n v="324.470000029"/>
    <s v="DEBIT"/>
    <s v="Non-Cash Payments"/>
  </r>
  <r>
    <n v="75888"/>
    <d v="2018-12-01T00:00:00"/>
    <x v="5"/>
    <n v="4"/>
    <d v="2018-12-06T00:00:00"/>
    <n v="0"/>
    <s v="Standard Class"/>
    <s v="Other"/>
    <n v="73"/>
    <n v="19441"/>
    <n v="2"/>
    <s v="Fitness"/>
    <x v="3"/>
    <s v="Herat"/>
    <s v="Herat"/>
    <m/>
    <s v="Afghanistan"/>
    <s v="South Asia"/>
    <x v="28"/>
    <s v="Smart watch "/>
    <n v="327.75"/>
    <n v="297.07027734645828"/>
    <n v="1"/>
    <n v="6.5599999430000002"/>
    <n v="327.75"/>
    <n v="321.19000005700002"/>
    <s v="CASH"/>
    <s v="Cash Over 200"/>
  </r>
  <r>
    <n v="75887"/>
    <d v="2018-12-01T00:00:00"/>
    <x v="5"/>
    <n v="4"/>
    <d v="2018-12-06T00:00:00"/>
    <n v="0"/>
    <s v="Standard Class"/>
    <s v="Other"/>
    <n v="73"/>
    <n v="19440"/>
    <n v="2"/>
    <s v="Fitness"/>
    <x v="3"/>
    <s v="Herat"/>
    <s v="Herat"/>
    <m/>
    <s v="Afghanistan"/>
    <s v="South Asia"/>
    <x v="28"/>
    <s v="Smart watch "/>
    <n v="327.75"/>
    <n v="297.07027734645828"/>
    <n v="1"/>
    <n v="9.8299999239999991"/>
    <n v="327.75"/>
    <n v="317.92000007600001"/>
    <s v="DEBIT"/>
    <s v="Non-Cash Payments"/>
  </r>
  <r>
    <n v="75886"/>
    <d v="2018-12-01T00:00:00"/>
    <x v="5"/>
    <n v="4"/>
    <d v="2018-12-06T00:00:00"/>
    <n v="0"/>
    <s v="Standard Class"/>
    <s v="Other"/>
    <n v="73"/>
    <n v="19439"/>
    <n v="2"/>
    <s v="Fitness"/>
    <x v="3"/>
    <s v="Sydney"/>
    <s v="New South Wales"/>
    <m/>
    <s v="Australia"/>
    <s v="Oceania"/>
    <x v="28"/>
    <s v="Smart watch "/>
    <n v="327.75"/>
    <n v="297.07027734645828"/>
    <n v="1"/>
    <n v="13.10999966"/>
    <n v="327.75"/>
    <n v="314.64000034000003"/>
    <s v="TRANSFER"/>
    <s v="Non-Cash Payments"/>
  </r>
  <r>
    <n v="75885"/>
    <d v="2018-12-01T00:00:00"/>
    <x v="5"/>
    <n v="2"/>
    <d v="2018-12-04T00:00:00"/>
    <n v="1"/>
    <s v="Second Class"/>
    <s v="Other"/>
    <n v="73"/>
    <n v="19438"/>
    <n v="2"/>
    <s v="Fitness"/>
    <x v="3"/>
    <s v="Bandung"/>
    <s v="West Java"/>
    <m/>
    <s v="Indonesia"/>
    <s v="Southeast Asia"/>
    <x v="28"/>
    <s v="Smart watch "/>
    <n v="327.75"/>
    <n v="297.07027734645828"/>
    <n v="1"/>
    <n v="16.38999939"/>
    <n v="327.75"/>
    <n v="311.36000060999999"/>
    <s v="CASH"/>
    <s v="Cash Over 200"/>
  </r>
  <r>
    <n v="75884"/>
    <d v="2018-12-01T00:00:00"/>
    <x v="5"/>
    <n v="4"/>
    <d v="2018-12-06T00:00:00"/>
    <n v="1"/>
    <s v="Standard Class"/>
    <s v="Other"/>
    <n v="73"/>
    <n v="19437"/>
    <n v="2"/>
    <s v="Fitness"/>
    <x v="3"/>
    <s v="Newcastle"/>
    <s v="New South Wales"/>
    <m/>
    <s v="Australia"/>
    <s v="Oceania"/>
    <x v="28"/>
    <s v="Smart watch "/>
    <n v="327.75"/>
    <n v="297.07027734645828"/>
    <n v="1"/>
    <n v="18.030000690000001"/>
    <n v="327.75"/>
    <n v="309.71999930999999"/>
    <s v="TRANSFER"/>
    <s v="Non-Cash Payments"/>
  </r>
  <r>
    <n v="75883"/>
    <d v="2018-12-01T00:00:00"/>
    <x v="5"/>
    <n v="1"/>
    <d v="2018-12-03T00:00:00"/>
    <n v="1"/>
    <s v="First Class"/>
    <s v="Other"/>
    <n v="73"/>
    <n v="19436"/>
    <n v="2"/>
    <s v="Fitness"/>
    <x v="3"/>
    <s v="Tongchuan"/>
    <s v="Shaanxi"/>
    <m/>
    <s v="China"/>
    <s v="Eastern Asia"/>
    <x v="28"/>
    <s v="Smart watch "/>
    <n v="327.75"/>
    <n v="297.07027734645828"/>
    <n v="1"/>
    <n v="22.940000529999999"/>
    <n v="327.75"/>
    <n v="304.80999946999998"/>
    <s v="DEBIT"/>
    <s v="Non-Cash Payments"/>
  </r>
  <r>
    <n v="75882"/>
    <d v="2018-12-01T00:00:00"/>
    <x v="5"/>
    <n v="4"/>
    <d v="2018-12-06T00:00:00"/>
    <n v="0"/>
    <s v="Standard Class"/>
    <s v="Other"/>
    <n v="73"/>
    <n v="19435"/>
    <n v="2"/>
    <s v="Fitness"/>
    <x v="3"/>
    <s v="Tongchuan"/>
    <s v="Shaanxi"/>
    <m/>
    <s v="China"/>
    <s v="Eastern Asia"/>
    <x v="28"/>
    <s v="Smart watch "/>
    <n v="327.75"/>
    <n v="297.07027734645828"/>
    <n v="1"/>
    <n v="29.5"/>
    <n v="327.75"/>
    <n v="298.25"/>
    <s v="TRANSFER"/>
    <s v="Non-Cash Payments"/>
  </r>
  <r>
    <n v="75881"/>
    <d v="2018-12-01T00:00:00"/>
    <x v="5"/>
    <n v="4"/>
    <d v="2018-12-06T00:00:00"/>
    <n v="0"/>
    <s v="Standard Class"/>
    <s v="Other"/>
    <n v="73"/>
    <n v="19434"/>
    <n v="2"/>
    <s v="Fitness"/>
    <x v="3"/>
    <s v="Tongchuan"/>
    <s v="Shaanxi"/>
    <m/>
    <s v="China"/>
    <s v="Eastern Asia"/>
    <x v="28"/>
    <s v="Smart watch "/>
    <n v="327.75"/>
    <n v="297.07027734645828"/>
    <n v="1"/>
    <n v="32.77999878"/>
    <n v="327.75"/>
    <n v="294.97000121999997"/>
    <s v="DEBIT"/>
    <s v="Non-Cash Payments"/>
  </r>
  <r>
    <n v="75880"/>
    <d v="2018-12-01T00:00:00"/>
    <x v="5"/>
    <n v="4"/>
    <d v="2018-12-06T00:00:00"/>
    <n v="1"/>
    <s v="Standard Class"/>
    <s v="Other"/>
    <n v="73"/>
    <n v="19433"/>
    <n v="2"/>
    <s v="Fitness"/>
    <x v="3"/>
    <s v="Tongchuan"/>
    <s v="Shaanxi"/>
    <m/>
    <s v="China"/>
    <s v="Eastern Asia"/>
    <x v="28"/>
    <s v="Smart watch "/>
    <n v="327.75"/>
    <n v="297.07027734645828"/>
    <n v="1"/>
    <n v="39.33000183"/>
    <n v="327.75"/>
    <n v="288.41999816999999"/>
    <s v="DEBIT"/>
    <s v="Non-Cash Payments"/>
  </r>
  <r>
    <n v="75879"/>
    <d v="2018-12-01T00:00:00"/>
    <x v="5"/>
    <n v="4"/>
    <d v="2018-12-06T00:00:00"/>
    <n v="1"/>
    <s v="Standard Class"/>
    <s v="Other"/>
    <n v="73"/>
    <n v="19432"/>
    <n v="2"/>
    <s v="Fitness"/>
    <x v="3"/>
    <s v="Ujjain"/>
    <s v="Madhya Pradesh"/>
    <m/>
    <s v="India"/>
    <s v="South Asia"/>
    <x v="28"/>
    <s v="Smart watch "/>
    <n v="327.75"/>
    <n v="297.07027734645828"/>
    <n v="1"/>
    <n v="42.61000061"/>
    <n v="327.75"/>
    <n v="285.13999939000001"/>
    <s v="TRANSFER"/>
    <s v="Non-Cash Payments"/>
  </r>
  <r>
    <n v="75878"/>
    <d v="2018-12-01T00:00:00"/>
    <x v="5"/>
    <n v="4"/>
    <d v="2018-12-06T00:00:00"/>
    <n v="0"/>
    <s v="Standard Class"/>
    <s v="Other"/>
    <n v="73"/>
    <n v="19431"/>
    <n v="2"/>
    <s v="Fitness"/>
    <x v="3"/>
    <s v="Ujjain"/>
    <s v="Madhya Pradesh"/>
    <m/>
    <s v="India"/>
    <s v="South Asia"/>
    <x v="28"/>
    <s v="Smart watch "/>
    <n v="327.75"/>
    <n v="297.07027734645828"/>
    <n v="1"/>
    <n v="49.159999849999998"/>
    <n v="327.75"/>
    <n v="278.59000014999998"/>
    <s v="DEBIT"/>
    <s v="Non-Cash Payments"/>
  </r>
  <r>
    <n v="75877"/>
    <d v="2018-12-01T00:00:00"/>
    <x v="5"/>
    <n v="4"/>
    <d v="2018-12-06T00:00:00"/>
    <n v="0"/>
    <s v="Standard Class"/>
    <s v="Other"/>
    <n v="73"/>
    <n v="19430"/>
    <n v="2"/>
    <s v="Fitness"/>
    <x v="3"/>
    <s v="Balikpapan"/>
    <s v="East Kalimantan"/>
    <m/>
    <s v="Indonesia"/>
    <s v="Southeast Asia"/>
    <x v="28"/>
    <s v="Smart watch "/>
    <n v="327.75"/>
    <n v="297.07027734645828"/>
    <n v="1"/>
    <n v="52.439998629999998"/>
    <n v="327.75"/>
    <n v="275.31000137000001"/>
    <s v="TRANSFER"/>
    <s v="Non-Cash Payments"/>
  </r>
  <r>
    <n v="75876"/>
    <d v="2018-12-01T00:00:00"/>
    <x v="5"/>
    <n v="4"/>
    <d v="2018-12-06T00:00:00"/>
    <n v="0"/>
    <s v="Standard Class"/>
    <s v="Other"/>
    <n v="73"/>
    <n v="19429"/>
    <n v="2"/>
    <s v="Fitness"/>
    <x v="3"/>
    <s v="Balikpapan"/>
    <s v="East Kalimantan"/>
    <m/>
    <s v="Indonesia"/>
    <s v="Southeast Asia"/>
    <x v="28"/>
    <s v="Smart watch "/>
    <n v="327.75"/>
    <n v="297.07027734645828"/>
    <n v="1"/>
    <n v="55.72000122"/>
    <n v="327.75"/>
    <n v="272.02999878000003"/>
    <s v="TRANSFER"/>
    <s v="Non-Cash Payments"/>
  </r>
  <r>
    <n v="75875"/>
    <d v="2018-12-01T00:00:00"/>
    <x v="5"/>
    <n v="2"/>
    <d v="2018-12-04T00:00:00"/>
    <n v="1"/>
    <s v="Second Class"/>
    <s v="Other"/>
    <n v="73"/>
    <n v="19428"/>
    <n v="2"/>
    <s v="Fitness"/>
    <x v="3"/>
    <s v="Balikpapan"/>
    <s v="East Kalimantan"/>
    <m/>
    <s v="Indonesia"/>
    <s v="Southeast Asia"/>
    <x v="28"/>
    <s v="Smart watch "/>
    <n v="327.75"/>
    <n v="297.07027734645828"/>
    <n v="1"/>
    <n v="59"/>
    <n v="327.75"/>
    <n v="268.75"/>
    <s v="CASH"/>
    <s v="Cash Over 200"/>
  </r>
  <r>
    <n v="75874"/>
    <d v="2018-12-01T00:00:00"/>
    <x v="5"/>
    <n v="4"/>
    <d v="2018-12-06T00:00:00"/>
    <n v="1"/>
    <s v="Standard Class"/>
    <s v="Other"/>
    <n v="73"/>
    <n v="19427"/>
    <n v="2"/>
    <s v="Fitness"/>
    <x v="3"/>
    <s v="Balikpapan"/>
    <s v="East Kalimantan"/>
    <m/>
    <s v="Indonesia"/>
    <s v="Southeast Asia"/>
    <x v="28"/>
    <s v="Smart watch "/>
    <n v="327.75"/>
    <n v="297.07027734645828"/>
    <n v="1"/>
    <n v="65.550003050000001"/>
    <n v="327.75"/>
    <n v="262.19999695000001"/>
    <s v="CASH"/>
    <s v="Cash Over 200"/>
  </r>
  <r>
    <n v="75873"/>
    <d v="2018-12-01T00:00:00"/>
    <x v="5"/>
    <n v="4"/>
    <d v="2018-12-06T00:00:00"/>
    <n v="0"/>
    <s v="Standard Class"/>
    <s v="Other"/>
    <n v="73"/>
    <n v="19426"/>
    <n v="2"/>
    <s v="Fitness"/>
    <x v="3"/>
    <s v="Pune"/>
    <s v="Maharashtra"/>
    <m/>
    <s v="India"/>
    <s v="South Asia"/>
    <x v="28"/>
    <s v="Smart watch "/>
    <n v="327.75"/>
    <n v="297.07027734645828"/>
    <n v="1"/>
    <n v="81.940002440000001"/>
    <n v="327.75"/>
    <n v="245.80999756"/>
    <s v="TRANSFER"/>
    <s v="Non-Cash Payments"/>
  </r>
  <r>
    <n v="75872"/>
    <d v="2018-12-01T00:00:00"/>
    <x v="5"/>
    <n v="4"/>
    <d v="2018-12-06T00:00:00"/>
    <n v="0"/>
    <s v="Standard Class"/>
    <s v="Other"/>
    <n v="73"/>
    <n v="19425"/>
    <n v="2"/>
    <s v="Fitness"/>
    <x v="3"/>
    <s v="Pune"/>
    <s v="Maharashtra"/>
    <m/>
    <s v="India"/>
    <s v="South Asia"/>
    <x v="28"/>
    <s v="Smart watch "/>
    <n v="327.75"/>
    <n v="297.07027734645828"/>
    <n v="1"/>
    <n v="0"/>
    <n v="327.75"/>
    <n v="327.75"/>
    <s v="TRANSFER"/>
    <s v="Non-Cash Payments"/>
  </r>
  <r>
    <n v="75871"/>
    <d v="2018-12-01T00:00:00"/>
    <x v="5"/>
    <n v="1"/>
    <d v="2018-12-03T00:00:00"/>
    <n v="1"/>
    <s v="First Class"/>
    <s v="Other"/>
    <n v="73"/>
    <n v="19424"/>
    <n v="2"/>
    <s v="Fitness"/>
    <x v="3"/>
    <s v="Pune"/>
    <s v="Maharashtra"/>
    <m/>
    <s v="India"/>
    <s v="South Asia"/>
    <x v="28"/>
    <s v="Smart watch "/>
    <n v="327.75"/>
    <n v="297.07027734645828"/>
    <n v="1"/>
    <n v="3.2799999710000001"/>
    <n v="327.75"/>
    <n v="324.470000029"/>
    <s v="DEBIT"/>
    <s v="Non-Cash Payments"/>
  </r>
  <r>
    <n v="75870"/>
    <d v="2018-12-01T00:00:00"/>
    <x v="5"/>
    <n v="1"/>
    <d v="2018-12-03T00:00:00"/>
    <n v="1"/>
    <s v="First Class"/>
    <s v="Other"/>
    <n v="73"/>
    <n v="19423"/>
    <n v="2"/>
    <s v="Fitness"/>
    <x v="3"/>
    <s v="Pune"/>
    <s v="Maharashtra"/>
    <m/>
    <s v="India"/>
    <s v="South Asia"/>
    <x v="28"/>
    <s v="Smart watch "/>
    <n v="327.75"/>
    <n v="297.07027734645828"/>
    <n v="1"/>
    <n v="6.5599999430000002"/>
    <n v="327.75"/>
    <n v="321.19000005700002"/>
    <s v="DEBIT"/>
    <s v="Non-Cash Payments"/>
  </r>
  <r>
    <n v="75869"/>
    <d v="2018-12-01T00:00:00"/>
    <x v="5"/>
    <n v="1"/>
    <d v="2018-12-03T00:00:00"/>
    <n v="1"/>
    <s v="First Class"/>
    <s v="Other"/>
    <n v="73"/>
    <n v="19422"/>
    <n v="2"/>
    <s v="Fitness"/>
    <x v="3"/>
    <s v="Pune"/>
    <s v="Maharashtra"/>
    <m/>
    <s v="India"/>
    <s v="South Asia"/>
    <x v="28"/>
    <s v="Smart watch "/>
    <n v="327.75"/>
    <n v="297.07027734645828"/>
    <n v="1"/>
    <n v="9.8299999239999991"/>
    <n v="327.75"/>
    <n v="317.92000007600001"/>
    <s v="DEBIT"/>
    <s v="Non-Cash Payments"/>
  </r>
  <r>
    <n v="75868"/>
    <d v="2018-12-01T00:00:00"/>
    <x v="5"/>
    <n v="1"/>
    <d v="2018-12-03T00:00:00"/>
    <n v="1"/>
    <s v="First Class"/>
    <s v="Other"/>
    <n v="73"/>
    <n v="19421"/>
    <n v="2"/>
    <s v="Fitness"/>
    <x v="3"/>
    <s v="Weifang"/>
    <s v="Shandong"/>
    <m/>
    <s v="China"/>
    <s v="Eastern Asia"/>
    <x v="28"/>
    <s v="Smart watch "/>
    <n v="327.75"/>
    <n v="297.07027734645828"/>
    <n v="1"/>
    <n v="13.10999966"/>
    <n v="327.75"/>
    <n v="314.64000034000003"/>
    <s v="TRANSFER"/>
    <s v="Non-Cash Payments"/>
  </r>
  <r>
    <n v="75867"/>
    <d v="2018-12-01T00:00:00"/>
    <x v="5"/>
    <n v="0"/>
    <d v="2018-12-01T00:00:00"/>
    <n v="0"/>
    <s v="Same Day"/>
    <s v="Same Day - On Time"/>
    <n v="73"/>
    <n v="19420"/>
    <n v="2"/>
    <s v="Fitness"/>
    <x v="3"/>
    <s v="Yogyakarta"/>
    <s v="Yogyakarta"/>
    <m/>
    <s v="Indonesia"/>
    <s v="Southeast Asia"/>
    <x v="28"/>
    <s v="Smart watch "/>
    <n v="327.75"/>
    <n v="297.07027734645828"/>
    <n v="1"/>
    <n v="16.38999939"/>
    <n v="327.75"/>
    <n v="311.36000060999999"/>
    <s v="TRANSFER"/>
    <s v="Non-Cash Payments"/>
  </r>
  <r>
    <n v="75866"/>
    <d v="2018-12-01T00:00:00"/>
    <x v="5"/>
    <n v="0"/>
    <d v="2018-12-01T00:00:00"/>
    <n v="0"/>
    <s v="Same Day"/>
    <s v="Same Day - On Time"/>
    <n v="73"/>
    <n v="19419"/>
    <n v="2"/>
    <s v="Fitness"/>
    <x v="3"/>
    <s v="Yogyakarta"/>
    <s v="Yogyakarta"/>
    <m/>
    <s v="Indonesia"/>
    <s v="Southeast Asia"/>
    <x v="28"/>
    <s v="Smart watch "/>
    <n v="327.75"/>
    <n v="297.07027734645828"/>
    <n v="1"/>
    <n v="18.030000690000001"/>
    <n v="327.75"/>
    <n v="309.71999930999999"/>
    <s v="CASH"/>
    <s v="Cash Over 200"/>
  </r>
  <r>
    <n v="75865"/>
    <d v="2018-12-01T00:00:00"/>
    <x v="5"/>
    <n v="0"/>
    <d v="2018-12-01T00:00:00"/>
    <n v="0"/>
    <s v="Same Day"/>
    <s v="Same Day - On Time"/>
    <n v="73"/>
    <n v="19418"/>
    <n v="2"/>
    <s v="Fitness"/>
    <x v="3"/>
    <s v="Toowoomba"/>
    <s v="Queensland"/>
    <m/>
    <s v="Australia"/>
    <s v="Oceania"/>
    <x v="28"/>
    <s v="Smart watch "/>
    <n v="327.75"/>
    <n v="297.07027734645828"/>
    <n v="1"/>
    <n v="22.940000529999999"/>
    <n v="327.75"/>
    <n v="304.80999946999998"/>
    <s v="CASH"/>
    <s v="Cash Over 200"/>
  </r>
  <r>
    <n v="75864"/>
    <d v="2018-12-01T00:00:00"/>
    <x v="5"/>
    <n v="4"/>
    <d v="2018-12-06T00:00:00"/>
    <n v="1"/>
    <s v="Standard Class"/>
    <s v="Other"/>
    <n v="73"/>
    <n v="19417"/>
    <n v="2"/>
    <s v="Fitness"/>
    <x v="3"/>
    <s v="Toowoomba"/>
    <s v="Queensland"/>
    <m/>
    <s v="Australia"/>
    <s v="Oceania"/>
    <x v="28"/>
    <s v="Smart watch "/>
    <n v="327.75"/>
    <n v="297.07027734645828"/>
    <n v="1"/>
    <n v="29.5"/>
    <n v="327.75"/>
    <n v="298.25"/>
    <s v="TRANSFER"/>
    <s v="Non-Cash Payments"/>
  </r>
  <r>
    <n v="75863"/>
    <d v="2018-12-01T00:00:00"/>
    <x v="5"/>
    <n v="4"/>
    <d v="2018-12-06T00:00:00"/>
    <n v="0"/>
    <s v="Standard Class"/>
    <s v="Other"/>
    <n v="73"/>
    <n v="19416"/>
    <n v="2"/>
    <s v="Fitness"/>
    <x v="3"/>
    <s v="Toowoomba"/>
    <s v="Queensland"/>
    <m/>
    <s v="Australia"/>
    <s v="Oceania"/>
    <x v="28"/>
    <s v="Smart watch "/>
    <n v="327.75"/>
    <n v="297.07027734645828"/>
    <n v="1"/>
    <n v="32.77999878"/>
    <n v="327.75"/>
    <n v="294.97000121999997"/>
    <s v="CASH"/>
    <s v="Cash Over 200"/>
  </r>
  <r>
    <n v="75862"/>
    <d v="2018-12-01T00:00:00"/>
    <x v="5"/>
    <n v="4"/>
    <d v="2018-12-06T00:00:00"/>
    <n v="0"/>
    <s v="Standard Class"/>
    <s v="Other"/>
    <n v="73"/>
    <n v="19415"/>
    <n v="2"/>
    <s v="Fitness"/>
    <x v="3"/>
    <s v="Rockhampton"/>
    <s v="Queensland"/>
    <m/>
    <s v="Australia"/>
    <s v="Oceania"/>
    <x v="28"/>
    <s v="Smart watch "/>
    <n v="327.75"/>
    <n v="297.07027734645828"/>
    <n v="1"/>
    <n v="39.33000183"/>
    <n v="327.75"/>
    <n v="288.41999816999999"/>
    <s v="TRANSFER"/>
    <s v="Non-Cash Payments"/>
  </r>
  <r>
    <n v="75861"/>
    <d v="2018-12-01T00:00:00"/>
    <x v="5"/>
    <n v="4"/>
    <d v="2018-12-06T00:00:00"/>
    <n v="0"/>
    <s v="Standard Class"/>
    <s v="Other"/>
    <n v="73"/>
    <n v="19414"/>
    <n v="2"/>
    <s v="Fitness"/>
    <x v="3"/>
    <s v="Rockhampton"/>
    <s v="Queensland"/>
    <m/>
    <s v="Australia"/>
    <s v="Oceania"/>
    <x v="28"/>
    <s v="Smart watch "/>
    <n v="327.75"/>
    <n v="297.07027734645828"/>
    <n v="1"/>
    <n v="42.61000061"/>
    <n v="327.75"/>
    <n v="285.13999939000001"/>
    <s v="DEBIT"/>
    <s v="Non-Cash Payments"/>
  </r>
  <r>
    <n v="75860"/>
    <d v="2018-12-01T00:00:00"/>
    <x v="5"/>
    <n v="4"/>
    <d v="2018-12-06T00:00:00"/>
    <n v="1"/>
    <s v="Standard Class"/>
    <s v="Other"/>
    <n v="73"/>
    <n v="19413"/>
    <n v="2"/>
    <s v="Fitness"/>
    <x v="3"/>
    <s v="Rockhampton"/>
    <s v="Queensland"/>
    <m/>
    <s v="Australia"/>
    <s v="Oceania"/>
    <x v="28"/>
    <s v="Smart watch "/>
    <n v="327.75"/>
    <n v="297.07027734645828"/>
    <n v="1"/>
    <n v="49.159999849999998"/>
    <n v="327.75"/>
    <n v="278.59000014999998"/>
    <s v="DEBIT"/>
    <s v="Non-Cash Payments"/>
  </r>
  <r>
    <n v="75859"/>
    <d v="2018-12-01T00:00:00"/>
    <x v="5"/>
    <n v="4"/>
    <d v="2018-12-06T00:00:00"/>
    <n v="0"/>
    <s v="Standard Class"/>
    <s v="Other"/>
    <n v="73"/>
    <n v="19412"/>
    <n v="2"/>
    <s v="Fitness"/>
    <x v="3"/>
    <s v="Siping"/>
    <s v="Jilin"/>
    <m/>
    <s v="China"/>
    <s v="Eastern Asia"/>
    <x v="28"/>
    <s v="Smart watch "/>
    <n v="327.75"/>
    <n v="297.07027734645828"/>
    <n v="1"/>
    <n v="52.439998629999998"/>
    <n v="327.75"/>
    <n v="275.31000137000001"/>
    <s v="TRANSFER"/>
    <s v="Non-Cash Payments"/>
  </r>
  <r>
    <n v="75858"/>
    <d v="2018-12-01T00:00:00"/>
    <x v="5"/>
    <n v="2"/>
    <d v="2018-12-04T00:00:00"/>
    <n v="1"/>
    <s v="Second Class"/>
    <s v="Other"/>
    <n v="73"/>
    <n v="19411"/>
    <n v="2"/>
    <s v="Fitness"/>
    <x v="3"/>
    <s v="Perth"/>
    <s v="Western Australia"/>
    <m/>
    <s v="Australia"/>
    <s v="Oceania"/>
    <x v="28"/>
    <s v="Smart watch "/>
    <n v="327.75"/>
    <n v="297.07027734645828"/>
    <n v="1"/>
    <n v="55.72000122"/>
    <n v="327.75"/>
    <n v="272.02999878000003"/>
    <s v="DEBIT"/>
    <s v="Non-Cash Payments"/>
  </r>
  <r>
    <n v="75857"/>
    <d v="2018-12-01T00:00:00"/>
    <x v="5"/>
    <n v="4"/>
    <d v="2018-12-06T00:00:00"/>
    <n v="0"/>
    <s v="Standard Class"/>
    <s v="Other"/>
    <n v="73"/>
    <n v="19410"/>
    <n v="2"/>
    <s v="Fitness"/>
    <x v="3"/>
    <s v="Perth"/>
    <s v="Western Australia"/>
    <m/>
    <s v="Australia"/>
    <s v="Oceania"/>
    <x v="28"/>
    <s v="Smart watch "/>
    <n v="327.75"/>
    <n v="297.07027734645828"/>
    <n v="1"/>
    <n v="59"/>
    <n v="327.75"/>
    <n v="268.75"/>
    <s v="DEBIT"/>
    <s v="Non-Cash Payments"/>
  </r>
  <r>
    <n v="75856"/>
    <d v="2018-12-01T00:00:00"/>
    <x v="5"/>
    <n v="2"/>
    <d v="2018-12-04T00:00:00"/>
    <n v="0"/>
    <s v="Second Class"/>
    <s v="Other"/>
    <n v="73"/>
    <n v="19409"/>
    <n v="2"/>
    <s v="Fitness"/>
    <x v="3"/>
    <s v="Shanghai"/>
    <s v="Shanghai"/>
    <m/>
    <s v="China"/>
    <s v="Eastern Asia"/>
    <x v="28"/>
    <s v="Smart watch "/>
    <n v="327.75"/>
    <n v="297.07027734645828"/>
    <n v="1"/>
    <n v="65.550003050000001"/>
    <n v="327.75"/>
    <n v="262.19999695000001"/>
    <s v="DEBIT"/>
    <s v="Non-Cash Payments"/>
  </r>
  <r>
    <n v="75855"/>
    <d v="2018-12-01T00:00:00"/>
    <x v="5"/>
    <n v="1"/>
    <d v="2018-12-03T00:00:00"/>
    <n v="1"/>
    <s v="First Class"/>
    <s v="Other"/>
    <n v="73"/>
    <n v="19408"/>
    <n v="2"/>
    <s v="Fitness"/>
    <x v="3"/>
    <s v="Depok"/>
    <s v="Yogyakarta"/>
    <m/>
    <s v="Indonesia"/>
    <s v="Southeast Asia"/>
    <x v="28"/>
    <s v="Smart watch "/>
    <n v="327.75"/>
    <n v="297.07027734645828"/>
    <n v="1"/>
    <n v="81.940002440000001"/>
    <n v="327.75"/>
    <n v="245.80999756"/>
    <s v="CASH"/>
    <s v="Cash Over 200"/>
  </r>
  <r>
    <n v="75854"/>
    <d v="2018-12-01T00:00:00"/>
    <x v="5"/>
    <n v="2"/>
    <d v="2018-12-04T00:00:00"/>
    <n v="1"/>
    <s v="Second Class"/>
    <s v="Other"/>
    <n v="73"/>
    <n v="19407"/>
    <n v="2"/>
    <s v="Fitness"/>
    <x v="3"/>
    <s v="Depok"/>
    <s v="Yogyakarta"/>
    <m/>
    <s v="Indonesia"/>
    <s v="Southeast Asia"/>
    <x v="28"/>
    <s v="Smart watch "/>
    <n v="327.75"/>
    <n v="297.07027734645828"/>
    <n v="1"/>
    <n v="0"/>
    <n v="327.75"/>
    <n v="327.75"/>
    <s v="DEBIT"/>
    <s v="Non-Cash Payments"/>
  </r>
  <r>
    <n v="75853"/>
    <d v="2018-12-01T00:00:00"/>
    <x v="5"/>
    <n v="2"/>
    <d v="2018-12-04T00:00:00"/>
    <n v="1"/>
    <s v="Second Class"/>
    <s v="Other"/>
    <n v="73"/>
    <n v="19406"/>
    <n v="2"/>
    <s v="Fitness"/>
    <x v="3"/>
    <s v="Kawasaki"/>
    <s v="Kanagawa"/>
    <m/>
    <s v="Japan"/>
    <s v="Eastern Asia"/>
    <x v="28"/>
    <s v="Smart watch "/>
    <n v="327.75"/>
    <n v="297.07027734645828"/>
    <n v="1"/>
    <n v="3.2799999710000001"/>
    <n v="327.75"/>
    <n v="324.470000029"/>
    <s v="CASH"/>
    <s v="Cash Over 200"/>
  </r>
  <r>
    <n v="75852"/>
    <d v="2018-12-01T00:00:00"/>
    <x v="5"/>
    <n v="4"/>
    <d v="2018-12-06T00:00:00"/>
    <n v="0"/>
    <s v="Standard Class"/>
    <s v="Other"/>
    <n v="73"/>
    <n v="19405"/>
    <n v="2"/>
    <s v="Fitness"/>
    <x v="3"/>
    <s v="Lahore"/>
    <s v="Punjab"/>
    <m/>
    <s v="Pakistan"/>
    <s v="South Asia"/>
    <x v="28"/>
    <s v="Smart watch "/>
    <n v="327.75"/>
    <n v="297.07027734645828"/>
    <n v="1"/>
    <n v="6.5599999430000002"/>
    <n v="327.75"/>
    <n v="321.19000005700002"/>
    <s v="DEBIT"/>
    <s v="Non-Cash Payments"/>
  </r>
  <r>
    <n v="75851"/>
    <d v="2018-12-01T00:00:00"/>
    <x v="5"/>
    <n v="4"/>
    <d v="2018-12-06T00:00:00"/>
    <n v="0"/>
    <s v="Standard Class"/>
    <s v="Other"/>
    <n v="73"/>
    <n v="19404"/>
    <n v="2"/>
    <s v="Fitness"/>
    <x v="3"/>
    <s v="Shanghai"/>
    <s v="Shanghai"/>
    <m/>
    <s v="China"/>
    <s v="Eastern Asia"/>
    <x v="28"/>
    <s v="Smart watch "/>
    <n v="327.75"/>
    <n v="297.07027734645828"/>
    <n v="1"/>
    <n v="9.8299999239999991"/>
    <n v="327.75"/>
    <n v="317.92000007600001"/>
    <s v="TRANSFER"/>
    <s v="Non-Cash Payments"/>
  </r>
  <r>
    <n v="75850"/>
    <d v="2018-12-01T00:00:00"/>
    <x v="5"/>
    <n v="4"/>
    <d v="2018-12-06T00:00:00"/>
    <n v="1"/>
    <s v="Standard Class"/>
    <s v="Other"/>
    <n v="73"/>
    <n v="19403"/>
    <n v="2"/>
    <s v="Fitness"/>
    <x v="3"/>
    <s v="Bangalore"/>
    <s v="Karnataka"/>
    <m/>
    <s v="India"/>
    <s v="South Asia"/>
    <x v="28"/>
    <s v="Smart watch "/>
    <n v="327.75"/>
    <n v="297.07027734645828"/>
    <n v="1"/>
    <n v="13.10999966"/>
    <n v="327.75"/>
    <n v="314.64000034000003"/>
    <s v="DEBIT"/>
    <s v="Non-Cash Payments"/>
  </r>
  <r>
    <n v="75849"/>
    <d v="2018-12-01T00:00:00"/>
    <x v="5"/>
    <n v="4"/>
    <d v="2018-12-06T00:00:00"/>
    <n v="1"/>
    <s v="Standard Class"/>
    <s v="Other"/>
    <n v="73"/>
    <n v="19402"/>
    <n v="2"/>
    <s v="Fitness"/>
    <x v="3"/>
    <s v="Bangalore"/>
    <s v="Karnataka"/>
    <m/>
    <s v="India"/>
    <s v="South Asia"/>
    <x v="28"/>
    <s v="Smart watch "/>
    <n v="327.75"/>
    <n v="297.07027734645828"/>
    <n v="1"/>
    <n v="16.38999939"/>
    <n v="327.75"/>
    <n v="311.36000060999999"/>
    <s v="CASH"/>
    <s v="Cash Over 200"/>
  </r>
  <r>
    <n v="75848"/>
    <d v="2018-12-01T00:00:00"/>
    <x v="5"/>
    <n v="2"/>
    <d v="2018-12-04T00:00:00"/>
    <n v="1"/>
    <s v="Second Class"/>
    <s v="Other"/>
    <n v="73"/>
    <n v="19401"/>
    <n v="2"/>
    <s v="Fitness"/>
    <x v="3"/>
    <s v="Bangalore"/>
    <s v="Karnataka"/>
    <m/>
    <s v="India"/>
    <s v="South Asia"/>
    <x v="28"/>
    <s v="Smart watch "/>
    <n v="327.75"/>
    <n v="297.07027734645828"/>
    <n v="1"/>
    <n v="18.030000690000001"/>
    <n v="327.75"/>
    <n v="309.71999930999999"/>
    <s v="CASH"/>
    <s v="Cash Over 200"/>
  </r>
  <r>
    <n v="75847"/>
    <d v="2018-12-01T00:00:00"/>
    <x v="5"/>
    <n v="2"/>
    <d v="2018-12-04T00:00:00"/>
    <n v="0"/>
    <s v="Second Class"/>
    <s v="Other"/>
    <n v="73"/>
    <n v="19400"/>
    <n v="2"/>
    <s v="Fitness"/>
    <x v="3"/>
    <s v="Bangalore"/>
    <s v="Karnataka"/>
    <m/>
    <s v="India"/>
    <s v="South Asia"/>
    <x v="28"/>
    <s v="Smart watch "/>
    <n v="327.75"/>
    <n v="297.07027734645828"/>
    <n v="1"/>
    <n v="22.940000529999999"/>
    <n v="327.75"/>
    <n v="304.80999946999998"/>
    <s v="TRANSFER"/>
    <s v="Non-Cash Payments"/>
  </r>
  <r>
    <n v="75846"/>
    <d v="2018-12-01T00:00:00"/>
    <x v="5"/>
    <n v="4"/>
    <d v="2018-12-06T00:00:00"/>
    <n v="0"/>
    <s v="Standard Class"/>
    <s v="Other"/>
    <n v="73"/>
    <n v="19399"/>
    <n v="2"/>
    <s v="Fitness"/>
    <x v="3"/>
    <s v="Bangalore"/>
    <s v="Karnataka"/>
    <m/>
    <s v="India"/>
    <s v="South Asia"/>
    <x v="28"/>
    <s v="Smart watch "/>
    <n v="327.75"/>
    <n v="297.07027734645828"/>
    <n v="1"/>
    <n v="29.5"/>
    <n v="327.75"/>
    <n v="298.25"/>
    <s v="TRANSFER"/>
    <s v="Non-Cash Payments"/>
  </r>
  <r>
    <n v="75845"/>
    <d v="2018-12-01T00:00:00"/>
    <x v="5"/>
    <n v="4"/>
    <d v="2018-12-06T00:00:00"/>
    <n v="1"/>
    <s v="Standard Class"/>
    <s v="Other"/>
    <n v="73"/>
    <n v="19398"/>
    <n v="2"/>
    <s v="Fitness"/>
    <x v="3"/>
    <s v="Malang"/>
    <s v="East Java"/>
    <m/>
    <s v="Indonesia"/>
    <s v="Southeast Asia"/>
    <x v="28"/>
    <s v="Smart watch "/>
    <n v="327.75"/>
    <n v="297.07027734645828"/>
    <n v="1"/>
    <n v="32.77999878"/>
    <n v="327.75"/>
    <n v="294.97000121999997"/>
    <s v="CASH"/>
    <s v="Cash Over 200"/>
  </r>
  <r>
    <n v="75844"/>
    <d v="2018-12-01T00:00:00"/>
    <x v="5"/>
    <n v="4"/>
    <d v="2018-12-06T00:00:00"/>
    <n v="1"/>
    <s v="Standard Class"/>
    <s v="Other"/>
    <n v="73"/>
    <n v="19397"/>
    <n v="2"/>
    <s v="Fitness"/>
    <x v="3"/>
    <s v="Ho Chi Minh City"/>
    <s v="Ho Chi Minh City"/>
    <m/>
    <s v="Vietnam"/>
    <s v="Southeast Asia"/>
    <x v="28"/>
    <s v="Smart watch "/>
    <n v="327.75"/>
    <n v="297.07027734645828"/>
    <n v="1"/>
    <n v="39.33000183"/>
    <n v="327.75"/>
    <n v="288.41999816999999"/>
    <s v="TRANSFER"/>
    <s v="Non-Cash Payments"/>
  </r>
  <r>
    <n v="75843"/>
    <d v="2018-12-01T00:00:00"/>
    <x v="5"/>
    <n v="2"/>
    <d v="2018-12-04T00:00:00"/>
    <n v="1"/>
    <s v="Second Class"/>
    <s v="Other"/>
    <n v="73"/>
    <n v="19396"/>
    <n v="2"/>
    <s v="Fitness"/>
    <x v="3"/>
    <s v="Ho Chi Minh City"/>
    <s v="Ho Chi Minh City"/>
    <m/>
    <s v="Vietnam"/>
    <s v="Southeast Asia"/>
    <x v="28"/>
    <s v="Smart watch "/>
    <n v="327.75"/>
    <n v="297.07027734645828"/>
    <n v="1"/>
    <n v="42.61000061"/>
    <n v="327.75"/>
    <n v="285.13999939000001"/>
    <s v="CASH"/>
    <s v="Cash Over 200"/>
  </r>
  <r>
    <n v="75842"/>
    <d v="2018-12-01T00:00:00"/>
    <x v="5"/>
    <n v="4"/>
    <d v="2018-12-06T00:00:00"/>
    <n v="0"/>
    <s v="Standard Class"/>
    <s v="Other"/>
    <n v="73"/>
    <n v="19395"/>
    <n v="2"/>
    <s v="Fitness"/>
    <x v="3"/>
    <s v="Ho Chi Minh City"/>
    <s v="Ho Chi Minh City"/>
    <m/>
    <s v="Vietnam"/>
    <s v="Southeast Asia"/>
    <x v="28"/>
    <s v="Smart watch "/>
    <n v="327.75"/>
    <n v="297.07027734645828"/>
    <n v="1"/>
    <n v="49.159999849999998"/>
    <n v="327.75"/>
    <n v="278.59000014999998"/>
    <s v="TRANSFER"/>
    <s v="Non-Cash Payments"/>
  </r>
  <r>
    <n v="75841"/>
    <d v="2018-12-01T00:00:00"/>
    <x v="5"/>
    <n v="4"/>
    <d v="2018-12-06T00:00:00"/>
    <n v="0"/>
    <s v="Standard Class"/>
    <s v="Other"/>
    <n v="73"/>
    <n v="19394"/>
    <n v="2"/>
    <s v="Fitness"/>
    <x v="3"/>
    <s v="Ho Chi Minh City"/>
    <s v="Ho Chi Minh City"/>
    <m/>
    <s v="Vietnam"/>
    <s v="Southeast Asia"/>
    <x v="28"/>
    <s v="Smart watch "/>
    <n v="327.75"/>
    <n v="297.07027734645828"/>
    <n v="1"/>
    <n v="52.439998629999998"/>
    <n v="327.75"/>
    <n v="275.31000137000001"/>
    <s v="DEBIT"/>
    <s v="Non-Cash Payments"/>
  </r>
  <r>
    <n v="75840"/>
    <d v="2018-12-01T00:00:00"/>
    <x v="5"/>
    <n v="2"/>
    <d v="2018-12-04T00:00:00"/>
    <n v="1"/>
    <s v="Second Class"/>
    <s v="Other"/>
    <n v="73"/>
    <n v="19393"/>
    <n v="2"/>
    <s v="Fitness"/>
    <x v="3"/>
    <s v="Shenyang"/>
    <s v="Liaoning"/>
    <m/>
    <s v="China"/>
    <s v="Eastern Asia"/>
    <x v="28"/>
    <s v="Smart watch "/>
    <n v="327.75"/>
    <n v="297.07027734645828"/>
    <n v="1"/>
    <n v="55.72000122"/>
    <n v="327.75"/>
    <n v="272.02999878000003"/>
    <s v="CASH"/>
    <s v="Cash Over 200"/>
  </r>
  <r>
    <n v="75839"/>
    <d v="2018-12-01T00:00:00"/>
    <x v="5"/>
    <n v="2"/>
    <d v="2018-12-04T00:00:00"/>
    <n v="1"/>
    <s v="Second Class"/>
    <s v="Other"/>
    <n v="73"/>
    <n v="19392"/>
    <n v="2"/>
    <s v="Fitness"/>
    <x v="3"/>
    <s v="Shenyang"/>
    <s v="Liaoning"/>
    <m/>
    <s v="China"/>
    <s v="Eastern Asia"/>
    <x v="28"/>
    <s v="Smart watch "/>
    <n v="327.75"/>
    <n v="297.07027734645828"/>
    <n v="1"/>
    <n v="59"/>
    <n v="327.75"/>
    <n v="268.75"/>
    <s v="TRANSFER"/>
    <s v="Non-Cash Payments"/>
  </r>
  <r>
    <n v="75838"/>
    <d v="2018-12-01T00:00:00"/>
    <x v="5"/>
    <n v="1"/>
    <d v="2018-12-03T00:00:00"/>
    <n v="1"/>
    <s v="First Class"/>
    <s v="Other"/>
    <n v="73"/>
    <n v="19391"/>
    <n v="2"/>
    <s v="Fitness"/>
    <x v="3"/>
    <s v="Daegu"/>
    <s v="Daegu"/>
    <m/>
    <s v="South Korea"/>
    <s v="Eastern Asia"/>
    <x v="28"/>
    <s v="Smart watch "/>
    <n v="327.75"/>
    <n v="297.07027734645828"/>
    <n v="1"/>
    <n v="65.550003050000001"/>
    <n v="327.75"/>
    <n v="262.19999695000001"/>
    <s v="CASH"/>
    <s v="Cash Over 200"/>
  </r>
  <r>
    <n v="75837"/>
    <d v="2018-12-01T00:00:00"/>
    <x v="5"/>
    <n v="1"/>
    <d v="2018-12-03T00:00:00"/>
    <n v="1"/>
    <s v="First Class"/>
    <s v="Other"/>
    <n v="73"/>
    <n v="19390"/>
    <n v="2"/>
    <s v="Fitness"/>
    <x v="3"/>
    <s v="Manila"/>
    <s v="National Capital Region"/>
    <m/>
    <s v="Philippines"/>
    <s v="Southeast Asia"/>
    <x v="28"/>
    <s v="Smart watch "/>
    <n v="327.75"/>
    <n v="297.07027734645828"/>
    <n v="1"/>
    <n v="81.940002440000001"/>
    <n v="327.75"/>
    <n v="245.80999756"/>
    <s v="CASH"/>
    <s v="Cash Over 200"/>
  </r>
  <r>
    <n v="75836"/>
    <d v="2018-12-01T00:00:00"/>
    <x v="5"/>
    <n v="2"/>
    <d v="2018-12-04T00:00:00"/>
    <n v="0"/>
    <s v="Second Class"/>
    <s v="Other"/>
    <n v="73"/>
    <n v="19389"/>
    <n v="2"/>
    <s v="Fitness"/>
    <x v="3"/>
    <s v="Manila"/>
    <s v="National Capital Region"/>
    <m/>
    <s v="Philippines"/>
    <s v="Southeast Asia"/>
    <x v="28"/>
    <s v="Smart watch "/>
    <n v="327.75"/>
    <n v="297.07027734645828"/>
    <n v="1"/>
    <n v="0"/>
    <n v="327.75"/>
    <n v="327.75"/>
    <s v="CASH"/>
    <s v="Cash Over 200"/>
  </r>
  <r>
    <n v="75835"/>
    <d v="2018-12-01T00:00:00"/>
    <x v="5"/>
    <n v="2"/>
    <d v="2018-12-04T00:00:00"/>
    <n v="1"/>
    <s v="Second Class"/>
    <s v="Other"/>
    <n v="73"/>
    <n v="19388"/>
    <n v="2"/>
    <s v="Fitness"/>
    <x v="3"/>
    <s v="Rajkot"/>
    <s v="Gujarat"/>
    <m/>
    <s v="India"/>
    <s v="South Asia"/>
    <x v="28"/>
    <s v="Smart watch "/>
    <n v="327.75"/>
    <n v="297.07027734645828"/>
    <n v="1"/>
    <n v="3.2799999710000001"/>
    <n v="327.75"/>
    <n v="324.470000029"/>
    <s v="DEBIT"/>
    <s v="Non-Cash Payments"/>
  </r>
  <r>
    <n v="75834"/>
    <d v="2018-11-01T00:00:00"/>
    <x v="1"/>
    <n v="2"/>
    <d v="2018-11-05T00:00:00"/>
    <n v="1"/>
    <s v="Second Class"/>
    <s v="Other"/>
    <n v="73"/>
    <n v="19387"/>
    <n v="2"/>
    <s v="Fitness"/>
    <x v="3"/>
    <s v="Rajkot"/>
    <s v="Gujarat"/>
    <m/>
    <s v="India"/>
    <s v="South Asia"/>
    <x v="28"/>
    <s v="Smart watch "/>
    <n v="327.75"/>
    <n v="297.07027734645828"/>
    <n v="1"/>
    <n v="6.5599999430000002"/>
    <n v="327.75"/>
    <n v="321.19000005700002"/>
    <s v="CASH"/>
    <s v="Cash Over 200"/>
  </r>
  <r>
    <n v="75833"/>
    <d v="2018-11-01T00:00:00"/>
    <x v="1"/>
    <n v="1"/>
    <d v="2018-11-02T00:00:00"/>
    <n v="1"/>
    <s v="First Class"/>
    <s v="Other"/>
    <n v="73"/>
    <n v="19386"/>
    <n v="2"/>
    <s v="Fitness"/>
    <x v="3"/>
    <s v="Rajkot"/>
    <s v="Gujarat"/>
    <m/>
    <s v="India"/>
    <s v="South Asia"/>
    <x v="28"/>
    <s v="Smart watch "/>
    <n v="327.75"/>
    <n v="297.07027734645828"/>
    <n v="1"/>
    <n v="9.8299999239999991"/>
    <n v="327.75"/>
    <n v="317.92000007600001"/>
    <s v="DEBIT"/>
    <s v="Non-Cash Payments"/>
  </r>
  <r>
    <n v="75832"/>
    <d v="2018-11-01T00:00:00"/>
    <x v="1"/>
    <n v="1"/>
    <d v="2018-11-02T00:00:00"/>
    <n v="1"/>
    <s v="First Class"/>
    <s v="Other"/>
    <n v="73"/>
    <n v="19385"/>
    <n v="2"/>
    <s v="Fitness"/>
    <x v="3"/>
    <s v="Rajkot"/>
    <s v="Gujarat"/>
    <m/>
    <s v="India"/>
    <s v="South Asia"/>
    <x v="28"/>
    <s v="Smart watch "/>
    <n v="327.75"/>
    <n v="297.07027734645828"/>
    <n v="1"/>
    <n v="13.10999966"/>
    <n v="327.75"/>
    <n v="314.64000034000003"/>
    <s v="CASH"/>
    <s v="Cash Over 200"/>
  </r>
  <r>
    <n v="75831"/>
    <d v="2018-11-01T00:00:00"/>
    <x v="1"/>
    <n v="1"/>
    <d v="2018-11-02T00:00:00"/>
    <n v="1"/>
    <s v="First Class"/>
    <s v="Other"/>
    <n v="73"/>
    <n v="19384"/>
    <n v="2"/>
    <s v="Fitness"/>
    <x v="3"/>
    <s v="Gorakhpur"/>
    <s v="Haryana"/>
    <m/>
    <s v="India"/>
    <s v="South Asia"/>
    <x v="28"/>
    <s v="Smart watch "/>
    <n v="327.75"/>
    <n v="297.07027734645828"/>
    <n v="1"/>
    <n v="16.38999939"/>
    <n v="327.75"/>
    <n v="311.36000060999999"/>
    <s v="CASH"/>
    <s v="Cash Over 200"/>
  </r>
  <r>
    <n v="75830"/>
    <d v="2018-11-01T00:00:00"/>
    <x v="1"/>
    <n v="4"/>
    <d v="2018-11-07T00:00:00"/>
    <n v="1"/>
    <s v="Standard Class"/>
    <s v="Other"/>
    <n v="73"/>
    <n v="19383"/>
    <n v="2"/>
    <s v="Fitness"/>
    <x v="3"/>
    <s v="Surabaya"/>
    <s v="East Java"/>
    <m/>
    <s v="Indonesia"/>
    <s v="Southeast Asia"/>
    <x v="28"/>
    <s v="Smart watch "/>
    <n v="327.75"/>
    <n v="297.07027734645828"/>
    <n v="1"/>
    <n v="18.030000690000001"/>
    <n v="327.75"/>
    <n v="309.71999930999999"/>
    <s v="CASH"/>
    <s v="Cash Over 200"/>
  </r>
  <r>
    <n v="75829"/>
    <d v="2018-11-01T00:00:00"/>
    <x v="1"/>
    <n v="4"/>
    <d v="2018-11-07T00:00:00"/>
    <n v="1"/>
    <s v="Standard Class"/>
    <s v="Other"/>
    <n v="73"/>
    <n v="19382"/>
    <n v="2"/>
    <s v="Fitness"/>
    <x v="3"/>
    <s v="Surabaya"/>
    <s v="East Java"/>
    <m/>
    <s v="Indonesia"/>
    <s v="Southeast Asia"/>
    <x v="28"/>
    <s v="Smart watch "/>
    <n v="327.75"/>
    <n v="297.07027734645828"/>
    <n v="1"/>
    <n v="22.940000529999999"/>
    <n v="327.75"/>
    <n v="304.80999946999998"/>
    <s v="CASH"/>
    <s v="Cash Over 200"/>
  </r>
  <r>
    <n v="75828"/>
    <d v="2018-11-01T00:00:00"/>
    <x v="1"/>
    <n v="4"/>
    <d v="2018-11-07T00:00:00"/>
    <n v="0"/>
    <s v="Standard Class"/>
    <s v="Other"/>
    <n v="73"/>
    <n v="19381"/>
    <n v="2"/>
    <s v="Fitness"/>
    <x v="3"/>
    <s v="Surabaya"/>
    <s v="East Java"/>
    <m/>
    <s v="Indonesia"/>
    <s v="Southeast Asia"/>
    <x v="28"/>
    <s v="Smart watch "/>
    <n v="327.75"/>
    <n v="297.07027734645828"/>
    <n v="1"/>
    <n v="29.5"/>
    <n v="327.75"/>
    <n v="298.25"/>
    <s v="DEBIT"/>
    <s v="Non-Cash Payments"/>
  </r>
  <r>
    <n v="75827"/>
    <d v="2018-11-01T00:00:00"/>
    <x v="1"/>
    <n v="4"/>
    <d v="2018-11-07T00:00:00"/>
    <n v="0"/>
    <s v="Standard Class"/>
    <s v="Other"/>
    <n v="73"/>
    <n v="19380"/>
    <n v="2"/>
    <s v="Fitness"/>
    <x v="3"/>
    <s v="Brisbane"/>
    <s v="Queensland"/>
    <m/>
    <s v="Australia"/>
    <s v="Oceania"/>
    <x v="28"/>
    <s v="Smart watch "/>
    <n v="327.75"/>
    <n v="297.07027734645828"/>
    <n v="1"/>
    <n v="32.77999878"/>
    <n v="327.75"/>
    <n v="294.97000121999997"/>
    <s v="DEBIT"/>
    <s v="Non-Cash Payments"/>
  </r>
  <r>
    <n v="75826"/>
    <d v="2018-11-01T00:00:00"/>
    <x v="1"/>
    <n v="4"/>
    <d v="2018-11-07T00:00:00"/>
    <n v="0"/>
    <s v="Standard Class"/>
    <s v="Other"/>
    <n v="73"/>
    <n v="19379"/>
    <n v="2"/>
    <s v="Fitness"/>
    <x v="3"/>
    <s v="Bangkok"/>
    <s v="Bangkok"/>
    <m/>
    <s v="Thailand"/>
    <s v="Southeast Asia"/>
    <x v="28"/>
    <s v="Smart watch "/>
    <n v="327.75"/>
    <n v="297.07027734645828"/>
    <n v="1"/>
    <n v="39.33000183"/>
    <n v="327.75"/>
    <n v="288.41999816999999"/>
    <s v="CASH"/>
    <s v="Cash Over 200"/>
  </r>
  <r>
    <n v="75825"/>
    <d v="2018-11-01T00:00:00"/>
    <x v="1"/>
    <n v="4"/>
    <d v="2018-11-07T00:00:00"/>
    <n v="1"/>
    <s v="Standard Class"/>
    <s v="Other"/>
    <n v="73"/>
    <n v="19378"/>
    <n v="2"/>
    <s v="Fitness"/>
    <x v="3"/>
    <s v="Bangkok"/>
    <s v="Bangkok"/>
    <m/>
    <s v="Thailand"/>
    <s v="Southeast Asia"/>
    <x v="28"/>
    <s v="Smart watch "/>
    <n v="327.75"/>
    <n v="297.07027734645828"/>
    <n v="1"/>
    <n v="42.61000061"/>
    <n v="327.75"/>
    <n v="285.13999939000001"/>
    <s v="DEBIT"/>
    <s v="Non-Cash Payments"/>
  </r>
  <r>
    <n v="75824"/>
    <d v="2018-11-01T00:00:00"/>
    <x v="1"/>
    <n v="4"/>
    <d v="2018-11-07T00:00:00"/>
    <n v="1"/>
    <s v="Standard Class"/>
    <s v="Other"/>
    <n v="73"/>
    <n v="19377"/>
    <n v="2"/>
    <s v="Fitness"/>
    <x v="3"/>
    <s v="Dhaka"/>
    <s v="Dhaka"/>
    <m/>
    <s v="Bangladesh"/>
    <s v="South Asia"/>
    <x v="28"/>
    <s v="Smart watch "/>
    <n v="327.75"/>
    <n v="297.07027734645828"/>
    <n v="1"/>
    <n v="49.159999849999998"/>
    <n v="327.75"/>
    <n v="278.59000014999998"/>
    <s v="CASH"/>
    <s v="Cash Over 200"/>
  </r>
  <r>
    <n v="75823"/>
    <d v="2018-11-01T00:00:00"/>
    <x v="1"/>
    <n v="4"/>
    <d v="2018-11-07T00:00:00"/>
    <n v="0"/>
    <s v="Standard Class"/>
    <s v="Other"/>
    <n v="73"/>
    <n v="19376"/>
    <n v="2"/>
    <s v="Fitness"/>
    <x v="3"/>
    <s v="Dhaka"/>
    <s v="Dhaka"/>
    <m/>
    <s v="Bangladesh"/>
    <s v="South Asia"/>
    <x v="28"/>
    <s v="Smart watch "/>
    <n v="327.75"/>
    <n v="297.07027734645828"/>
    <n v="1"/>
    <n v="52.439998629999998"/>
    <n v="327.75"/>
    <n v="275.31000137000001"/>
    <s v="TRANSFER"/>
    <s v="Non-Cash Payments"/>
  </r>
  <r>
    <n v="75822"/>
    <d v="2018-11-01T00:00:00"/>
    <x v="1"/>
    <n v="4"/>
    <d v="2018-11-07T00:00:00"/>
    <n v="0"/>
    <s v="Standard Class"/>
    <s v="Other"/>
    <n v="73"/>
    <n v="19375"/>
    <n v="2"/>
    <s v="Fitness"/>
    <x v="3"/>
    <s v="Nagpur"/>
    <s v="Maharashtra"/>
    <m/>
    <s v="India"/>
    <s v="South Asia"/>
    <x v="28"/>
    <s v="Smart watch "/>
    <n v="327.75"/>
    <n v="297.07027734645828"/>
    <n v="1"/>
    <n v="55.72000122"/>
    <n v="327.75"/>
    <n v="272.02999878000003"/>
    <s v="DEBIT"/>
    <s v="Non-Cash Payments"/>
  </r>
  <r>
    <n v="75821"/>
    <d v="2018-11-01T00:00:00"/>
    <x v="1"/>
    <n v="4"/>
    <d v="2018-11-07T00:00:00"/>
    <n v="0"/>
    <s v="Standard Class"/>
    <s v="Other"/>
    <n v="73"/>
    <n v="19374"/>
    <n v="2"/>
    <s v="Fitness"/>
    <x v="3"/>
    <s v="Nagpur"/>
    <s v="Maharashtra"/>
    <m/>
    <s v="India"/>
    <s v="South Asia"/>
    <x v="28"/>
    <s v="Smart watch "/>
    <n v="327.75"/>
    <n v="297.07027734645828"/>
    <n v="1"/>
    <n v="59"/>
    <n v="327.75"/>
    <n v="268.75"/>
    <s v="DEBIT"/>
    <s v="Non-Cash Payments"/>
  </r>
  <r>
    <n v="75820"/>
    <d v="2018-11-01T00:00:00"/>
    <x v="1"/>
    <n v="4"/>
    <d v="2018-11-07T00:00:00"/>
    <n v="1"/>
    <s v="Standard Class"/>
    <s v="Other"/>
    <n v="73"/>
    <n v="19373"/>
    <n v="2"/>
    <s v="Fitness"/>
    <x v="3"/>
    <s v="Bangkok"/>
    <s v="Bangkok"/>
    <m/>
    <s v="Thailand"/>
    <s v="Southeast Asia"/>
    <x v="28"/>
    <s v="Smart watch "/>
    <n v="327.75"/>
    <n v="297.07027734645828"/>
    <n v="1"/>
    <n v="65.550003050000001"/>
    <n v="327.75"/>
    <n v="262.19999695000001"/>
    <s v="DEBIT"/>
    <s v="Non-Cash Payments"/>
  </r>
  <r>
    <n v="75819"/>
    <d v="2018-11-01T00:00:00"/>
    <x v="1"/>
    <n v="4"/>
    <d v="2018-11-07T00:00:00"/>
    <n v="1"/>
    <s v="Standard Class"/>
    <s v="Other"/>
    <n v="73"/>
    <n v="19372"/>
    <n v="2"/>
    <s v="Fitness"/>
    <x v="3"/>
    <s v="Nakhon Ratchasima"/>
    <s v="Nakhon Ratchasima"/>
    <m/>
    <s v="Thailand"/>
    <s v="Southeast Asia"/>
    <x v="28"/>
    <s v="Smart watch "/>
    <n v="327.75"/>
    <n v="297.07027734645828"/>
    <n v="1"/>
    <n v="81.940002440000001"/>
    <n v="327.75"/>
    <n v="245.80999756"/>
    <s v="DEBIT"/>
    <s v="Non-Cash Payments"/>
  </r>
  <r>
    <n v="75818"/>
    <d v="2018-11-01T00:00:00"/>
    <x v="1"/>
    <n v="4"/>
    <d v="2018-11-07T00:00:00"/>
    <n v="0"/>
    <s v="Standard Class"/>
    <s v="Other"/>
    <n v="73"/>
    <n v="19371"/>
    <n v="2"/>
    <s v="Fitness"/>
    <x v="3"/>
    <s v="Sydney"/>
    <s v="New South Wales"/>
    <m/>
    <s v="Australia"/>
    <s v="Oceania"/>
    <x v="28"/>
    <s v="Smart watch "/>
    <n v="327.75"/>
    <n v="297.07027734645828"/>
    <n v="1"/>
    <n v="0"/>
    <n v="327.75"/>
    <n v="327.75"/>
    <s v="TRANSFER"/>
    <s v="Non-Cash Payments"/>
  </r>
  <r>
    <n v="75817"/>
    <d v="2018-11-01T00:00:00"/>
    <x v="1"/>
    <n v="4"/>
    <d v="2018-11-07T00:00:00"/>
    <n v="0"/>
    <s v="Standard Class"/>
    <s v="Other"/>
    <n v="73"/>
    <n v="19370"/>
    <n v="2"/>
    <s v="Fitness"/>
    <x v="3"/>
    <s v="Sydney"/>
    <s v="New South Wales"/>
    <m/>
    <s v="Australia"/>
    <s v="Oceania"/>
    <x v="28"/>
    <s v="Smart watch "/>
    <n v="327.75"/>
    <n v="297.07027734645828"/>
    <n v="1"/>
    <n v="3.2799999710000001"/>
    <n v="327.75"/>
    <n v="324.470000029"/>
    <s v="CASH"/>
    <s v="Cash Over 200"/>
  </r>
  <r>
    <n v="75816"/>
    <d v="2018-11-01T00:00:00"/>
    <x v="1"/>
    <n v="4"/>
    <d v="2018-11-07T00:00:00"/>
    <n v="0"/>
    <s v="Standard Class"/>
    <s v="Other"/>
    <n v="73"/>
    <n v="19369"/>
    <n v="2"/>
    <s v="Fitness"/>
    <x v="3"/>
    <s v="Kota Kinabalu"/>
    <s v="Sabah"/>
    <m/>
    <s v="Malaysia"/>
    <s v="Southeast Asia"/>
    <x v="28"/>
    <s v="Smart watch "/>
    <n v="327.75"/>
    <n v="297.07027734645828"/>
    <n v="1"/>
    <n v="6.5599999430000002"/>
    <n v="327.75"/>
    <n v="321.19000005700002"/>
    <s v="TRANSFER"/>
    <s v="Non-Cash Payments"/>
  </r>
  <r>
    <n v="75815"/>
    <d v="2018-11-01T00:00:00"/>
    <x v="1"/>
    <n v="4"/>
    <d v="2018-11-07T00:00:00"/>
    <n v="1"/>
    <s v="Standard Class"/>
    <s v="Other"/>
    <n v="73"/>
    <n v="19368"/>
    <n v="2"/>
    <s v="Fitness"/>
    <x v="3"/>
    <s v="Jiutai"/>
    <s v="Jilin"/>
    <m/>
    <s v="China"/>
    <s v="Eastern Asia"/>
    <x v="28"/>
    <s v="Smart watch "/>
    <n v="327.75"/>
    <n v="297.07027734645828"/>
    <n v="1"/>
    <n v="9.8299999239999991"/>
    <n v="327.75"/>
    <n v="317.92000007600001"/>
    <s v="DEBIT"/>
    <s v="Non-Cash Payments"/>
  </r>
  <r>
    <n v="75814"/>
    <d v="2018-11-01T00:00:00"/>
    <x v="1"/>
    <n v="4"/>
    <d v="2018-11-07T00:00:00"/>
    <n v="1"/>
    <s v="Standard Class"/>
    <s v="Other"/>
    <n v="73"/>
    <n v="19367"/>
    <n v="2"/>
    <s v="Fitness"/>
    <x v="3"/>
    <s v="Jiutai"/>
    <s v="Jilin"/>
    <m/>
    <s v="China"/>
    <s v="Eastern Asia"/>
    <x v="28"/>
    <s v="Smart watch "/>
    <n v="327.75"/>
    <n v="297.07027734645828"/>
    <n v="1"/>
    <n v="13.10999966"/>
    <n v="327.75"/>
    <n v="314.64000034000003"/>
    <s v="CASH"/>
    <s v="Cash Over 200"/>
  </r>
  <r>
    <n v="75813"/>
    <d v="2018-11-01T00:00:00"/>
    <x v="1"/>
    <n v="2"/>
    <d v="2018-11-05T00:00:00"/>
    <n v="1"/>
    <s v="Second Class"/>
    <s v="Other"/>
    <n v="73"/>
    <n v="19366"/>
    <n v="2"/>
    <s v="Fitness"/>
    <x v="3"/>
    <s v="Singapore"/>
    <s v="Singapore"/>
    <m/>
    <s v="Singapore"/>
    <s v="Southeast Asia"/>
    <x v="28"/>
    <s v="Smart watch "/>
    <n v="327.75"/>
    <n v="297.07027734645828"/>
    <n v="1"/>
    <n v="16.38999939"/>
    <n v="327.75"/>
    <n v="311.36000060999999"/>
    <s v="CASH"/>
    <s v="Cash Over 200"/>
  </r>
  <r>
    <n v="75812"/>
    <d v="2018-11-01T00:00:00"/>
    <x v="1"/>
    <n v="2"/>
    <d v="2018-11-05T00:00:00"/>
    <n v="1"/>
    <s v="Second Class"/>
    <s v="Other"/>
    <n v="73"/>
    <n v="19365"/>
    <n v="2"/>
    <s v="Fitness"/>
    <x v="3"/>
    <s v="Brisbane"/>
    <s v="Queensland"/>
    <m/>
    <s v="Australia"/>
    <s v="Oceania"/>
    <x v="28"/>
    <s v="Smart watch "/>
    <n v="327.75"/>
    <n v="297.07027734645828"/>
    <n v="1"/>
    <n v="18.030000690000001"/>
    <n v="327.75"/>
    <n v="309.71999930999999"/>
    <s v="CASH"/>
    <s v="Cash Over 200"/>
  </r>
  <r>
    <n v="75811"/>
    <d v="2018-11-01T00:00:00"/>
    <x v="1"/>
    <n v="1"/>
    <d v="2018-11-02T00:00:00"/>
    <n v="1"/>
    <s v="First Class"/>
    <s v="Other"/>
    <n v="73"/>
    <n v="19364"/>
    <n v="2"/>
    <s v="Fitness"/>
    <x v="3"/>
    <s v="Shantou"/>
    <s v="Guangdong"/>
    <m/>
    <s v="China"/>
    <s v="Eastern Asia"/>
    <x v="28"/>
    <s v="Smart watch "/>
    <n v="327.75"/>
    <n v="297.07027734645828"/>
    <n v="1"/>
    <n v="22.940000529999999"/>
    <n v="327.75"/>
    <n v="304.80999946999998"/>
    <s v="CASH"/>
    <s v="Cash Over 200"/>
  </r>
  <r>
    <n v="75810"/>
    <d v="2018-11-01T00:00:00"/>
    <x v="1"/>
    <n v="2"/>
    <d v="2018-11-05T00:00:00"/>
    <n v="1"/>
    <s v="Second Class"/>
    <s v="Other"/>
    <n v="73"/>
    <n v="19363"/>
    <n v="2"/>
    <s v="Fitness"/>
    <x v="3"/>
    <s v="Shantou"/>
    <s v="Guangdong"/>
    <m/>
    <s v="China"/>
    <s v="Eastern Asia"/>
    <x v="28"/>
    <s v="Smart watch "/>
    <n v="327.75"/>
    <n v="297.07027734645828"/>
    <n v="1"/>
    <n v="29.5"/>
    <n v="327.75"/>
    <n v="298.25"/>
    <s v="DEBIT"/>
    <s v="Non-Cash Payments"/>
  </r>
  <r>
    <n v="75809"/>
    <d v="2018-11-01T00:00:00"/>
    <x v="1"/>
    <n v="2"/>
    <d v="2018-11-05T00:00:00"/>
    <n v="1"/>
    <s v="Second Class"/>
    <s v="Other"/>
    <n v="73"/>
    <n v="19362"/>
    <n v="2"/>
    <s v="Fitness"/>
    <x v="3"/>
    <s v="Shantou"/>
    <s v="Guangdong"/>
    <m/>
    <s v="China"/>
    <s v="Eastern Asia"/>
    <x v="28"/>
    <s v="Smart watch "/>
    <n v="327.75"/>
    <n v="297.07027734645828"/>
    <n v="1"/>
    <n v="32.77999878"/>
    <n v="327.75"/>
    <n v="294.97000121999997"/>
    <s v="DEBIT"/>
    <s v="Non-Cash Payments"/>
  </r>
  <r>
    <n v="75808"/>
    <d v="2018-11-01T00:00:00"/>
    <x v="1"/>
    <n v="2"/>
    <d v="2018-11-05T00:00:00"/>
    <n v="1"/>
    <s v="Second Class"/>
    <s v="Other"/>
    <n v="73"/>
    <n v="19361"/>
    <n v="2"/>
    <s v="Fitness"/>
    <x v="3"/>
    <s v="Shantou"/>
    <s v="Guangdong"/>
    <m/>
    <s v="China"/>
    <s v="Eastern Asia"/>
    <x v="28"/>
    <s v="Smart watch "/>
    <n v="327.75"/>
    <n v="297.07027734645828"/>
    <n v="1"/>
    <n v="39.33000183"/>
    <n v="327.75"/>
    <n v="288.41999816999999"/>
    <s v="DEBIT"/>
    <s v="Non-Cash Payments"/>
  </r>
  <r>
    <n v="75807"/>
    <d v="2018-11-01T00:00:00"/>
    <x v="1"/>
    <n v="0"/>
    <d v="2018-11-01T00:00:00"/>
    <n v="1"/>
    <s v="Same Day"/>
    <s v="Other"/>
    <n v="73"/>
    <n v="19360"/>
    <n v="2"/>
    <s v="Fitness"/>
    <x v="3"/>
    <s v="Shantou"/>
    <s v="Guangdong"/>
    <m/>
    <s v="China"/>
    <s v="Eastern Asia"/>
    <x v="28"/>
    <s v="Smart watch "/>
    <n v="327.75"/>
    <n v="297.07027734645828"/>
    <n v="1"/>
    <n v="42.61000061"/>
    <n v="327.75"/>
    <n v="285.13999939000001"/>
    <s v="CASH"/>
    <s v="Cash Over 200"/>
  </r>
  <r>
    <n v="75806"/>
    <d v="2018-11-01T00:00:00"/>
    <x v="1"/>
    <n v="0"/>
    <d v="2018-11-01T00:00:00"/>
    <n v="1"/>
    <s v="Same Day"/>
    <s v="Other"/>
    <n v="73"/>
    <n v="19359"/>
    <n v="2"/>
    <s v="Fitness"/>
    <x v="3"/>
    <s v="Shantou"/>
    <s v="Guangdong"/>
    <m/>
    <s v="China"/>
    <s v="Eastern Asia"/>
    <x v="28"/>
    <s v="Smart watch "/>
    <n v="327.75"/>
    <n v="297.07027734645828"/>
    <n v="1"/>
    <n v="49.159999849999998"/>
    <n v="327.75"/>
    <n v="278.59000014999998"/>
    <s v="DEBIT"/>
    <s v="Non-Cash Payments"/>
  </r>
  <r>
    <n v="75805"/>
    <d v="2018-11-01T00:00:00"/>
    <x v="1"/>
    <n v="0"/>
    <d v="2018-11-01T00:00:00"/>
    <n v="1"/>
    <s v="Same Day"/>
    <s v="Other"/>
    <n v="73"/>
    <n v="19358"/>
    <n v="2"/>
    <s v="Fitness"/>
    <x v="3"/>
    <s v="Cairns"/>
    <s v="Queensland"/>
    <m/>
    <s v="Australia"/>
    <s v="Oceania"/>
    <x v="28"/>
    <s v="Smart watch "/>
    <n v="327.75"/>
    <n v="297.07027734645828"/>
    <n v="1"/>
    <n v="52.439998629999998"/>
    <n v="327.75"/>
    <n v="275.31000137000001"/>
    <s v="DEBIT"/>
    <s v="Non-Cash Payments"/>
  </r>
  <r>
    <n v="75804"/>
    <d v="2018-11-01T00:00:00"/>
    <x v="1"/>
    <n v="0"/>
    <d v="2018-11-01T00:00:00"/>
    <n v="1"/>
    <s v="Same Day"/>
    <s v="Other"/>
    <n v="73"/>
    <n v="19357"/>
    <n v="2"/>
    <s v="Fitness"/>
    <x v="3"/>
    <s v="Cairns"/>
    <s v="Queensland"/>
    <m/>
    <s v="Australia"/>
    <s v="Oceania"/>
    <x v="28"/>
    <s v="Smart watch "/>
    <n v="327.75"/>
    <n v="297.07027734645828"/>
    <n v="1"/>
    <n v="55.72000122"/>
    <n v="327.75"/>
    <n v="272.02999878000003"/>
    <s v="DEBIT"/>
    <s v="Non-Cash Payments"/>
  </r>
  <r>
    <n v="75803"/>
    <d v="2018-11-01T00:00:00"/>
    <x v="1"/>
    <n v="0"/>
    <d v="2018-11-01T00:00:00"/>
    <n v="1"/>
    <s v="Same Day"/>
    <s v="Other"/>
    <n v="73"/>
    <n v="19356"/>
    <n v="2"/>
    <s v="Fitness"/>
    <x v="3"/>
    <s v="Brisbane"/>
    <s v="Queensland"/>
    <m/>
    <s v="Australia"/>
    <s v="Oceania"/>
    <x v="28"/>
    <s v="Smart watch "/>
    <n v="327.75"/>
    <n v="297.07027734645828"/>
    <n v="1"/>
    <n v="59"/>
    <n v="327.75"/>
    <n v="268.75"/>
    <s v="CASH"/>
    <s v="Cash Over 200"/>
  </r>
  <r>
    <n v="75802"/>
    <d v="2018-11-01T00:00:00"/>
    <x v="1"/>
    <n v="0"/>
    <d v="2018-11-01T00:00:00"/>
    <n v="0"/>
    <s v="Same Day"/>
    <s v="Same Day - On Time"/>
    <n v="73"/>
    <n v="19355"/>
    <n v="2"/>
    <s v="Fitness"/>
    <x v="3"/>
    <s v="Brisbane"/>
    <s v="Queensland"/>
    <m/>
    <s v="Australia"/>
    <s v="Oceania"/>
    <x v="28"/>
    <s v="Smart watch "/>
    <n v="327.75"/>
    <n v="297.07027734645828"/>
    <n v="1"/>
    <n v="65.550003050000001"/>
    <n v="327.75"/>
    <n v="262.19999695000001"/>
    <s v="TRANSFER"/>
    <s v="Non-Cash Payments"/>
  </r>
  <r>
    <n v="75801"/>
    <d v="2018-11-01T00:00:00"/>
    <x v="1"/>
    <n v="0"/>
    <d v="2018-11-01T00:00:00"/>
    <n v="1"/>
    <s v="Same Day"/>
    <s v="Other"/>
    <n v="73"/>
    <n v="19354"/>
    <n v="2"/>
    <s v="Fitness"/>
    <x v="3"/>
    <s v="Jaipur"/>
    <s v="Rajasthan"/>
    <m/>
    <s v="India"/>
    <s v="South Asia"/>
    <x v="28"/>
    <s v="Smart watch "/>
    <n v="327.75"/>
    <n v="297.07027734645828"/>
    <n v="1"/>
    <n v="81.940002440000001"/>
    <n v="327.75"/>
    <n v="245.80999756"/>
    <s v="DEBIT"/>
    <s v="Non-Cash Payments"/>
  </r>
  <r>
    <n v="75800"/>
    <d v="2018-11-01T00:00:00"/>
    <x v="1"/>
    <n v="4"/>
    <d v="2018-11-07T00:00:00"/>
    <n v="1"/>
    <s v="Standard Class"/>
    <s v="Other"/>
    <n v="73"/>
    <n v="19353"/>
    <n v="2"/>
    <s v="Fitness"/>
    <x v="3"/>
    <s v="Jaipur"/>
    <s v="Rajasthan"/>
    <m/>
    <s v="India"/>
    <s v="South Asia"/>
    <x v="28"/>
    <s v="Smart watch "/>
    <n v="327.75"/>
    <n v="297.07027734645828"/>
    <n v="1"/>
    <n v="0"/>
    <n v="327.75"/>
    <n v="327.75"/>
    <s v="DEBIT"/>
    <s v="Non-Cash Payments"/>
  </r>
  <r>
    <n v="75799"/>
    <d v="2018-11-01T00:00:00"/>
    <x v="1"/>
    <n v="4"/>
    <d v="2018-11-07T00:00:00"/>
    <n v="1"/>
    <s v="Standard Class"/>
    <s v="Other"/>
    <n v="73"/>
    <n v="19352"/>
    <n v="2"/>
    <s v="Fitness"/>
    <x v="3"/>
    <s v="Ho Chi Minh City"/>
    <s v="Ho Chi Minh City"/>
    <m/>
    <s v="Vietnam"/>
    <s v="Southeast Asia"/>
    <x v="28"/>
    <s v="Smart watch "/>
    <n v="327.75"/>
    <n v="297.07027734645828"/>
    <n v="1"/>
    <n v="3.2799999710000001"/>
    <n v="327.75"/>
    <n v="324.470000029"/>
    <s v="DEBIT"/>
    <s v="Non-Cash Payments"/>
  </r>
  <r>
    <n v="75798"/>
    <d v="2018-11-01T00:00:00"/>
    <x v="1"/>
    <n v="4"/>
    <d v="2018-11-07T00:00:00"/>
    <n v="0"/>
    <s v="Standard Class"/>
    <s v="Other"/>
    <n v="73"/>
    <n v="19351"/>
    <n v="2"/>
    <s v="Fitness"/>
    <x v="3"/>
    <s v="Raipur"/>
    <s v="Chhattisgarh"/>
    <m/>
    <s v="India"/>
    <s v="South Asia"/>
    <x v="28"/>
    <s v="Smart watch "/>
    <n v="327.75"/>
    <n v="297.07027734645828"/>
    <n v="1"/>
    <n v="6.5599999430000002"/>
    <n v="327.75"/>
    <n v="321.19000005700002"/>
    <s v="TRANSFER"/>
    <s v="Non-Cash Payments"/>
  </r>
  <r>
    <n v="75797"/>
    <d v="2018-11-01T00:00:00"/>
    <x v="1"/>
    <n v="4"/>
    <d v="2018-11-07T00:00:00"/>
    <n v="0"/>
    <s v="Standard Class"/>
    <s v="Other"/>
    <n v="73"/>
    <n v="19350"/>
    <n v="2"/>
    <s v="Fitness"/>
    <x v="3"/>
    <s v="Loudi"/>
    <s v="Hunan"/>
    <m/>
    <s v="China"/>
    <s v="Eastern Asia"/>
    <x v="28"/>
    <s v="Smart watch "/>
    <n v="327.75"/>
    <n v="297.07027734645828"/>
    <n v="1"/>
    <n v="9.8299999239999991"/>
    <n v="327.75"/>
    <n v="317.92000007600001"/>
    <s v="TRANSFER"/>
    <s v="Non-Cash Payments"/>
  </r>
  <r>
    <n v="49521"/>
    <d v="2016-12-23T00:00:00"/>
    <x v="2"/>
    <n v="2"/>
    <d v="2016-12-27T00:00:00"/>
    <n v="0"/>
    <s v="Second Class"/>
    <s v="Other"/>
    <n v="9"/>
    <n v="9597"/>
    <n v="3"/>
    <s v="Footwear"/>
    <x v="3"/>
    <s v="Tabuk"/>
    <s v="Tabuk"/>
    <m/>
    <s v="Saudi Arabia"/>
    <s v="West Asia"/>
    <x v="0"/>
    <s v="Nike Men's Free 5.0+ Running Shoe"/>
    <n v="99.989997860000003"/>
    <n v="95.114003926871064"/>
    <n v="3"/>
    <n v="45"/>
    <n v="299.96999357999999"/>
    <n v="254.96999357999999"/>
    <s v="CASH"/>
    <s v="Cash Over 200"/>
  </r>
  <r>
    <n v="30305"/>
    <d v="2016-03-18T00:00:00"/>
    <x v="2"/>
    <n v="2"/>
    <d v="2016-03-22T00:00:00"/>
    <n v="1"/>
    <s v="Second Class"/>
    <s v="Other"/>
    <n v="29"/>
    <n v="9702"/>
    <n v="5"/>
    <s v="Golf"/>
    <x v="3"/>
    <s v="Manukau City"/>
    <s v="Auckland"/>
    <m/>
    <s v="New Zealand"/>
    <s v="Oceania"/>
    <x v="1"/>
    <s v="Under Armour Girls' Toddler Spine Surge Runni"/>
    <n v="39.990001679999999"/>
    <n v="34.198098313835338"/>
    <n v="3"/>
    <n v="6"/>
    <n v="119.97000503999999"/>
    <n v="113.97000503999999"/>
    <s v="CASH"/>
    <s v="Cash Not Over 200"/>
  </r>
  <r>
    <n v="50054"/>
    <d v="2016-12-31T00:00:00"/>
    <x v="5"/>
    <n v="2"/>
    <d v="2017-01-03T00:00:00"/>
    <n v="1"/>
    <s v="Second Class"/>
    <s v="Other"/>
    <n v="9"/>
    <n v="1362"/>
    <n v="3"/>
    <s v="Footwear"/>
    <x v="3"/>
    <s v="Istanbul"/>
    <s v="Istanbul"/>
    <m/>
    <s v="Turkey"/>
    <s v="West Asia"/>
    <x v="0"/>
    <s v="Nike Men's Free 5.0+ Running Shoe"/>
    <n v="99.989997860000003"/>
    <n v="95.114003926871064"/>
    <n v="3"/>
    <n v="45"/>
    <n v="299.96999357999999"/>
    <n v="254.96999357999999"/>
    <s v="CASH"/>
    <s v="Cash Over 200"/>
  </r>
  <r>
    <n v="27772"/>
    <d v="2016-10-02T00:00:00"/>
    <x v="0"/>
    <n v="2"/>
    <d v="2016-10-04T00:00:00"/>
    <n v="1"/>
    <s v="Second Class"/>
    <s v="Other"/>
    <n v="17"/>
    <n v="9467"/>
    <n v="4"/>
    <s v="Apparel"/>
    <x v="3"/>
    <s v="Jakarta"/>
    <s v="Jakarta"/>
    <m/>
    <s v="Indonesia"/>
    <s v="Southeast Asia"/>
    <x v="5"/>
    <s v="Perfect Fitness Perfect Rip Deck"/>
    <n v="59.990001679999999"/>
    <n v="54.488929209402009"/>
    <n v="3"/>
    <n v="1.7999999520000001"/>
    <n v="179.97000503999999"/>
    <n v="178.17000508799998"/>
    <s v="CASH"/>
    <s v="Cash Not Over 200"/>
  </r>
  <r>
    <n v="47752"/>
    <d v="2016-11-28T00:00:00"/>
    <x v="3"/>
    <n v="2"/>
    <d v="2016-11-30T00:00:00"/>
    <n v="1"/>
    <s v="Second Class"/>
    <s v="Other"/>
    <n v="17"/>
    <n v="9114"/>
    <n v="4"/>
    <s v="Apparel"/>
    <x v="3"/>
    <s v="Ulaanbaatar"/>
    <s v="Ulan Bator"/>
    <m/>
    <s v="Mongolia"/>
    <s v="Eastern Asia"/>
    <x v="5"/>
    <s v="Perfect Fitness Perfect Rip Deck"/>
    <n v="59.990001679999999"/>
    <n v="54.488929209402009"/>
    <n v="3"/>
    <n v="7.1999998090000004"/>
    <n v="179.97000503999999"/>
    <n v="172.770005231"/>
    <s v="CASH"/>
    <s v="Cash Not Over 200"/>
  </r>
  <r>
    <n v="31296"/>
    <d v="2016-01-04T00:00:00"/>
    <x v="3"/>
    <n v="2"/>
    <d v="2016-01-06T00:00:00"/>
    <n v="0"/>
    <s v="Second Class"/>
    <s v="Other"/>
    <n v="17"/>
    <n v="2546"/>
    <n v="4"/>
    <s v="Apparel"/>
    <x v="3"/>
    <s v="Tangerang"/>
    <s v="West Java"/>
    <m/>
    <s v="Indonesia"/>
    <s v="Southeast Asia"/>
    <x v="5"/>
    <s v="Perfect Fitness Perfect Rip Deck"/>
    <n v="59.990001679999999"/>
    <n v="54.488929209402009"/>
    <n v="3"/>
    <n v="9.8999996190000008"/>
    <n v="179.97000503999999"/>
    <n v="170.07000542099999"/>
    <s v="CASH"/>
    <s v="Cash Not Over 200"/>
  </r>
  <r>
    <n v="22076"/>
    <d v="2015-11-19T00:00:00"/>
    <x v="1"/>
    <n v="2"/>
    <d v="2015-11-23T00:00:00"/>
    <n v="0"/>
    <s v="Second Class"/>
    <s v="Other"/>
    <n v="17"/>
    <n v="2240"/>
    <n v="4"/>
    <s v="Apparel"/>
    <x v="3"/>
    <s v="Shenzhen"/>
    <s v="Guangdong"/>
    <m/>
    <s v="China"/>
    <s v="Eastern Asia"/>
    <x v="5"/>
    <s v="Perfect Fitness Perfect Rip Deck"/>
    <n v="59.990001679999999"/>
    <n v="54.488929209402009"/>
    <n v="3"/>
    <n v="16.200000760000002"/>
    <n v="179.97000503999999"/>
    <n v="163.77000427999999"/>
    <s v="CASH"/>
    <s v="Cash Not Over 200"/>
  </r>
  <r>
    <n v="25665"/>
    <d v="2016-10-01T00:00:00"/>
    <x v="5"/>
    <n v="2"/>
    <d v="2016-10-04T00:00:00"/>
    <n v="1"/>
    <s v="Second Class"/>
    <s v="Other"/>
    <n v="17"/>
    <n v="11650"/>
    <n v="4"/>
    <s v="Apparel"/>
    <x v="3"/>
    <s v="Brisbane"/>
    <s v="Queensland"/>
    <m/>
    <s v="Australia"/>
    <s v="Oceania"/>
    <x v="5"/>
    <s v="Perfect Fitness Perfect Rip Deck"/>
    <n v="59.990001679999999"/>
    <n v="54.488929209402009"/>
    <n v="3"/>
    <n v="27"/>
    <n v="179.97000503999999"/>
    <n v="152.97000503999999"/>
    <s v="CASH"/>
    <s v="Cash Not Over 200"/>
  </r>
  <r>
    <n v="31296"/>
    <d v="2016-01-04T00:00:00"/>
    <x v="3"/>
    <n v="2"/>
    <d v="2016-01-06T00:00:00"/>
    <n v="0"/>
    <s v="Second Class"/>
    <s v="Other"/>
    <n v="24"/>
    <n v="2546"/>
    <n v="5"/>
    <s v="Golf"/>
    <x v="3"/>
    <s v="Tangerang"/>
    <s v="West Java"/>
    <m/>
    <s v="Indonesia"/>
    <s v="Southeast Asia"/>
    <x v="7"/>
    <s v="Nike Men's Dri-FIT Victory Golf Polo"/>
    <n v="50"/>
    <n v="43.678035218757444"/>
    <n v="3"/>
    <n v="0"/>
    <n v="150"/>
    <n v="150"/>
    <s v="CASH"/>
    <s v="Cash Not Over 200"/>
  </r>
  <r>
    <n v="22819"/>
    <d v="2015-11-30T00:00:00"/>
    <x v="3"/>
    <n v="2"/>
    <d v="2015-12-02T00:00:00"/>
    <n v="1"/>
    <s v="Second Class"/>
    <s v="Other"/>
    <n v="29"/>
    <n v="10368"/>
    <n v="5"/>
    <s v="Golf"/>
    <x v="3"/>
    <s v="Sydney"/>
    <s v="New South Wales"/>
    <m/>
    <s v="Australia"/>
    <s v="Oceania"/>
    <x v="1"/>
    <s v="Under Armour Girls' Toddler Spine Surge Runni"/>
    <n v="39.990001679999999"/>
    <n v="34.198098313835338"/>
    <n v="3"/>
    <n v="23.989999770000001"/>
    <n v="119.97000503999999"/>
    <n v="95.980005269999992"/>
    <s v="CASH"/>
    <s v="Cash Not Over 200"/>
  </r>
  <r>
    <n v="27099"/>
    <d v="2016-01-31T00:00:00"/>
    <x v="0"/>
    <n v="2"/>
    <d v="2016-02-02T00:00:00"/>
    <n v="1"/>
    <s v="Second Class"/>
    <s v="Other"/>
    <n v="41"/>
    <n v="6489"/>
    <n v="6"/>
    <s v="Outdoors"/>
    <x v="3"/>
    <s v="Newcastle"/>
    <s v="New South Wales"/>
    <m/>
    <s v="Australia"/>
    <s v="Oceania"/>
    <x v="2"/>
    <s v="Glove It Women's Mod Oval 3-Zip Carry All Gol"/>
    <n v="21.989999770000001"/>
    <n v="20.391999720066668"/>
    <n v="3"/>
    <n v="0.66000002599999996"/>
    <n v="65.969999310000006"/>
    <n v="65.309999284"/>
    <s v="CASH"/>
    <s v="Cash Not Over 200"/>
  </r>
  <r>
    <n v="28292"/>
    <d v="2016-02-17T00:00:00"/>
    <x v="4"/>
    <n v="2"/>
    <d v="2016-02-19T00:00:00"/>
    <n v="1"/>
    <s v="Second Class"/>
    <s v="Other"/>
    <n v="41"/>
    <n v="10533"/>
    <n v="6"/>
    <s v="Outdoors"/>
    <x v="3"/>
    <s v="Aurangabad"/>
    <s v="Bihar"/>
    <m/>
    <s v="India"/>
    <s v="South Asia"/>
    <x v="2"/>
    <s v="Glove It Urban Brick Golf Towel"/>
    <n v="15.989999770000001"/>
    <n v="16.143866608000003"/>
    <n v="3"/>
    <n v="11.989999770000001"/>
    <n v="47.969999310000006"/>
    <n v="35.979999540000009"/>
    <s v="CASH"/>
    <s v="Cash Not Over 200"/>
  </r>
  <r>
    <n v="21244"/>
    <d v="2015-07-11T00:00:00"/>
    <x v="5"/>
    <n v="2"/>
    <d v="2015-07-14T00:00:00"/>
    <n v="1"/>
    <s v="Second Class"/>
    <s v="Other"/>
    <n v="40"/>
    <n v="6491"/>
    <n v="6"/>
    <s v="Outdoors"/>
    <x v="3"/>
    <s v="Mudanjiang"/>
    <s v="Heilongjiang"/>
    <m/>
    <s v="China"/>
    <s v="Eastern Asia"/>
    <x v="8"/>
    <s v="Team Golf St. Louis Cardinals Putter Grip"/>
    <n v="24.989999770000001"/>
    <n v="29.483249567625002"/>
    <n v="4"/>
    <n v="5.5"/>
    <n v="99.959999080000003"/>
    <n v="94.459999080000003"/>
    <s v="CASH"/>
    <s v="Cash Not Over 200"/>
  </r>
  <r>
    <n v="47752"/>
    <d v="2016-11-28T00:00:00"/>
    <x v="3"/>
    <n v="2"/>
    <d v="2016-11-30T00:00:00"/>
    <n v="1"/>
    <s v="Second Class"/>
    <s v="Other"/>
    <n v="17"/>
    <n v="9114"/>
    <n v="4"/>
    <s v="Apparel"/>
    <x v="3"/>
    <s v="Ulaanbaatar"/>
    <s v="Ulan Bator"/>
    <m/>
    <s v="Mongolia"/>
    <s v="Eastern Asia"/>
    <x v="5"/>
    <s v="Perfect Fitness Perfect Rip Deck"/>
    <n v="59.990001679999999"/>
    <n v="54.488929209402009"/>
    <n v="4"/>
    <n v="12"/>
    <n v="239.96000672"/>
    <n v="227.96000672"/>
    <s v="CASH"/>
    <s v="Cash Over 200"/>
  </r>
  <r>
    <n v="31239"/>
    <d v="2016-01-04T00:00:00"/>
    <x v="3"/>
    <n v="2"/>
    <d v="2016-01-06T00:00:00"/>
    <n v="1"/>
    <s v="Second Class"/>
    <s v="Other"/>
    <n v="17"/>
    <n v="5564"/>
    <n v="4"/>
    <s v="Apparel"/>
    <x v="3"/>
    <s v="Manukau City"/>
    <s v="Auckland"/>
    <m/>
    <s v="New Zealand"/>
    <s v="Oceania"/>
    <x v="5"/>
    <s v="Perfect Fitness Perfect Rip Deck"/>
    <n v="59.990001679999999"/>
    <n v="54.488929209402009"/>
    <n v="4"/>
    <n v="24"/>
    <n v="239.96000672"/>
    <n v="215.96000672"/>
    <s v="CASH"/>
    <s v="Cash Over 200"/>
  </r>
  <r>
    <n v="45772"/>
    <d v="2016-10-30T00:00:00"/>
    <x v="0"/>
    <n v="2"/>
    <d v="2016-11-01T00:00:00"/>
    <n v="1"/>
    <s v="Second Class"/>
    <s v="Other"/>
    <n v="17"/>
    <n v="7955"/>
    <n v="4"/>
    <s v="Apparel"/>
    <x v="3"/>
    <s v="Qom"/>
    <s v="Qom"/>
    <m/>
    <s v="Iran"/>
    <s v="South Asia"/>
    <x v="5"/>
    <s v="Perfect Fitness Perfect Rip Deck"/>
    <n v="59.990001679999999"/>
    <n v="54.488929209402009"/>
    <n v="4"/>
    <n v="43.189998629999998"/>
    <n v="239.96000672"/>
    <n v="196.77000809"/>
    <s v="CASH"/>
    <s v="Cash Not Over 200"/>
  </r>
  <r>
    <n v="24661"/>
    <d v="2015-12-26T00:00:00"/>
    <x v="5"/>
    <n v="2"/>
    <d v="2015-12-29T00:00:00"/>
    <n v="0"/>
    <s v="Second Class"/>
    <s v="Other"/>
    <n v="29"/>
    <n v="5728"/>
    <n v="5"/>
    <s v="Golf"/>
    <x v="3"/>
    <s v="Melbourne"/>
    <s v="Victoria"/>
    <m/>
    <s v="Australia"/>
    <s v="Oceania"/>
    <x v="1"/>
    <s v="Under Armour Girls' Toddler Spine Surge Runni"/>
    <n v="39.990001679999999"/>
    <n v="34.198098313835338"/>
    <n v="4"/>
    <n v="6.4000000950000002"/>
    <n v="159.96000672"/>
    <n v="153.560006625"/>
    <s v="CASH"/>
    <s v="Cash Not Over 200"/>
  </r>
  <r>
    <n v="50054"/>
    <d v="2016-12-31T00:00:00"/>
    <x v="5"/>
    <n v="2"/>
    <d v="2017-01-03T00:00:00"/>
    <n v="1"/>
    <s v="Second Class"/>
    <s v="Other"/>
    <n v="24"/>
    <n v="1362"/>
    <n v="5"/>
    <s v="Golf"/>
    <x v="3"/>
    <s v="Istanbul"/>
    <s v="Istanbul"/>
    <m/>
    <s v="Turkey"/>
    <s v="West Asia"/>
    <x v="7"/>
    <s v="Nike Men's Dri-FIT Victory Golf Polo"/>
    <n v="50"/>
    <n v="43.678035218757444"/>
    <n v="4"/>
    <n v="8"/>
    <n v="200"/>
    <n v="192"/>
    <s v="CASH"/>
    <s v="Cash Not Over 200"/>
  </r>
  <r>
    <n v="22924"/>
    <d v="2015-01-12T00:00:00"/>
    <x v="3"/>
    <n v="2"/>
    <d v="2015-01-14T00:00:00"/>
    <n v="1"/>
    <s v="Second Class"/>
    <s v="Other"/>
    <n v="29"/>
    <n v="9704"/>
    <n v="5"/>
    <s v="Golf"/>
    <x v="3"/>
    <s v="Ho Chi Minh City"/>
    <s v="Ho Chi Minh City"/>
    <m/>
    <s v="Vietnam"/>
    <s v="Southeast Asia"/>
    <x v="1"/>
    <s v="Under Armour Girls' Toddler Spine Surge Runni"/>
    <n v="39.990001679999999"/>
    <n v="34.198098313835338"/>
    <n v="4"/>
    <n v="8"/>
    <n v="159.96000672"/>
    <n v="151.96000672"/>
    <s v="CASH"/>
    <s v="Cash Not Over 200"/>
  </r>
  <r>
    <n v="21902"/>
    <d v="2015-11-16T00:00:00"/>
    <x v="3"/>
    <n v="2"/>
    <d v="2015-11-18T00:00:00"/>
    <n v="1"/>
    <s v="Second Class"/>
    <s v="Other"/>
    <n v="24"/>
    <n v="8485"/>
    <n v="5"/>
    <s v="Golf"/>
    <x v="3"/>
    <s v="Yangon"/>
    <s v="Yangon"/>
    <m/>
    <s v="Myanmar (Burma)"/>
    <s v="Southeast Asia"/>
    <x v="7"/>
    <s v="Nike Men's Dri-FIT Victory Golf Polo"/>
    <n v="50"/>
    <n v="43.678035218757444"/>
    <n v="4"/>
    <n v="11"/>
    <n v="200"/>
    <n v="189"/>
    <s v="CASH"/>
    <s v="Cash Not Over 200"/>
  </r>
  <r>
    <n v="21534"/>
    <d v="2015-11-11T00:00:00"/>
    <x v="4"/>
    <n v="2"/>
    <d v="2015-11-13T00:00:00"/>
    <n v="1"/>
    <s v="Second Class"/>
    <s v="Other"/>
    <n v="29"/>
    <n v="11216"/>
    <n v="5"/>
    <s v="Golf"/>
    <x v="3"/>
    <s v="Tokyo"/>
    <s v="Tokyo"/>
    <m/>
    <s v="Japan"/>
    <s v="Eastern Asia"/>
    <x v="1"/>
    <s v="Under Armour Girls' Toddler Spine Surge Runni"/>
    <n v="39.990001679999999"/>
    <n v="34.198098313835338"/>
    <n v="4"/>
    <n v="28.790000920000001"/>
    <n v="159.96000672"/>
    <n v="131.17000579999998"/>
    <s v="CASH"/>
    <s v="Cash Not Over 200"/>
  </r>
  <r>
    <n v="45461"/>
    <d v="2016-10-25T00:00:00"/>
    <x v="6"/>
    <n v="2"/>
    <d v="2016-10-27T00:00:00"/>
    <n v="0"/>
    <s v="Second Class"/>
    <s v="Other"/>
    <n v="24"/>
    <n v="4741"/>
    <n v="5"/>
    <s v="Golf"/>
    <x v="3"/>
    <s v="Bursa"/>
    <s v="Bursa"/>
    <m/>
    <s v="Turkey"/>
    <s v="West Asia"/>
    <x v="7"/>
    <s v="Nike Men's Dri-FIT Victory Golf Polo"/>
    <n v="50"/>
    <n v="43.678035218757444"/>
    <n v="4"/>
    <n v="36"/>
    <n v="200"/>
    <n v="164"/>
    <s v="CASH"/>
    <s v="Cash Not Over 200"/>
  </r>
  <r>
    <n v="24160"/>
    <d v="2015-12-19T00:00:00"/>
    <x v="5"/>
    <n v="2"/>
    <d v="2015-12-22T00:00:00"/>
    <n v="1"/>
    <s v="Second Class"/>
    <s v="Other"/>
    <n v="40"/>
    <n v="12160"/>
    <n v="6"/>
    <s v="Outdoors"/>
    <x v="3"/>
    <s v="Perth"/>
    <s v="Western Australia"/>
    <m/>
    <s v="Australia"/>
    <s v="Oceania"/>
    <x v="8"/>
    <s v="Team Golf St. Louis Cardinals Putter Grip"/>
    <n v="24.989999770000001"/>
    <n v="29.483249567625002"/>
    <n v="4"/>
    <n v="4"/>
    <n v="99.959999080000003"/>
    <n v="95.959999080000003"/>
    <s v="CASH"/>
    <s v="Cash Not Over 200"/>
  </r>
  <r>
    <n v="27742"/>
    <d v="2016-09-02T00:00:00"/>
    <x v="2"/>
    <n v="4"/>
    <d v="2016-09-08T00:00:00"/>
    <n v="0"/>
    <s v="Standard Class"/>
    <s v="Other"/>
    <n v="9"/>
    <n v="9495"/>
    <n v="3"/>
    <s v="Footwear"/>
    <x v="3"/>
    <s v="Hyderabad"/>
    <s v="Telangana"/>
    <m/>
    <s v="India"/>
    <s v="South Asia"/>
    <x v="0"/>
    <s v="Nike Men's Free 5.0+ Running Shoe"/>
    <n v="99.989997860000003"/>
    <n v="95.114003926871064"/>
    <n v="5"/>
    <n v="50"/>
    <n v="499.94998930000003"/>
    <n v="449.94998930000003"/>
    <s v="TRANSFER"/>
    <s v="Non-Cash Payments"/>
  </r>
  <r>
    <n v="24453"/>
    <d v="2015-12-23T00:00:00"/>
    <x v="4"/>
    <n v="4"/>
    <d v="2015-12-29T00:00:00"/>
    <n v="0"/>
    <s v="Standard Class"/>
    <s v="Other"/>
    <n v="9"/>
    <n v="4841"/>
    <n v="3"/>
    <s v="Footwear"/>
    <x v="3"/>
    <s v="Jiangyan"/>
    <s v="Jiangsu"/>
    <m/>
    <s v="China"/>
    <s v="Eastern Asia"/>
    <x v="0"/>
    <s v="Nike Men's Free 5.0+ Running Shoe"/>
    <n v="99.989997860000003"/>
    <n v="95.114003926871064"/>
    <n v="5"/>
    <n v="74.989997860000003"/>
    <n v="499.94998930000003"/>
    <n v="424.95999144000001"/>
    <s v="TRANSFER"/>
    <s v="Non-Cash Payments"/>
  </r>
  <r>
    <n v="31145"/>
    <d v="2016-03-30T00:00:00"/>
    <x v="4"/>
    <n v="4"/>
    <d v="2016-04-05T00:00:00"/>
    <n v="0"/>
    <s v="Standard Class"/>
    <s v="Other"/>
    <n v="9"/>
    <n v="9803"/>
    <n v="3"/>
    <s v="Footwear"/>
    <x v="3"/>
    <s v="Christchurch"/>
    <s v="Canterbury"/>
    <m/>
    <s v="New Zealand"/>
    <s v="Oceania"/>
    <x v="0"/>
    <s v="Nike Men's Free 5.0+ Running Shoe"/>
    <n v="99.989997860000003"/>
    <n v="95.114003926871064"/>
    <n v="5"/>
    <n v="124.98999790000001"/>
    <n v="499.94998930000003"/>
    <n v="374.95999140000004"/>
    <s v="TRANSFER"/>
    <s v="Non-Cash Payments"/>
  </r>
  <r>
    <n v="30802"/>
    <d v="2016-03-25T00:00:00"/>
    <x v="2"/>
    <n v="4"/>
    <d v="2016-03-31T00:00:00"/>
    <n v="0"/>
    <s v="Standard Class"/>
    <s v="Other"/>
    <n v="3"/>
    <n v="8422"/>
    <n v="2"/>
    <s v="Fitness"/>
    <x v="3"/>
    <s v="Masterton"/>
    <s v="Wellington"/>
    <m/>
    <s v="New Zealand"/>
    <s v="Oceania"/>
    <x v="15"/>
    <s v="adidas Kids' F5 Messi FG Soccer Cleat"/>
    <n v="34.990001679999999"/>
    <n v="40.283001997"/>
    <n v="5"/>
    <n v="20.989999770000001"/>
    <n v="174.9500084"/>
    <n v="153.96000863"/>
    <s v="TRANSFER"/>
    <s v="Non-Cash Payments"/>
  </r>
  <r>
    <n v="25875"/>
    <d v="2016-01-13T00:00:00"/>
    <x v="4"/>
    <n v="4"/>
    <d v="2016-01-19T00:00:00"/>
    <n v="1"/>
    <s v="Standard Class"/>
    <s v="Other"/>
    <n v="13"/>
    <n v="7391"/>
    <n v="3"/>
    <s v="Footwear"/>
    <x v="3"/>
    <s v="Daqing"/>
    <s v="Heilongjiang"/>
    <m/>
    <s v="China"/>
    <s v="Eastern Asia"/>
    <x v="3"/>
    <s v="Under Armour Women's Ignite PIP VI Slide"/>
    <n v="31.989999770000001"/>
    <n v="27.763856872771434"/>
    <n v="5"/>
    <n v="0"/>
    <n v="159.94999885000001"/>
    <n v="159.94999885000001"/>
    <s v="TRANSFER"/>
    <s v="Non-Cash Payments"/>
  </r>
  <r>
    <n v="30589"/>
    <d v="2016-03-22T00:00:00"/>
    <x v="6"/>
    <n v="4"/>
    <d v="2016-03-28T00:00:00"/>
    <n v="1"/>
    <s v="Standard Class"/>
    <s v="Other"/>
    <n v="9"/>
    <n v="11426"/>
    <n v="3"/>
    <s v="Footwear"/>
    <x v="3"/>
    <s v="Albury"/>
    <s v="New South Wales"/>
    <m/>
    <s v="Australia"/>
    <s v="Oceania"/>
    <x v="0"/>
    <s v="Nike Women's Tempo Shorts"/>
    <n v="30"/>
    <n v="34.094166694333332"/>
    <n v="5"/>
    <n v="0"/>
    <n v="150"/>
    <n v="150"/>
    <s v="TRANSFER"/>
    <s v="Non-Cash Payments"/>
  </r>
  <r>
    <n v="20931"/>
    <d v="2015-02-11T00:00:00"/>
    <x v="4"/>
    <n v="4"/>
    <d v="2015-02-17T00:00:00"/>
    <n v="0"/>
    <s v="Standard Class"/>
    <s v="Other"/>
    <n v="9"/>
    <n v="11664"/>
    <n v="3"/>
    <s v="Footwear"/>
    <x v="3"/>
    <s v="Manila"/>
    <s v="National Capital Region"/>
    <m/>
    <s v="Philippines"/>
    <s v="Southeast Asia"/>
    <x v="0"/>
    <s v="Nike Men's Free 5.0+ Running Shoe"/>
    <n v="99.989997860000003"/>
    <n v="95.114003926871064"/>
    <n v="5"/>
    <n v="25"/>
    <n v="499.94998930000003"/>
    <n v="474.94998930000003"/>
    <s v="TRANSFER"/>
    <s v="Non-Cash Payments"/>
  </r>
  <r>
    <n v="45646"/>
    <d v="2016-10-28T00:00:00"/>
    <x v="2"/>
    <n v="4"/>
    <d v="2016-11-03T00:00:00"/>
    <n v="0"/>
    <s v="Standard Class"/>
    <s v="Other"/>
    <n v="9"/>
    <n v="5339"/>
    <n v="3"/>
    <s v="Footwear"/>
    <x v="3"/>
    <s v="Baghdad"/>
    <s v="Baghdad"/>
    <m/>
    <s v="Iraq"/>
    <s v="West Asia"/>
    <x v="0"/>
    <s v="Nike Men's Free 5.0+ Running Shoe"/>
    <n v="99.989997860000003"/>
    <n v="95.114003926871064"/>
    <n v="5"/>
    <n v="27.5"/>
    <n v="499.94998930000003"/>
    <n v="472.44998930000003"/>
    <s v="TRANSFER"/>
    <s v="Non-Cash Payments"/>
  </r>
  <r>
    <n v="29731"/>
    <d v="2016-09-03T00:00:00"/>
    <x v="5"/>
    <n v="4"/>
    <d v="2016-09-08T00:00:00"/>
    <n v="0"/>
    <s v="Standard Class"/>
    <s v="Other"/>
    <n v="9"/>
    <n v="3204"/>
    <n v="3"/>
    <s v="Footwear"/>
    <x v="3"/>
    <s v="Valenzuela"/>
    <s v="National Capital Region"/>
    <m/>
    <s v="Philippines"/>
    <s v="Southeast Asia"/>
    <x v="0"/>
    <s v="Nike Men's Free 5.0+ Running Shoe"/>
    <n v="99.989997860000003"/>
    <n v="95.114003926871064"/>
    <n v="5"/>
    <n v="35"/>
    <n v="499.94998930000003"/>
    <n v="464.94998930000003"/>
    <s v="TRANSFER"/>
    <s v="Non-Cash Payments"/>
  </r>
  <r>
    <n v="42777"/>
    <d v="2016-09-16T00:00:00"/>
    <x v="2"/>
    <n v="4"/>
    <d v="2016-09-22T00:00:00"/>
    <n v="0"/>
    <s v="Standard Class"/>
    <s v="Other"/>
    <n v="9"/>
    <n v="4438"/>
    <n v="3"/>
    <s v="Footwear"/>
    <x v="3"/>
    <s v="Mersin"/>
    <s v="Mersin"/>
    <m/>
    <s v="Turkey"/>
    <s v="West Asia"/>
    <x v="0"/>
    <s v="Nike Men's Free 5.0+ Running Shoe"/>
    <n v="99.989997860000003"/>
    <n v="95.114003926871064"/>
    <n v="5"/>
    <n v="35"/>
    <n v="499.94998930000003"/>
    <n v="464.94998930000003"/>
    <s v="TRANSFER"/>
    <s v="Non-Cash Payments"/>
  </r>
  <r>
    <n v="23886"/>
    <d v="2015-12-15T00:00:00"/>
    <x v="6"/>
    <n v="4"/>
    <d v="2015-12-21T00:00:00"/>
    <n v="0"/>
    <s v="Standard Class"/>
    <s v="Other"/>
    <n v="9"/>
    <n v="5243"/>
    <n v="3"/>
    <s v="Footwear"/>
    <x v="3"/>
    <s v="Antipolo"/>
    <s v="Calabarzon"/>
    <m/>
    <s v="Philippines"/>
    <s v="Southeast Asia"/>
    <x v="0"/>
    <s v="Nike Men's Free 5.0+ Running Shoe"/>
    <n v="99.989997860000003"/>
    <n v="95.114003926871064"/>
    <n v="5"/>
    <n v="84.989997860000003"/>
    <n v="499.94998930000003"/>
    <n v="414.95999144000001"/>
    <s v="TRANSFER"/>
    <s v="Non-Cash Payments"/>
  </r>
  <r>
    <n v="43561"/>
    <d v="2016-09-27T00:00:00"/>
    <x v="6"/>
    <n v="4"/>
    <d v="2016-10-03T00:00:00"/>
    <n v="0"/>
    <s v="Standard Class"/>
    <s v="Other"/>
    <n v="13"/>
    <n v="5089"/>
    <n v="3"/>
    <s v="Footwear"/>
    <x v="3"/>
    <s v="Borujerd"/>
    <s v="Lorestan"/>
    <m/>
    <s v="Iran"/>
    <s v="South Asia"/>
    <x v="3"/>
    <s v="Under Armour Women's Ignite Slide"/>
    <n v="31.989999770000001"/>
    <n v="27.113333001333334"/>
    <n v="5"/>
    <n v="28.790000920000001"/>
    <n v="159.94999885000001"/>
    <n v="131.15999793"/>
    <s v="TRANSFER"/>
    <s v="Non-Cash Payments"/>
  </r>
  <r>
    <n v="47846"/>
    <d v="2016-11-29T00:00:00"/>
    <x v="6"/>
    <n v="4"/>
    <d v="2016-12-05T00:00:00"/>
    <n v="0"/>
    <s v="Standard Class"/>
    <s v="Other"/>
    <n v="9"/>
    <n v="6073"/>
    <n v="3"/>
    <s v="Footwear"/>
    <x v="3"/>
    <s v="Izmir"/>
    <s v="Izmir"/>
    <m/>
    <s v="Turkey"/>
    <s v="West Asia"/>
    <x v="0"/>
    <s v="Nike Men's Free 5.0+ Running Shoe"/>
    <n v="99.989997860000003"/>
    <n v="95.114003926871064"/>
    <n v="5"/>
    <n v="99.989997860000003"/>
    <n v="499.94998930000003"/>
    <n v="399.95999144000001"/>
    <s v="TRANSFER"/>
    <s v="Non-Cash Payments"/>
  </r>
  <r>
    <n v="21192"/>
    <d v="2015-06-11T00:00:00"/>
    <x v="1"/>
    <n v="4"/>
    <d v="2015-06-17T00:00:00"/>
    <n v="0"/>
    <s v="Standard Class"/>
    <s v="Other"/>
    <n v="17"/>
    <n v="8992"/>
    <n v="4"/>
    <s v="Apparel"/>
    <x v="3"/>
    <s v="Jaipur"/>
    <s v="Rajasthan"/>
    <m/>
    <s v="India"/>
    <s v="South Asia"/>
    <x v="5"/>
    <s v="Perfect Fitness Perfect Rip Deck"/>
    <n v="59.990001679999999"/>
    <n v="54.488929209402009"/>
    <n v="5"/>
    <n v="16.5"/>
    <n v="299.9500084"/>
    <n v="283.4500084"/>
    <s v="TRANSFER"/>
    <s v="Non-Cash Payments"/>
  </r>
  <r>
    <n v="23156"/>
    <d v="2015-05-12T00:00:00"/>
    <x v="6"/>
    <n v="4"/>
    <d v="2015-05-18T00:00:00"/>
    <n v="0"/>
    <s v="Standard Class"/>
    <s v="Other"/>
    <n v="17"/>
    <n v="6466"/>
    <n v="4"/>
    <s v="Apparel"/>
    <x v="3"/>
    <s v="Ho Chi Minh City"/>
    <s v="Ho Chi Minh City"/>
    <m/>
    <s v="Vietnam"/>
    <s v="Southeast Asia"/>
    <x v="5"/>
    <s v="Perfect Fitness Perfect Rip Deck"/>
    <n v="59.990001679999999"/>
    <n v="54.488929209402009"/>
    <n v="5"/>
    <n v="16.5"/>
    <n v="299.9500084"/>
    <n v="283.4500084"/>
    <s v="TRANSFER"/>
    <s v="Non-Cash Payments"/>
  </r>
  <r>
    <n v="22811"/>
    <d v="2015-11-29T00:00:00"/>
    <x v="0"/>
    <n v="4"/>
    <d v="2015-12-03T00:00:00"/>
    <n v="0"/>
    <s v="Standard Class"/>
    <s v="Other"/>
    <n v="17"/>
    <n v="1962"/>
    <n v="4"/>
    <s v="Apparel"/>
    <x v="3"/>
    <s v="Shulan"/>
    <s v="Jilin"/>
    <m/>
    <s v="China"/>
    <s v="Eastern Asia"/>
    <x v="5"/>
    <s v="Perfect Fitness Perfect Rip Deck"/>
    <n v="59.990001679999999"/>
    <n v="54.488929209402009"/>
    <n v="5"/>
    <n v="44.990001679999999"/>
    <n v="299.9500084"/>
    <n v="254.96000672"/>
    <s v="TRANSFER"/>
    <s v="Non-Cash Payments"/>
  </r>
  <r>
    <n v="25418"/>
    <d v="2016-07-01T00:00:00"/>
    <x v="2"/>
    <n v="4"/>
    <d v="2016-07-07T00:00:00"/>
    <n v="0"/>
    <s v="Standard Class"/>
    <s v="Other"/>
    <n v="17"/>
    <n v="11438"/>
    <n v="4"/>
    <s v="Apparel"/>
    <x v="3"/>
    <s v="Sydney"/>
    <s v="New South Wales"/>
    <m/>
    <s v="Australia"/>
    <s v="Oceania"/>
    <x v="5"/>
    <s v="Perfect Fitness Perfect Rip Deck"/>
    <n v="59.990001679999999"/>
    <n v="54.488929209402009"/>
    <n v="5"/>
    <n v="44.990001679999999"/>
    <n v="299.9500084"/>
    <n v="254.96000672"/>
    <s v="TRANSFER"/>
    <s v="Non-Cash Payments"/>
  </r>
  <r>
    <n v="47092"/>
    <d v="2016-11-18T00:00:00"/>
    <x v="2"/>
    <n v="4"/>
    <d v="2016-11-24T00:00:00"/>
    <n v="0"/>
    <s v="Standard Class"/>
    <s v="Other"/>
    <n v="17"/>
    <n v="9524"/>
    <n v="4"/>
    <s v="Apparel"/>
    <x v="3"/>
    <s v="Antalya"/>
    <s v="Antalya"/>
    <m/>
    <s v="Turkey"/>
    <s v="West Asia"/>
    <x v="5"/>
    <s v="Perfect Fitness Perfect Rip Deck"/>
    <n v="59.990001679999999"/>
    <n v="54.488929209402009"/>
    <n v="5"/>
    <n v="44.990001679999999"/>
    <n v="299.9500084"/>
    <n v="254.96000672"/>
    <s v="TRANSFER"/>
    <s v="Non-Cash Payments"/>
  </r>
  <r>
    <n v="42658"/>
    <d v="2016-09-14T00:00:00"/>
    <x v="4"/>
    <n v="4"/>
    <d v="2016-09-20T00:00:00"/>
    <n v="0"/>
    <s v="Standard Class"/>
    <s v="Other"/>
    <n v="17"/>
    <n v="2078"/>
    <n v="4"/>
    <s v="Apparel"/>
    <x v="3"/>
    <s v="Baghdad"/>
    <s v="Baghdad"/>
    <m/>
    <s v="Iraq"/>
    <s v="West Asia"/>
    <x v="5"/>
    <s v="Perfect Fitness Perfect Rip Deck"/>
    <n v="59.990001679999999"/>
    <n v="54.488929209402009"/>
    <n v="5"/>
    <n v="44.990001679999999"/>
    <n v="299.9500084"/>
    <n v="254.96000672"/>
    <s v="TRANSFER"/>
    <s v="Non-Cash Payments"/>
  </r>
  <r>
    <n v="23494"/>
    <d v="2015-09-12T00:00:00"/>
    <x v="5"/>
    <n v="4"/>
    <d v="2015-09-17T00:00:00"/>
    <n v="1"/>
    <s v="Standard Class"/>
    <s v="Other"/>
    <n v="17"/>
    <n v="2464"/>
    <n v="4"/>
    <s v="Apparel"/>
    <x v="3"/>
    <s v="Dhaka"/>
    <s v="Dhaka"/>
    <m/>
    <s v="Bangladesh"/>
    <s v="South Asia"/>
    <x v="5"/>
    <s v="Perfect Fitness Perfect Rip Deck"/>
    <n v="59.990001679999999"/>
    <n v="54.488929209402009"/>
    <n v="5"/>
    <n v="47.990001679999999"/>
    <n v="299.9500084"/>
    <n v="251.96000672"/>
    <s v="TRANSFER"/>
    <s v="Non-Cash Payments"/>
  </r>
  <r>
    <n v="27316"/>
    <d v="2016-03-02T00:00:00"/>
    <x v="4"/>
    <n v="4"/>
    <d v="2016-03-08T00:00:00"/>
    <n v="0"/>
    <s v="Standard Class"/>
    <s v="Other"/>
    <n v="17"/>
    <n v="11426"/>
    <n v="4"/>
    <s v="Apparel"/>
    <x v="3"/>
    <s v="Shantou"/>
    <s v="Guangdong"/>
    <m/>
    <s v="China"/>
    <s v="Eastern Asia"/>
    <x v="5"/>
    <s v="Perfect Fitness Perfect Rip Deck"/>
    <n v="59.990001679999999"/>
    <n v="54.488929209402009"/>
    <n v="5"/>
    <n v="50.990001679999999"/>
    <n v="299.9500084"/>
    <n v="248.96000672"/>
    <s v="TRANSFER"/>
    <s v="Non-Cash Payments"/>
  </r>
  <r>
    <n v="20931"/>
    <d v="2015-02-11T00:00:00"/>
    <x v="4"/>
    <n v="4"/>
    <d v="2015-02-17T00:00:00"/>
    <n v="0"/>
    <s v="Standard Class"/>
    <s v="Other"/>
    <n v="17"/>
    <n v="11664"/>
    <n v="4"/>
    <s v="Apparel"/>
    <x v="3"/>
    <s v="Manila"/>
    <s v="National Capital Region"/>
    <m/>
    <s v="Philippines"/>
    <s v="Southeast Asia"/>
    <x v="5"/>
    <s v="Perfect Fitness Perfect Rip Deck"/>
    <n v="59.990001679999999"/>
    <n v="54.488929209402009"/>
    <n v="5"/>
    <n v="50.990001679999999"/>
    <n v="299.9500084"/>
    <n v="248.96000672"/>
    <s v="TRANSFER"/>
    <s v="Non-Cash Payments"/>
  </r>
  <r>
    <n v="27555"/>
    <d v="2016-07-02T00:00:00"/>
    <x v="5"/>
    <n v="4"/>
    <d v="2016-07-07T00:00:00"/>
    <n v="1"/>
    <s v="Standard Class"/>
    <s v="Other"/>
    <n v="17"/>
    <n v="3770"/>
    <n v="4"/>
    <s v="Apparel"/>
    <x v="3"/>
    <s v="Semarang"/>
    <s v="Central Java"/>
    <m/>
    <s v="Indonesia"/>
    <s v="Southeast Asia"/>
    <x v="5"/>
    <s v="Perfect Fitness Perfect Rip Deck"/>
    <n v="59.990001679999999"/>
    <n v="54.488929209402009"/>
    <n v="5"/>
    <n v="53.990001679999999"/>
    <n v="299.9500084"/>
    <n v="245.96000672"/>
    <s v="TRANSFER"/>
    <s v="Non-Cash Payments"/>
  </r>
  <r>
    <n v="28657"/>
    <d v="2016-02-23T00:00:00"/>
    <x v="6"/>
    <n v="4"/>
    <d v="2016-02-29T00:00:00"/>
    <n v="0"/>
    <s v="Standard Class"/>
    <s v="Other"/>
    <n v="29"/>
    <n v="1306"/>
    <n v="5"/>
    <s v="Golf"/>
    <x v="3"/>
    <s v="Newcastle"/>
    <s v="New South Wales"/>
    <m/>
    <s v="Australia"/>
    <s v="Oceania"/>
    <x v="1"/>
    <s v="Under Armour Girls' Toddler Spine Surge Runni"/>
    <n v="39.990001679999999"/>
    <n v="34.198098313835338"/>
    <n v="5"/>
    <n v="2"/>
    <n v="199.9500084"/>
    <n v="197.9500084"/>
    <s v="TRANSFER"/>
    <s v="Non-Cash Payments"/>
  </r>
  <r>
    <n v="47011"/>
    <d v="2016-11-17T00:00:00"/>
    <x v="1"/>
    <n v="4"/>
    <d v="2016-11-23T00:00:00"/>
    <n v="0"/>
    <s v="Standard Class"/>
    <s v="Other"/>
    <n v="24"/>
    <n v="10811"/>
    <n v="5"/>
    <s v="Golf"/>
    <x v="3"/>
    <s v="Baghdad"/>
    <s v="Baghdad"/>
    <m/>
    <s v="Iraq"/>
    <s v="West Asia"/>
    <x v="7"/>
    <s v="Nike Men's Dri-FIT Victory Golf Polo"/>
    <n v="50"/>
    <n v="43.678035218757444"/>
    <n v="5"/>
    <n v="2.5"/>
    <n v="250"/>
    <n v="247.5"/>
    <s v="TRANSFER"/>
    <s v="Non-Cash Payments"/>
  </r>
  <r>
    <n v="47846"/>
    <d v="2016-11-29T00:00:00"/>
    <x v="6"/>
    <n v="4"/>
    <d v="2016-12-05T00:00:00"/>
    <n v="0"/>
    <s v="Standard Class"/>
    <s v="Other"/>
    <n v="24"/>
    <n v="6073"/>
    <n v="5"/>
    <s v="Golf"/>
    <x v="3"/>
    <s v="Izmir"/>
    <s v="Izmir"/>
    <m/>
    <s v="Turkey"/>
    <s v="West Asia"/>
    <x v="7"/>
    <s v="Nike Men's Dri-FIT Victory Golf Polo"/>
    <n v="50"/>
    <n v="43.678035218757444"/>
    <n v="5"/>
    <n v="5"/>
    <n v="250"/>
    <n v="245"/>
    <s v="TRANSFER"/>
    <s v="Non-Cash Payments"/>
  </r>
  <r>
    <n v="21973"/>
    <d v="2015-11-17T00:00:00"/>
    <x v="6"/>
    <n v="4"/>
    <d v="2015-11-23T00:00:00"/>
    <n v="0"/>
    <s v="Standard Class"/>
    <s v="Other"/>
    <n v="29"/>
    <n v="12033"/>
    <n v="5"/>
    <s v="Golf"/>
    <x v="3"/>
    <s v="Nantong"/>
    <s v="Jiangsu"/>
    <m/>
    <s v="China"/>
    <s v="Eastern Asia"/>
    <x v="1"/>
    <s v="Under Armour Girls' Toddler Spine Surge Runni"/>
    <n v="39.990001679999999"/>
    <n v="34.198098313835338"/>
    <n v="5"/>
    <n v="8"/>
    <n v="199.9500084"/>
    <n v="191.9500084"/>
    <s v="TRANSFER"/>
    <s v="Non-Cash Payments"/>
  </r>
  <r>
    <n v="50226"/>
    <d v="2017-03-01T00:00:00"/>
    <x v="4"/>
    <n v="4"/>
    <d v="2017-03-07T00:00:00"/>
    <n v="0"/>
    <s v="Standard Class"/>
    <s v="Other"/>
    <n v="24"/>
    <n v="9248"/>
    <n v="5"/>
    <s v="Golf"/>
    <x v="3"/>
    <s v="Taiz"/>
    <s v="Taiz"/>
    <m/>
    <s v="Yemen"/>
    <s v="West Asia"/>
    <x v="7"/>
    <s v="Nike Men's Dri-FIT Victory Golf Polo"/>
    <n v="50"/>
    <n v="43.678035218757444"/>
    <n v="5"/>
    <n v="12.5"/>
    <n v="250"/>
    <n v="237.5"/>
    <s v="TRANSFER"/>
    <s v="Non-Cash Payments"/>
  </r>
  <r>
    <n v="44617"/>
    <d v="2016-10-13T00:00:00"/>
    <x v="1"/>
    <n v="4"/>
    <d v="2016-10-19T00:00:00"/>
    <n v="0"/>
    <s v="Standard Class"/>
    <s v="Other"/>
    <n v="24"/>
    <n v="2214"/>
    <n v="5"/>
    <s v="Golf"/>
    <x v="3"/>
    <s v="Baghdad"/>
    <s v="Baghdad"/>
    <m/>
    <s v="Iraq"/>
    <s v="West Asia"/>
    <x v="7"/>
    <s v="Nike Men's Dri-FIT Victory Golf Polo"/>
    <n v="50"/>
    <n v="43.678035218757444"/>
    <n v="5"/>
    <n v="12.5"/>
    <n v="250"/>
    <n v="237.5"/>
    <s v="TRANSFER"/>
    <s v="Non-Cash Payments"/>
  </r>
  <r>
    <n v="21196"/>
    <d v="2015-06-11T00:00:00"/>
    <x v="1"/>
    <n v="4"/>
    <d v="2015-06-17T00:00:00"/>
    <n v="0"/>
    <s v="Standard Class"/>
    <s v="Other"/>
    <n v="24"/>
    <n v="6738"/>
    <n v="5"/>
    <s v="Golf"/>
    <x v="3"/>
    <s v="Yangzhou"/>
    <s v="Jiangsu"/>
    <m/>
    <s v="China"/>
    <s v="Eastern Asia"/>
    <x v="7"/>
    <s v="Nike Men's Dri-FIT Victory Golf Polo"/>
    <n v="50"/>
    <n v="43.678035218757444"/>
    <n v="5"/>
    <n v="13.75"/>
    <n v="250"/>
    <n v="236.25"/>
    <s v="TRANSFER"/>
    <s v="Non-Cash Payments"/>
  </r>
  <r>
    <n v="21193"/>
    <d v="2015-06-11T00:00:00"/>
    <x v="1"/>
    <n v="4"/>
    <d v="2015-06-17T00:00:00"/>
    <n v="0"/>
    <s v="Standard Class"/>
    <s v="Other"/>
    <n v="24"/>
    <n v="5074"/>
    <n v="5"/>
    <s v="Golf"/>
    <x v="3"/>
    <s v="Asahikawa"/>
    <s v="Hokkaido"/>
    <m/>
    <s v="Japan"/>
    <s v="Eastern Asia"/>
    <x v="7"/>
    <s v="Nike Men's Dri-FIT Victory Golf Polo"/>
    <n v="50"/>
    <n v="43.678035218757444"/>
    <n v="5"/>
    <n v="17.5"/>
    <n v="250"/>
    <n v="232.5"/>
    <s v="TRANSFER"/>
    <s v="Non-Cash Payments"/>
  </r>
  <r>
    <n v="26073"/>
    <d v="2016-01-16T00:00:00"/>
    <x v="5"/>
    <n v="4"/>
    <d v="2016-01-21T00:00:00"/>
    <n v="0"/>
    <s v="Standard Class"/>
    <s v="Other"/>
    <n v="24"/>
    <n v="9148"/>
    <n v="5"/>
    <s v="Golf"/>
    <x v="3"/>
    <s v="Valencia"/>
    <s v="Northern Mindanao"/>
    <m/>
    <s v="Philippines"/>
    <s v="Southeast Asia"/>
    <x v="7"/>
    <s v="Nike Men's Dri-FIT Victory Golf Polo"/>
    <n v="50"/>
    <n v="43.678035218757444"/>
    <n v="5"/>
    <n v="17.5"/>
    <n v="250"/>
    <n v="232.5"/>
    <s v="TRANSFER"/>
    <s v="Non-Cash Payments"/>
  </r>
  <r>
    <n v="24764"/>
    <d v="2015-12-28T00:00:00"/>
    <x v="3"/>
    <n v="4"/>
    <d v="2016-01-01T00:00:00"/>
    <n v="1"/>
    <s v="Standard Class"/>
    <s v="Other"/>
    <n v="18"/>
    <n v="8551"/>
    <n v="4"/>
    <s v="Apparel"/>
    <x v="3"/>
    <s v="Fuji"/>
    <s v="Shizuoka"/>
    <m/>
    <s v="Japan"/>
    <s v="Eastern Asia"/>
    <x v="4"/>
    <s v="Nike Men's CJ Elite 2 TD Football Cleat"/>
    <n v="129.9900055"/>
    <n v="110.80340837177086"/>
    <n v="1"/>
    <n v="11.69999981"/>
    <n v="129.9900055"/>
    <n v="118.29000569"/>
    <s v="DEBIT"/>
    <s v="Non-Cash Payments"/>
  </r>
  <r>
    <n v="21522"/>
    <d v="2015-11-11T00:00:00"/>
    <x v="4"/>
    <n v="4"/>
    <d v="2015-11-17T00:00:00"/>
    <n v="0"/>
    <s v="Standard Class"/>
    <s v="Other"/>
    <n v="18"/>
    <n v="5270"/>
    <n v="4"/>
    <s v="Apparel"/>
    <x v="3"/>
    <s v="Tengzhou"/>
    <s v="Shandong"/>
    <m/>
    <s v="China"/>
    <s v="Eastern Asia"/>
    <x v="4"/>
    <s v="Nike Men's CJ Elite 2 TD Football Cleat"/>
    <n v="129.9900055"/>
    <n v="110.80340837177086"/>
    <n v="1"/>
    <n v="11.69999981"/>
    <n v="129.9900055"/>
    <n v="118.29000569"/>
    <s v="DEBIT"/>
    <s v="Non-Cash Payments"/>
  </r>
  <r>
    <n v="26670"/>
    <d v="2016-01-25T00:00:00"/>
    <x v="3"/>
    <n v="4"/>
    <d v="2016-01-29T00:00:00"/>
    <n v="1"/>
    <s v="Standard Class"/>
    <s v="Other"/>
    <n v="18"/>
    <n v="7163"/>
    <n v="4"/>
    <s v="Apparel"/>
    <x v="3"/>
    <s v="Suzhou"/>
    <s v="Anhui"/>
    <m/>
    <s v="China"/>
    <s v="Eastern Asia"/>
    <x v="4"/>
    <s v="Nike Men's CJ Elite 2 TD Football Cleat"/>
    <n v="129.9900055"/>
    <n v="110.80340837177086"/>
    <n v="1"/>
    <n v="11.69999981"/>
    <n v="129.9900055"/>
    <n v="118.29000569"/>
    <s v="DEBIT"/>
    <s v="Non-Cash Payments"/>
  </r>
  <r>
    <n v="21971"/>
    <d v="2015-11-17T00:00:00"/>
    <x v="6"/>
    <n v="4"/>
    <d v="2015-11-23T00:00:00"/>
    <n v="0"/>
    <s v="Standard Class"/>
    <s v="Other"/>
    <n v="18"/>
    <n v="9163"/>
    <n v="4"/>
    <s v="Apparel"/>
    <x v="3"/>
    <s v="Changwon"/>
    <s v="South Gyeongsang"/>
    <m/>
    <s v="South Korea"/>
    <s v="Eastern Asia"/>
    <x v="4"/>
    <s v="Nike Men's CJ Elite 2 TD Football Cleat"/>
    <n v="129.9900055"/>
    <n v="110.80340837177086"/>
    <n v="1"/>
    <n v="11.69999981"/>
    <n v="129.9900055"/>
    <n v="118.29000569"/>
    <s v="DEBIT"/>
    <s v="Non-Cash Payments"/>
  </r>
  <r>
    <n v="76849"/>
    <d v="2018-01-26T00:00:00"/>
    <x v="2"/>
    <n v="4"/>
    <d v="2018-02-01T00:00:00"/>
    <n v="1"/>
    <s v="Standard Class"/>
    <s v="Other"/>
    <n v="76"/>
    <n v="20402"/>
    <n v="4"/>
    <s v="Apparel"/>
    <x v="3"/>
    <s v="Baoding"/>
    <s v="Hebei"/>
    <m/>
    <s v="China"/>
    <s v="Eastern Asia"/>
    <x v="29"/>
    <s v="Summer dresses"/>
    <n v="215.82000729999999"/>
    <n v="186.82667412499998"/>
    <n v="1"/>
    <n v="19.420000080000001"/>
    <n v="215.82000729999999"/>
    <n v="196.40000721999999"/>
    <s v="DEBIT"/>
    <s v="Non-Cash Payments"/>
  </r>
  <r>
    <n v="27357"/>
    <d v="2016-04-02T00:00:00"/>
    <x v="5"/>
    <n v="4"/>
    <d v="2016-04-07T00:00:00"/>
    <n v="0"/>
    <s v="Standard Class"/>
    <s v="Other"/>
    <n v="18"/>
    <n v="4807"/>
    <n v="4"/>
    <s v="Apparel"/>
    <x v="3"/>
    <s v="Newcastle"/>
    <s v="New South Wales"/>
    <m/>
    <s v="Australia"/>
    <s v="Oceania"/>
    <x v="4"/>
    <s v="Nike Men's CJ Elite 2 TD Football Cleat"/>
    <n v="129.9900055"/>
    <n v="110.80340837177086"/>
    <n v="1"/>
    <n v="11.69999981"/>
    <n v="129.9900055"/>
    <n v="118.29000569"/>
    <s v="DEBIT"/>
    <s v="Non-Cash Payments"/>
  </r>
  <r>
    <n v="29283"/>
    <d v="2016-03-03T00:00:00"/>
    <x v="1"/>
    <n v="4"/>
    <d v="2016-03-09T00:00:00"/>
    <n v="0"/>
    <s v="Standard Class"/>
    <s v="Other"/>
    <n v="18"/>
    <n v="88"/>
    <n v="4"/>
    <s v="Apparel"/>
    <x v="3"/>
    <s v="Port Macquarie"/>
    <s v="New South Wales"/>
    <m/>
    <s v="Australia"/>
    <s v="Oceania"/>
    <x v="4"/>
    <s v="Nike Men's CJ Elite 2 TD Football Cleat"/>
    <n v="129.9900055"/>
    <n v="110.80340837177086"/>
    <n v="1"/>
    <n v="11.69999981"/>
    <n v="129.9900055"/>
    <n v="118.29000569"/>
    <s v="DEBIT"/>
    <s v="Non-Cash Payments"/>
  </r>
  <r>
    <n v="30724"/>
    <d v="2016-03-24T00:00:00"/>
    <x v="1"/>
    <n v="4"/>
    <d v="2016-03-30T00:00:00"/>
    <n v="1"/>
    <s v="Standard Class"/>
    <s v="Other"/>
    <n v="18"/>
    <n v="7697"/>
    <n v="4"/>
    <s v="Apparel"/>
    <x v="3"/>
    <s v="Gold Coast"/>
    <s v="Queensland"/>
    <m/>
    <s v="Australia"/>
    <s v="Oceania"/>
    <x v="4"/>
    <s v="Nike Men's CJ Elite 2 TD Football Cleat"/>
    <n v="129.9900055"/>
    <n v="110.80340837177086"/>
    <n v="1"/>
    <n v="11.69999981"/>
    <n v="129.9900055"/>
    <n v="118.29000569"/>
    <s v="DEBIT"/>
    <s v="Non-Cash Payments"/>
  </r>
  <r>
    <n v="74454"/>
    <d v="2017-12-22T00:00:00"/>
    <x v="2"/>
    <n v="4"/>
    <d v="2017-12-28T00:00:00"/>
    <n v="1"/>
    <s v="Standard Class"/>
    <s v="Other"/>
    <n v="63"/>
    <n v="18007"/>
    <n v="4"/>
    <s v="Apparel"/>
    <x v="3"/>
    <s v="Vijayawada"/>
    <s v="Andhra Pradesh"/>
    <m/>
    <s v="India"/>
    <s v="South Asia"/>
    <x v="25"/>
    <s v="Children's heaters"/>
    <n v="357.10000609999997"/>
    <n v="263.94000818499995"/>
    <n v="1"/>
    <n v="32.13999939"/>
    <n v="357.10000609999997"/>
    <n v="324.96000670999996"/>
    <s v="DEBIT"/>
    <s v="Non-Cash Payments"/>
  </r>
  <r>
    <n v="24558"/>
    <d v="2015-12-25T00:00:00"/>
    <x v="2"/>
    <n v="4"/>
    <d v="2015-12-31T00:00:00"/>
    <n v="0"/>
    <s v="Standard Class"/>
    <s v="Other"/>
    <n v="18"/>
    <n v="8720"/>
    <n v="4"/>
    <s v="Apparel"/>
    <x v="3"/>
    <s v="Bangalore"/>
    <s v="Karnataka"/>
    <m/>
    <s v="India"/>
    <s v="South Asia"/>
    <x v="4"/>
    <s v="Nike Men's CJ Elite 2 TD Football Cleat"/>
    <n v="129.9900055"/>
    <n v="110.80340837177086"/>
    <n v="1"/>
    <n v="11.69999981"/>
    <n v="129.9900055"/>
    <n v="118.29000569"/>
    <s v="DEBIT"/>
    <s v="Non-Cash Payments"/>
  </r>
  <r>
    <n v="24230"/>
    <d v="2015-12-20T00:00:00"/>
    <x v="0"/>
    <n v="4"/>
    <d v="2015-12-24T00:00:00"/>
    <n v="1"/>
    <s v="Standard Class"/>
    <s v="Other"/>
    <n v="17"/>
    <n v="1718"/>
    <n v="4"/>
    <s v="Apparel"/>
    <x v="3"/>
    <s v="Manila"/>
    <s v="National Capital Region"/>
    <m/>
    <s v="Philippines"/>
    <s v="Southeast Asia"/>
    <x v="5"/>
    <s v="Perfect Fitness Perfect Rip Deck"/>
    <n v="59.990001679999999"/>
    <n v="54.488929209402009"/>
    <n v="1"/>
    <n v="5.4000000950000002"/>
    <n v="59.990001679999999"/>
    <n v="54.590001584999996"/>
    <s v="DEBIT"/>
    <s v="Non-Cash Payments"/>
  </r>
  <r>
    <n v="26821"/>
    <d v="2016-01-27T00:00:00"/>
    <x v="4"/>
    <n v="4"/>
    <d v="2016-02-02T00:00:00"/>
    <n v="0"/>
    <s v="Standard Class"/>
    <s v="Other"/>
    <n v="18"/>
    <n v="7795"/>
    <n v="4"/>
    <s v="Apparel"/>
    <x v="3"/>
    <s v="Cirebon"/>
    <s v="West Java"/>
    <m/>
    <s v="Indonesia"/>
    <s v="Southeast Asia"/>
    <x v="4"/>
    <s v="Nike Men's CJ Elite 2 TD Football Cleat"/>
    <n v="129.9900055"/>
    <n v="110.80340837177086"/>
    <n v="1"/>
    <n v="11.69999981"/>
    <n v="129.9900055"/>
    <n v="118.29000569"/>
    <s v="DEBIT"/>
    <s v="Non-Cash Payments"/>
  </r>
  <r>
    <n v="23211"/>
    <d v="2015-05-12T00:00:00"/>
    <x v="6"/>
    <n v="4"/>
    <d v="2015-05-18T00:00:00"/>
    <n v="0"/>
    <s v="Standard Class"/>
    <s v="Other"/>
    <n v="18"/>
    <n v="12100"/>
    <n v="4"/>
    <s v="Apparel"/>
    <x v="3"/>
    <s v="Ho Chi Minh City"/>
    <s v="Ho Chi Minh City"/>
    <m/>
    <s v="Vietnam"/>
    <s v="Southeast Asia"/>
    <x v="4"/>
    <s v="Nike Men's CJ Elite 2 TD Football Cleat"/>
    <n v="129.9900055"/>
    <n v="110.80340837177086"/>
    <n v="1"/>
    <n v="11.69999981"/>
    <n v="129.9900055"/>
    <n v="118.29000569"/>
    <s v="DEBIT"/>
    <s v="Non-Cash Payments"/>
  </r>
  <r>
    <n v="21868"/>
    <d v="2015-11-16T00:00:00"/>
    <x v="3"/>
    <n v="4"/>
    <d v="2015-11-20T00:00:00"/>
    <n v="0"/>
    <s v="Standard Class"/>
    <s v="Other"/>
    <n v="18"/>
    <n v="11979"/>
    <n v="4"/>
    <s v="Apparel"/>
    <x v="3"/>
    <s v="Jakarta"/>
    <s v="Jakarta"/>
    <m/>
    <s v="Indonesia"/>
    <s v="Southeast Asia"/>
    <x v="4"/>
    <s v="Nike Men's CJ Elite 2 TD Football Cleat"/>
    <n v="129.9900055"/>
    <n v="110.80340837177086"/>
    <n v="1"/>
    <n v="11.69999981"/>
    <n v="129.9900055"/>
    <n v="118.29000569"/>
    <s v="DEBIT"/>
    <s v="Non-Cash Payments"/>
  </r>
  <r>
    <n v="47009"/>
    <d v="2016-11-17T00:00:00"/>
    <x v="1"/>
    <n v="4"/>
    <d v="2016-11-23T00:00:00"/>
    <n v="1"/>
    <s v="Standard Class"/>
    <s v="Other"/>
    <n v="18"/>
    <n v="150"/>
    <n v="4"/>
    <s v="Apparel"/>
    <x v="3"/>
    <s v="Baghdad"/>
    <s v="Baghdad"/>
    <m/>
    <s v="Iraq"/>
    <s v="West Asia"/>
    <x v="4"/>
    <s v="Nike Men's CJ Elite 2 TD Football Cleat"/>
    <n v="129.9900055"/>
    <n v="110.80340837177086"/>
    <n v="1"/>
    <n v="11.69999981"/>
    <n v="129.9900055"/>
    <n v="118.29000569"/>
    <s v="DEBIT"/>
    <s v="Non-Cash Payments"/>
  </r>
  <r>
    <n v="42271"/>
    <d v="2016-09-09T00:00:00"/>
    <x v="2"/>
    <n v="4"/>
    <d v="2016-09-15T00:00:00"/>
    <n v="0"/>
    <s v="Standard Class"/>
    <s v="Other"/>
    <n v="18"/>
    <n v="3905"/>
    <n v="4"/>
    <s v="Apparel"/>
    <x v="3"/>
    <s v="Termez"/>
    <s v="Surjandari"/>
    <m/>
    <s v="Uzbekistan"/>
    <s v="Central Asia"/>
    <x v="4"/>
    <s v="Nike Men's CJ Elite 2 TD Football Cleat"/>
    <n v="129.9900055"/>
    <n v="110.80340837177086"/>
    <n v="1"/>
    <n v="13"/>
    <n v="129.9900055"/>
    <n v="116.9900055"/>
    <s v="DEBIT"/>
    <s v="Non-Cash Payments"/>
  </r>
  <r>
    <n v="36146"/>
    <d v="2016-11-06T00:00:00"/>
    <x v="0"/>
    <n v="2"/>
    <d v="2016-11-08T00:00:00"/>
    <n v="0"/>
    <s v="Second Class"/>
    <s v="Other"/>
    <n v="13"/>
    <n v="3296"/>
    <n v="3"/>
    <s v="Footwear"/>
    <x v="4"/>
    <s v="Pasco"/>
    <s v="Washington"/>
    <n v="99301"/>
    <s v="United States"/>
    <s v="West of USA "/>
    <x v="3"/>
    <s v="Under Armour Men's Compression EV SL Slide"/>
    <n v="44.990001679999999"/>
    <n v="31.547668386333335"/>
    <n v="2"/>
    <n v="15.30000019"/>
    <n v="89.980003359999998"/>
    <n v="74.680003169999992"/>
    <s v="CASH"/>
    <s v="Cash Not Over 200"/>
  </r>
  <r>
    <n v="41234"/>
    <d v="2016-08-24T00:00:00"/>
    <x v="4"/>
    <n v="2"/>
    <d v="2016-08-26T00:00:00"/>
    <n v="1"/>
    <s v="Second Class"/>
    <s v="Other"/>
    <n v="12"/>
    <n v="3182"/>
    <n v="3"/>
    <s v="Footwear"/>
    <x v="4"/>
    <s v="Los Angeles"/>
    <s v="California"/>
    <n v="90049"/>
    <s v="United States"/>
    <s v="West of USA "/>
    <x v="14"/>
    <s v="Under Armour Women's Micro G Skulpt Running S"/>
    <n v="54.97000122"/>
    <n v="38.635001181666667"/>
    <n v="2"/>
    <n v="19.790000920000001"/>
    <n v="109.94000244"/>
    <n v="90.150001520000004"/>
    <s v="CASH"/>
    <s v="Cash Not Over 200"/>
  </r>
  <r>
    <n v="32090"/>
    <d v="2016-04-13T00:00:00"/>
    <x v="4"/>
    <n v="2"/>
    <d v="2016-04-15T00:00:00"/>
    <n v="1"/>
    <s v="Second Class"/>
    <s v="Other"/>
    <n v="17"/>
    <n v="7864"/>
    <n v="4"/>
    <s v="Apparel"/>
    <x v="4"/>
    <s v="San Francisco"/>
    <s v="California"/>
    <n v="94110"/>
    <s v="United States"/>
    <s v="West of USA "/>
    <x v="5"/>
    <s v="Perfect Fitness Perfect Rip Deck"/>
    <n v="59.990001679999999"/>
    <n v="54.488929209402009"/>
    <n v="2"/>
    <n v="2.4000000950000002"/>
    <n v="119.98000336"/>
    <n v="117.580003265"/>
    <s v="CASH"/>
    <s v="Cash Not Over 200"/>
  </r>
  <r>
    <n v="34773"/>
    <d v="2016-05-22T00:00:00"/>
    <x v="0"/>
    <n v="2"/>
    <d v="2016-05-24T00:00:00"/>
    <n v="1"/>
    <s v="Second Class"/>
    <s v="Other"/>
    <n v="17"/>
    <n v="11169"/>
    <n v="4"/>
    <s v="Apparel"/>
    <x v="4"/>
    <s v="Overland Park"/>
    <s v="Kansas"/>
    <n v="66212"/>
    <s v="United States"/>
    <s v="US Center "/>
    <x v="5"/>
    <s v="Perfect Fitness Perfect Rip Deck"/>
    <n v="59.990001679999999"/>
    <n v="54.488929209402009"/>
    <n v="2"/>
    <n v="24"/>
    <n v="119.98000336"/>
    <n v="95.980003359999998"/>
    <s v="CASH"/>
    <s v="Cash Not Over 200"/>
  </r>
  <r>
    <n v="33824"/>
    <d v="2016-08-05T00:00:00"/>
    <x v="2"/>
    <n v="4"/>
    <d v="2016-08-11T00:00:00"/>
    <n v="0"/>
    <s v="Standard Class"/>
    <s v="Other"/>
    <n v="13"/>
    <n v="1509"/>
    <n v="3"/>
    <s v="Footwear"/>
    <x v="4"/>
    <s v="Houston"/>
    <s v="Texas"/>
    <n v="77041"/>
    <s v="United States"/>
    <s v="US Center "/>
    <x v="3"/>
    <s v="Under Armour Men's Compression EV SL Slide"/>
    <n v="44.990001679999999"/>
    <n v="31.547668386333335"/>
    <n v="3"/>
    <n v="6.75"/>
    <n v="134.97000503999999"/>
    <n v="128.22000503999999"/>
    <s v="TRANSFER"/>
    <s v="Non-Cash Payments"/>
  </r>
  <r>
    <n v="31364"/>
    <d v="2016-02-04T00:00:00"/>
    <x v="1"/>
    <n v="4"/>
    <d v="2016-02-10T00:00:00"/>
    <n v="0"/>
    <s v="Standard Class"/>
    <s v="Other"/>
    <n v="9"/>
    <n v="1636"/>
    <n v="3"/>
    <s v="Footwear"/>
    <x v="4"/>
    <s v="Gilbert"/>
    <s v="Arizona"/>
    <n v="85234"/>
    <s v="United States"/>
    <s v="West of USA "/>
    <x v="0"/>
    <s v="Nike Men's Free 5.0+ Running Shoe"/>
    <n v="99.989997860000003"/>
    <n v="95.114003926871064"/>
    <n v="3"/>
    <n v="21"/>
    <n v="299.96999357999999"/>
    <n v="278.96999357999999"/>
    <s v="TRANSFER"/>
    <s v="Non-Cash Payments"/>
  </r>
  <r>
    <n v="40495"/>
    <d v="2016-08-14T00:00:00"/>
    <x v="0"/>
    <n v="4"/>
    <d v="2016-08-18T00:00:00"/>
    <n v="0"/>
    <s v="Standard Class"/>
    <s v="Other"/>
    <n v="9"/>
    <n v="2784"/>
    <n v="3"/>
    <s v="Footwear"/>
    <x v="4"/>
    <s v="San Jose"/>
    <s v="California"/>
    <n v="95123"/>
    <s v="United States"/>
    <s v="West of USA "/>
    <x v="0"/>
    <s v="Nike Men's Free 5.0+ Running Shoe"/>
    <n v="99.989997860000003"/>
    <n v="95.114003926871064"/>
    <n v="3"/>
    <n v="27"/>
    <n v="299.96999357999999"/>
    <n v="272.96999357999999"/>
    <s v="TRANSFER"/>
    <s v="Non-Cash Payments"/>
  </r>
  <r>
    <n v="31364"/>
    <d v="2016-02-04T00:00:00"/>
    <x v="1"/>
    <n v="4"/>
    <d v="2016-02-10T00:00:00"/>
    <n v="0"/>
    <s v="Standard Class"/>
    <s v="Other"/>
    <n v="9"/>
    <n v="1636"/>
    <n v="3"/>
    <s v="Footwear"/>
    <x v="4"/>
    <s v="Gilbert"/>
    <s v="Arizona"/>
    <n v="85234"/>
    <s v="United States"/>
    <s v="West of USA "/>
    <x v="0"/>
    <s v="Nike Men's Free 5.0+ Running Shoe"/>
    <n v="99.989997860000003"/>
    <n v="95.114003926871064"/>
    <n v="3"/>
    <n v="27"/>
    <n v="299.96999357999999"/>
    <n v="272.96999357999999"/>
    <s v="TRANSFER"/>
    <s v="Non-Cash Payments"/>
  </r>
  <r>
    <n v="34506"/>
    <d v="2016-05-18T00:00:00"/>
    <x v="4"/>
    <n v="4"/>
    <d v="2016-05-24T00:00:00"/>
    <n v="0"/>
    <s v="Standard Class"/>
    <s v="Other"/>
    <n v="17"/>
    <n v="9174"/>
    <n v="4"/>
    <s v="Apparel"/>
    <x v="4"/>
    <s v="Fresno"/>
    <s v="California"/>
    <n v="93727"/>
    <s v="United States"/>
    <s v="West of USA "/>
    <x v="5"/>
    <s v="Perfect Fitness Perfect Rip Deck"/>
    <n v="59.990001679999999"/>
    <n v="54.488929209402009"/>
    <n v="3"/>
    <n v="9"/>
    <n v="179.97000503999999"/>
    <n v="170.97000503999999"/>
    <s v="TRANSFER"/>
    <s v="Non-Cash Payments"/>
  </r>
  <r>
    <n v="33607"/>
    <d v="2016-05-05T00:00:00"/>
    <x v="1"/>
    <n v="4"/>
    <d v="2016-05-11T00:00:00"/>
    <n v="0"/>
    <s v="Standard Class"/>
    <s v="Other"/>
    <n v="17"/>
    <n v="122"/>
    <n v="4"/>
    <s v="Apparel"/>
    <x v="4"/>
    <s v="Peoria"/>
    <s v="Arizona"/>
    <n v="85345"/>
    <s v="United States"/>
    <s v="West of USA "/>
    <x v="5"/>
    <s v="Perfect Fitness Perfect Rip Deck"/>
    <n v="59.990001679999999"/>
    <n v="54.488929209402009"/>
    <n v="3"/>
    <n v="12.600000380000001"/>
    <n v="179.97000503999999"/>
    <n v="167.37000465999998"/>
    <s v="TRANSFER"/>
    <s v="Non-Cash Payments"/>
  </r>
  <r>
    <n v="32617"/>
    <d v="2016-04-21T00:00:00"/>
    <x v="1"/>
    <n v="4"/>
    <d v="2016-04-27T00:00:00"/>
    <n v="0"/>
    <s v="Standard Class"/>
    <s v="Other"/>
    <n v="17"/>
    <n v="3800"/>
    <n v="4"/>
    <s v="Apparel"/>
    <x v="4"/>
    <s v="Cincinnati"/>
    <s v="Ohio"/>
    <n v="45231"/>
    <s v="United States"/>
    <s v="East of USA"/>
    <x v="5"/>
    <s v="Perfect Fitness Perfect Rip Deck"/>
    <n v="59.990001679999999"/>
    <n v="54.488929209402009"/>
    <n v="3"/>
    <n v="21.600000380000001"/>
    <n v="179.97000503999999"/>
    <n v="158.37000465999998"/>
    <s v="TRANSFER"/>
    <s v="Non-Cash Payments"/>
  </r>
  <r>
    <n v="37496"/>
    <d v="2016-01-07T00:00:00"/>
    <x v="1"/>
    <n v="4"/>
    <d v="2016-01-13T00:00:00"/>
    <n v="0"/>
    <s v="Standard Class"/>
    <s v="Other"/>
    <n v="29"/>
    <n v="10029"/>
    <n v="5"/>
    <s v="Golf"/>
    <x v="4"/>
    <s v="Columbus"/>
    <s v="Indiana"/>
    <n v="47201"/>
    <s v="United States"/>
    <s v="US Center "/>
    <x v="1"/>
    <s v="Under Armour Girls' Toddler Spine Surge Runni"/>
    <n v="39.990001679999999"/>
    <n v="34.198098313835338"/>
    <n v="3"/>
    <n v="1.2000000479999999"/>
    <n v="119.97000503999999"/>
    <n v="118.77000499199998"/>
    <s v="TRANSFER"/>
    <s v="Non-Cash Payments"/>
  </r>
  <r>
    <n v="32617"/>
    <d v="2016-04-21T00:00:00"/>
    <x v="1"/>
    <n v="4"/>
    <d v="2016-04-27T00:00:00"/>
    <n v="0"/>
    <s v="Standard Class"/>
    <s v="Other"/>
    <n v="26"/>
    <n v="3800"/>
    <n v="5"/>
    <s v="Golf"/>
    <x v="4"/>
    <s v="Cincinnati"/>
    <s v="Ohio"/>
    <n v="45231"/>
    <s v="United States"/>
    <s v="East of USA"/>
    <x v="9"/>
    <s v="adidas Men's Germany Black Crest Away Tee"/>
    <n v="25"/>
    <n v="17.922466723766668"/>
    <n v="3"/>
    <n v="1.5"/>
    <n v="75"/>
    <n v="73.5"/>
    <s v="TRANSFER"/>
    <s v="Non-Cash Payments"/>
  </r>
  <r>
    <n v="49075"/>
    <d v="2016-12-17T00:00:00"/>
    <x v="5"/>
    <n v="4"/>
    <d v="2016-12-22T00:00:00"/>
    <n v="0"/>
    <s v="Standard Class"/>
    <s v="Other"/>
    <n v="24"/>
    <n v="2805"/>
    <n v="5"/>
    <s v="Golf"/>
    <x v="4"/>
    <s v="Ottawa"/>
    <s v="Ontario"/>
    <m/>
    <s v="Canada"/>
    <s v="Canada"/>
    <x v="7"/>
    <s v="Nike Men's Dri-FIT Victory Golf Polo"/>
    <n v="50"/>
    <n v="43.678035218757444"/>
    <n v="3"/>
    <n v="18"/>
    <n v="150"/>
    <n v="132"/>
    <s v="TRANSFER"/>
    <s v="Non-Cash Payments"/>
  </r>
  <r>
    <n v="33824"/>
    <d v="2016-08-05T00:00:00"/>
    <x v="2"/>
    <n v="4"/>
    <d v="2016-08-11T00:00:00"/>
    <n v="0"/>
    <s v="Standard Class"/>
    <s v="Other"/>
    <n v="24"/>
    <n v="1509"/>
    <n v="5"/>
    <s v="Golf"/>
    <x v="4"/>
    <s v="Houston"/>
    <s v="Texas"/>
    <n v="77041"/>
    <s v="United States"/>
    <s v="US Center "/>
    <x v="7"/>
    <s v="Nike Men's Dri-FIT Victory Golf Polo"/>
    <n v="50"/>
    <n v="43.678035218757444"/>
    <n v="3"/>
    <n v="18"/>
    <n v="150"/>
    <n v="132"/>
    <s v="TRANSFER"/>
    <s v="Non-Cash Payments"/>
  </r>
  <r>
    <n v="49075"/>
    <d v="2016-12-17T00:00:00"/>
    <x v="5"/>
    <n v="4"/>
    <d v="2016-12-22T00:00:00"/>
    <n v="0"/>
    <s v="Standard Class"/>
    <s v="Other"/>
    <n v="24"/>
    <n v="2805"/>
    <n v="5"/>
    <s v="Golf"/>
    <x v="4"/>
    <s v="Ottawa"/>
    <s v="Ontario"/>
    <m/>
    <s v="Canada"/>
    <s v="Canada"/>
    <x v="7"/>
    <s v="Nike Men's Dri-FIT Victory Golf Polo"/>
    <n v="50"/>
    <n v="43.678035218757444"/>
    <n v="3"/>
    <n v="19.5"/>
    <n v="150"/>
    <n v="130.5"/>
    <s v="TRANSFER"/>
    <s v="Non-Cash Payments"/>
  </r>
  <r>
    <n v="41623"/>
    <d v="2016-08-30T00:00:00"/>
    <x v="6"/>
    <n v="4"/>
    <d v="2016-09-05T00:00:00"/>
    <n v="0"/>
    <s v="Standard Class"/>
    <s v="Other"/>
    <n v="29"/>
    <n v="12253"/>
    <n v="5"/>
    <s v="Golf"/>
    <x v="4"/>
    <s v="Kitchener"/>
    <s v="Ontario"/>
    <m/>
    <s v="Canada"/>
    <s v="Canada"/>
    <x v="1"/>
    <s v="Under Armour Girls' Toddler Spine Surge Runni"/>
    <n v="39.990001679999999"/>
    <n v="34.198098313835338"/>
    <n v="3"/>
    <n v="20.38999939"/>
    <n v="119.97000503999999"/>
    <n v="99.58000564999999"/>
    <s v="TRANSFER"/>
    <s v="Non-Cash Payments"/>
  </r>
  <r>
    <n v="39271"/>
    <d v="2016-07-27T00:00:00"/>
    <x v="4"/>
    <n v="4"/>
    <d v="2016-08-02T00:00:00"/>
    <n v="0"/>
    <s v="Standard Class"/>
    <s v="Other"/>
    <n v="29"/>
    <n v="3528"/>
    <n v="5"/>
    <s v="Golf"/>
    <x v="4"/>
    <s v="Philadelphia"/>
    <s v="Pennsylvania"/>
    <n v="19134"/>
    <s v="United States"/>
    <s v="East of USA"/>
    <x v="1"/>
    <s v="Under Armour Girls' Toddler Spine Surge Runni"/>
    <n v="39.990001679999999"/>
    <n v="34.198098313835338"/>
    <n v="3"/>
    <n v="20.38999939"/>
    <n v="119.97000503999999"/>
    <n v="99.58000564999999"/>
    <s v="TRANSFER"/>
    <s v="Non-Cash Payments"/>
  </r>
  <r>
    <n v="38598"/>
    <d v="2016-07-17T00:00:00"/>
    <x v="0"/>
    <n v="4"/>
    <d v="2016-07-21T00:00:00"/>
    <n v="0"/>
    <s v="Standard Class"/>
    <s v="Other"/>
    <n v="40"/>
    <n v="11018"/>
    <n v="6"/>
    <s v="Outdoors"/>
    <x v="4"/>
    <s v="Des Plaines"/>
    <s v="Illinois"/>
    <n v="60016"/>
    <s v="United States"/>
    <s v="US Center "/>
    <x v="8"/>
    <s v="Team Golf Pittsburgh Steelers Putter Grip"/>
    <n v="24.989999770000001"/>
    <n v="19.858499913833334"/>
    <n v="3"/>
    <n v="0.75"/>
    <n v="74.969999310000006"/>
    <n v="74.219999310000006"/>
    <s v="TRANSFER"/>
    <s v="Non-Cash Payments"/>
  </r>
  <r>
    <n v="37845"/>
    <d v="2016-06-07T00:00:00"/>
    <x v="6"/>
    <n v="4"/>
    <d v="2016-06-13T00:00:00"/>
    <n v="0"/>
    <s v="Standard Class"/>
    <s v="Other"/>
    <n v="41"/>
    <n v="3222"/>
    <n v="6"/>
    <s v="Outdoors"/>
    <x v="4"/>
    <s v="Elmhurst"/>
    <s v="Illinois"/>
    <n v="60126"/>
    <s v="United States"/>
    <s v="US Center "/>
    <x v="2"/>
    <s v="Glove It Urban Brick Golf Towel"/>
    <n v="15.989999770000001"/>
    <n v="16.143866608000003"/>
    <n v="3"/>
    <n v="7.6799998279999997"/>
    <n v="47.969999310000006"/>
    <n v="40.289999482000006"/>
    <s v="TRANSFER"/>
    <s v="Non-Cash Payments"/>
  </r>
  <r>
    <n v="39159"/>
    <d v="2016-07-25T00:00:00"/>
    <x v="3"/>
    <n v="2"/>
    <d v="2016-07-27T00:00:00"/>
    <n v="1"/>
    <s v="Second Class"/>
    <s v="Other"/>
    <n v="17"/>
    <n v="11292"/>
    <n v="4"/>
    <s v="Apparel"/>
    <x v="4"/>
    <s v="Seattle"/>
    <s v="Washington"/>
    <n v="98103"/>
    <s v="United States"/>
    <s v="West of USA "/>
    <x v="5"/>
    <s v="Perfect Fitness Perfect Rip Deck"/>
    <n v="59.990001679999999"/>
    <n v="54.488929209402009"/>
    <n v="3"/>
    <n v="23.399999619999999"/>
    <n v="179.97000503999999"/>
    <n v="156.57000542"/>
    <s v="CASH"/>
    <s v="Cash Not Over 200"/>
  </r>
  <r>
    <n v="32090"/>
    <d v="2016-04-13T00:00:00"/>
    <x v="4"/>
    <n v="2"/>
    <d v="2016-04-15T00:00:00"/>
    <n v="1"/>
    <s v="Second Class"/>
    <s v="Other"/>
    <n v="6"/>
    <n v="7864"/>
    <n v="2"/>
    <s v="Fitness"/>
    <x v="4"/>
    <s v="San Francisco"/>
    <s v="California"/>
    <n v="94110"/>
    <s v="United States"/>
    <s v="West of USA "/>
    <x v="11"/>
    <s v="Nike Men's Comfort 2 Slide"/>
    <n v="44.990001679999999"/>
    <n v="30.409585080374999"/>
    <n v="3"/>
    <n v="20.25"/>
    <n v="134.97000503999999"/>
    <n v="114.72000503999999"/>
    <s v="CASH"/>
    <s v="Cash Not Over 200"/>
  </r>
  <r>
    <n v="34631"/>
    <d v="2016-05-20T00:00:00"/>
    <x v="2"/>
    <n v="2"/>
    <d v="2016-05-24T00:00:00"/>
    <n v="0"/>
    <s v="Second Class"/>
    <s v="Other"/>
    <n v="9"/>
    <n v="47"/>
    <n v="3"/>
    <s v="Footwear"/>
    <x v="4"/>
    <s v="Oakland"/>
    <s v="California"/>
    <n v="94601"/>
    <s v="United States"/>
    <s v="West of USA "/>
    <x v="0"/>
    <s v="Nike Men's Free 5.0+ Running Shoe"/>
    <n v="99.989997860000003"/>
    <n v="95.114003926871064"/>
    <n v="3"/>
    <n v="6"/>
    <n v="299.96999357999999"/>
    <n v="293.96999357999999"/>
    <s v="CASH"/>
    <s v="Cash Over 200"/>
  </r>
  <r>
    <n v="37669"/>
    <d v="2016-03-07T00:00:00"/>
    <x v="3"/>
    <n v="2"/>
    <d v="2016-03-09T00:00:00"/>
    <n v="1"/>
    <s v="Second Class"/>
    <s v="Other"/>
    <n v="9"/>
    <n v="6405"/>
    <n v="3"/>
    <s v="Footwear"/>
    <x v="4"/>
    <s v="New York City"/>
    <s v="New York"/>
    <n v="10009"/>
    <s v="United States"/>
    <s v="East of USA"/>
    <x v="0"/>
    <s v="Nike Men's Free 5.0+ Running Shoe"/>
    <n v="99.989997860000003"/>
    <n v="95.114003926871064"/>
    <n v="3"/>
    <n v="21"/>
    <n v="299.96999357999999"/>
    <n v="278.96999357999999"/>
    <s v="CASH"/>
    <s v="Cash Over 200"/>
  </r>
  <r>
    <n v="37669"/>
    <d v="2016-03-07T00:00:00"/>
    <x v="3"/>
    <n v="2"/>
    <d v="2016-03-09T00:00:00"/>
    <n v="1"/>
    <s v="Second Class"/>
    <s v="Other"/>
    <n v="17"/>
    <n v="6405"/>
    <n v="4"/>
    <s v="Apparel"/>
    <x v="4"/>
    <s v="New York City"/>
    <s v="New York"/>
    <n v="10009"/>
    <s v="United States"/>
    <s v="East of USA"/>
    <x v="5"/>
    <s v="Perfect Fitness Perfect Rip Deck"/>
    <n v="59.990001679999999"/>
    <n v="54.488929209402009"/>
    <n v="3"/>
    <n v="27"/>
    <n v="179.97000503999999"/>
    <n v="152.97000503999999"/>
    <s v="CASH"/>
    <s v="Cash Not Over 200"/>
  </r>
  <r>
    <n v="34773"/>
    <d v="2016-05-22T00:00:00"/>
    <x v="0"/>
    <n v="2"/>
    <d v="2016-05-24T00:00:00"/>
    <n v="1"/>
    <s v="Second Class"/>
    <s v="Other"/>
    <n v="24"/>
    <n v="11169"/>
    <n v="5"/>
    <s v="Golf"/>
    <x v="4"/>
    <s v="Overland Park"/>
    <s v="Kansas"/>
    <n v="66212"/>
    <s v="United States"/>
    <s v="US Center "/>
    <x v="7"/>
    <s v="Nike Men's Dri-FIT Victory Golf Polo"/>
    <n v="50"/>
    <n v="43.678035218757444"/>
    <n v="3"/>
    <n v="4.5"/>
    <n v="150"/>
    <n v="145.5"/>
    <s v="CASH"/>
    <s v="Cash Not Over 200"/>
  </r>
  <r>
    <n v="40085"/>
    <d v="2016-08-08T00:00:00"/>
    <x v="3"/>
    <n v="2"/>
    <d v="2016-08-10T00:00:00"/>
    <n v="1"/>
    <s v="Second Class"/>
    <s v="Other"/>
    <n v="24"/>
    <n v="2426"/>
    <n v="5"/>
    <s v="Golf"/>
    <x v="4"/>
    <s v="Monroe"/>
    <s v="North Carolina"/>
    <n v="28110"/>
    <s v="United States"/>
    <s v="South of  USA "/>
    <x v="7"/>
    <s v="Nike Men's Dri-FIT Victory Golf Polo"/>
    <n v="50"/>
    <n v="43.678035218757444"/>
    <n v="3"/>
    <n v="10.5"/>
    <n v="150"/>
    <n v="139.5"/>
    <s v="CASH"/>
    <s v="Cash Not Over 200"/>
  </r>
  <r>
    <n v="39159"/>
    <d v="2016-07-25T00:00:00"/>
    <x v="3"/>
    <n v="2"/>
    <d v="2016-07-27T00:00:00"/>
    <n v="1"/>
    <s v="Second Class"/>
    <s v="Other"/>
    <n v="24"/>
    <n v="11292"/>
    <n v="5"/>
    <s v="Golf"/>
    <x v="4"/>
    <s v="Seattle"/>
    <s v="Washington"/>
    <n v="98103"/>
    <s v="United States"/>
    <s v="West of USA "/>
    <x v="7"/>
    <s v="Nike Men's Dri-FIT Victory Golf Polo"/>
    <n v="50"/>
    <n v="43.678035218757444"/>
    <n v="4"/>
    <n v="34"/>
    <n v="200"/>
    <n v="166"/>
    <s v="CASH"/>
    <s v="Cash Not Over 200"/>
  </r>
  <r>
    <n v="32102"/>
    <d v="2016-04-13T00:00:00"/>
    <x v="4"/>
    <n v="2"/>
    <d v="2016-04-15T00:00:00"/>
    <n v="1"/>
    <s v="Second Class"/>
    <s v="Other"/>
    <n v="13"/>
    <n v="6352"/>
    <n v="3"/>
    <s v="Footwear"/>
    <x v="4"/>
    <s v="Denver"/>
    <s v="Colorado"/>
    <n v="80219"/>
    <s v="United States"/>
    <s v="West of USA "/>
    <x v="3"/>
    <s v="Under Armour Women's Ignite PIP VI Slide"/>
    <n v="31.989999770000001"/>
    <n v="27.763856872771434"/>
    <n v="4"/>
    <n v="1.2799999710000001"/>
    <n v="127.95999908"/>
    <n v="126.67999910900001"/>
    <s v="CASH"/>
    <s v="Cash Not Over 200"/>
  </r>
  <r>
    <n v="37763"/>
    <d v="2016-05-07T00:00:00"/>
    <x v="5"/>
    <n v="2"/>
    <d v="2016-05-10T00:00:00"/>
    <n v="1"/>
    <s v="Second Class"/>
    <s v="Other"/>
    <n v="17"/>
    <n v="5870"/>
    <n v="4"/>
    <s v="Apparel"/>
    <x v="4"/>
    <s v="Los Angeles"/>
    <s v="California"/>
    <n v="90008"/>
    <s v="United States"/>
    <s v="West of USA "/>
    <x v="5"/>
    <s v="Perfect Fitness Perfect Rip Deck"/>
    <n v="59.990001679999999"/>
    <n v="54.488929209402009"/>
    <n v="4"/>
    <n v="31.190000529999999"/>
    <n v="239.96000672"/>
    <n v="208.77000619"/>
    <s v="CASH"/>
    <s v="Cash Over 200"/>
  </r>
  <r>
    <n v="37867"/>
    <d v="2016-06-07T00:00:00"/>
    <x v="6"/>
    <n v="2"/>
    <d v="2016-06-09T00:00:00"/>
    <n v="1"/>
    <s v="Second Class"/>
    <s v="Other"/>
    <n v="17"/>
    <n v="11776"/>
    <n v="4"/>
    <s v="Apparel"/>
    <x v="4"/>
    <s v="Houston"/>
    <s v="Texas"/>
    <n v="77095"/>
    <s v="United States"/>
    <s v="US Center "/>
    <x v="5"/>
    <s v="Perfect Fitness Perfect Rip Deck"/>
    <n v="59.990001679999999"/>
    <n v="54.488929209402009"/>
    <n v="4"/>
    <n v="47.990001679999999"/>
    <n v="239.96000672"/>
    <n v="191.97000503999999"/>
    <s v="CASH"/>
    <s v="Cash Not Over 200"/>
  </r>
  <r>
    <n v="31905"/>
    <d v="2016-10-04T00:00:00"/>
    <x v="6"/>
    <n v="2"/>
    <d v="2016-10-06T00:00:00"/>
    <n v="1"/>
    <s v="Second Class"/>
    <s v="Other"/>
    <n v="17"/>
    <n v="7060"/>
    <n v="4"/>
    <s v="Apparel"/>
    <x v="4"/>
    <s v="Philadelphia"/>
    <s v="Pennsylvania"/>
    <n v="19134"/>
    <s v="United States"/>
    <s v="East of USA"/>
    <x v="5"/>
    <s v="Perfect Fitness Perfect Rip Deck"/>
    <n v="59.990001679999999"/>
    <n v="54.488929209402009"/>
    <n v="4"/>
    <n v="59.990001679999999"/>
    <n v="239.96000672"/>
    <n v="179.97000503999999"/>
    <s v="CASH"/>
    <s v="Cash Not Over 200"/>
  </r>
  <r>
    <n v="36269"/>
    <d v="2016-06-13T00:00:00"/>
    <x v="3"/>
    <n v="2"/>
    <d v="2016-06-15T00:00:00"/>
    <n v="1"/>
    <s v="Second Class"/>
    <s v="Other"/>
    <n v="17"/>
    <n v="3466"/>
    <n v="4"/>
    <s v="Apparel"/>
    <x v="4"/>
    <s v="Jacksonville"/>
    <s v="Florida"/>
    <n v="32216"/>
    <s v="United States"/>
    <s v="South of  USA "/>
    <x v="5"/>
    <s v="Perfect Fitness Perfect Rip Deck"/>
    <n v="59.990001679999999"/>
    <n v="54.488929209402009"/>
    <n v="4"/>
    <n v="59.990001679999999"/>
    <n v="239.96000672"/>
    <n v="179.97000503999999"/>
    <s v="CASH"/>
    <s v="Cash Not Over 200"/>
  </r>
  <r>
    <n v="37867"/>
    <d v="2016-06-07T00:00:00"/>
    <x v="6"/>
    <n v="2"/>
    <d v="2016-06-09T00:00:00"/>
    <n v="1"/>
    <s v="Second Class"/>
    <s v="Other"/>
    <n v="17"/>
    <n v="11776"/>
    <n v="4"/>
    <s v="Apparel"/>
    <x v="4"/>
    <s v="Houston"/>
    <s v="Texas"/>
    <n v="77095"/>
    <s v="United States"/>
    <s v="US Center "/>
    <x v="5"/>
    <s v="Perfect Fitness Perfect Rip Deck"/>
    <n v="59.990001679999999"/>
    <n v="54.488929209402009"/>
    <n v="4"/>
    <n v="59.990001679999999"/>
    <n v="239.96000672"/>
    <n v="179.97000503999999"/>
    <s v="CASH"/>
    <s v="Cash Not Over 200"/>
  </r>
  <r>
    <n v="40085"/>
    <d v="2016-08-08T00:00:00"/>
    <x v="3"/>
    <n v="2"/>
    <d v="2016-08-10T00:00:00"/>
    <n v="1"/>
    <s v="Second Class"/>
    <s v="Other"/>
    <n v="29"/>
    <n v="2426"/>
    <n v="5"/>
    <s v="Golf"/>
    <x v="4"/>
    <s v="Monroe"/>
    <s v="North Carolina"/>
    <n v="28110"/>
    <s v="United States"/>
    <s v="South of  USA "/>
    <x v="1"/>
    <s v="Under Armour Girls' Toddler Spine Surge Runni"/>
    <n v="39.990001679999999"/>
    <n v="34.198098313835338"/>
    <n v="4"/>
    <n v="14.399999619999999"/>
    <n v="159.96000672"/>
    <n v="145.56000710000001"/>
    <s v="CASH"/>
    <s v="Cash Not Over 200"/>
  </r>
  <r>
    <n v="40085"/>
    <d v="2016-08-08T00:00:00"/>
    <x v="3"/>
    <n v="2"/>
    <d v="2016-08-10T00:00:00"/>
    <n v="1"/>
    <s v="Second Class"/>
    <s v="Other"/>
    <n v="24"/>
    <n v="2426"/>
    <n v="5"/>
    <s v="Golf"/>
    <x v="4"/>
    <s v="Monroe"/>
    <s v="North Carolina"/>
    <n v="28110"/>
    <s v="United States"/>
    <s v="South of  USA "/>
    <x v="7"/>
    <s v="Nike Men's Dri-FIT Victory Golf Polo"/>
    <n v="50"/>
    <n v="43.678035218757444"/>
    <n v="4"/>
    <n v="30"/>
    <n v="200"/>
    <n v="170"/>
    <s v="CASH"/>
    <s v="Cash Not Over 200"/>
  </r>
  <r>
    <n v="31697"/>
    <d v="2016-07-04T00:00:00"/>
    <x v="3"/>
    <n v="2"/>
    <d v="2016-07-06T00:00:00"/>
    <n v="1"/>
    <s v="Second Class"/>
    <s v="Other"/>
    <n v="17"/>
    <n v="1575"/>
    <n v="4"/>
    <s v="Apparel"/>
    <x v="4"/>
    <s v="Houston"/>
    <s v="Texas"/>
    <n v="77036"/>
    <s v="United States"/>
    <s v="US Center "/>
    <x v="5"/>
    <s v="Perfect Fitness Perfect Rip Deck"/>
    <n v="59.990001679999999"/>
    <n v="54.488929209402009"/>
    <n v="5"/>
    <n v="16.5"/>
    <n v="299.9500084"/>
    <n v="283.4500084"/>
    <s v="CASH"/>
    <s v="Cash Over 200"/>
  </r>
  <r>
    <n v="37276"/>
    <d v="2016-06-28T00:00:00"/>
    <x v="6"/>
    <n v="2"/>
    <d v="2016-06-30T00:00:00"/>
    <n v="0"/>
    <s v="Second Class"/>
    <s v="Other"/>
    <n v="17"/>
    <n v="5820"/>
    <n v="4"/>
    <s v="Apparel"/>
    <x v="4"/>
    <s v="Tulsa"/>
    <s v="Oklahoma"/>
    <n v="74133"/>
    <s v="United States"/>
    <s v="US Center "/>
    <x v="5"/>
    <s v="Perfect Fitness Perfect Rip Deck"/>
    <n v="59.990001679999999"/>
    <n v="54.488929209402009"/>
    <n v="5"/>
    <n v="38.990001679999999"/>
    <n v="299.9500084"/>
    <n v="260.96000672000002"/>
    <s v="CASH"/>
    <s v="Cash Over 200"/>
  </r>
  <r>
    <n v="37180"/>
    <d v="2016-06-26T00:00:00"/>
    <x v="0"/>
    <n v="2"/>
    <d v="2016-06-28T00:00:00"/>
    <n v="1"/>
    <s v="Second Class"/>
    <s v="Other"/>
    <n v="29"/>
    <n v="8608"/>
    <n v="5"/>
    <s v="Golf"/>
    <x v="4"/>
    <s v="San Francisco"/>
    <s v="California"/>
    <n v="94109"/>
    <s v="United States"/>
    <s v="West of USA "/>
    <x v="1"/>
    <s v="Under Armour Girls' Toddler Spine Surge Runni"/>
    <n v="39.990001679999999"/>
    <n v="34.198098313835338"/>
    <n v="5"/>
    <n v="20"/>
    <n v="199.9500084"/>
    <n v="179.9500084"/>
    <s v="CASH"/>
    <s v="Cash Not Over 200"/>
  </r>
  <r>
    <n v="40645"/>
    <d v="2016-08-16T00:00:00"/>
    <x v="6"/>
    <n v="2"/>
    <d v="2016-08-18T00:00:00"/>
    <n v="1"/>
    <s v="Second Class"/>
    <s v="Other"/>
    <n v="24"/>
    <n v="3104"/>
    <n v="5"/>
    <s v="Golf"/>
    <x v="4"/>
    <s v="Moreno Valley"/>
    <s v="California"/>
    <n v="92553"/>
    <s v="United States"/>
    <s v="West of USA "/>
    <x v="7"/>
    <s v="Nike Men's Dri-FIT Victory Golf Polo"/>
    <n v="50"/>
    <n v="43.678035218757444"/>
    <n v="5"/>
    <n v="25"/>
    <n v="250"/>
    <n v="225"/>
    <s v="CASH"/>
    <s v="Cash Over 200"/>
  </r>
  <r>
    <n v="34631"/>
    <d v="2016-05-20T00:00:00"/>
    <x v="2"/>
    <n v="2"/>
    <d v="2016-05-24T00:00:00"/>
    <n v="0"/>
    <s v="Second Class"/>
    <s v="Other"/>
    <n v="24"/>
    <n v="47"/>
    <n v="5"/>
    <s v="Golf"/>
    <x v="4"/>
    <s v="Oakland"/>
    <s v="California"/>
    <n v="94601"/>
    <s v="United States"/>
    <s v="West of USA "/>
    <x v="7"/>
    <s v="Nike Men's Dri-FIT Victory Golf Polo"/>
    <n v="50"/>
    <n v="43.678035218757444"/>
    <n v="5"/>
    <n v="42.5"/>
    <n v="250"/>
    <n v="207.5"/>
    <s v="CASH"/>
    <s v="Cash Over 200"/>
  </r>
  <r>
    <n v="31905"/>
    <d v="2016-10-04T00:00:00"/>
    <x v="6"/>
    <n v="2"/>
    <d v="2016-10-06T00:00:00"/>
    <n v="1"/>
    <s v="Second Class"/>
    <s v="Other"/>
    <n v="40"/>
    <n v="7060"/>
    <n v="6"/>
    <s v="Outdoors"/>
    <x v="4"/>
    <s v="Philadelphia"/>
    <s v="Pennsylvania"/>
    <n v="19134"/>
    <s v="United States"/>
    <s v="East of USA"/>
    <x v="8"/>
    <s v="Team Golf Pittsburgh Steelers Putter Grip"/>
    <n v="24.989999770000001"/>
    <n v="19.858499913833334"/>
    <n v="5"/>
    <n v="3.75"/>
    <n v="124.94999885"/>
    <n v="121.19999885"/>
    <s v="CASH"/>
    <s v="Cash Not Over 200"/>
  </r>
  <r>
    <n v="37718"/>
    <d v="2016-04-07T00:00:00"/>
    <x v="1"/>
    <n v="4"/>
    <d v="2016-04-13T00:00:00"/>
    <n v="0"/>
    <s v="Standard Class"/>
    <s v="Other"/>
    <n v="9"/>
    <n v="1627"/>
    <n v="3"/>
    <s v="Footwear"/>
    <x v="4"/>
    <s v="Tulsa"/>
    <s v="Oklahoma"/>
    <n v="74133"/>
    <s v="United States"/>
    <s v="US Center "/>
    <x v="0"/>
    <s v="Nike Men's Free 5.0+ Running Shoe"/>
    <n v="99.989997860000003"/>
    <n v="95.114003926871064"/>
    <n v="5"/>
    <n v="89.989997860000003"/>
    <n v="499.94998930000003"/>
    <n v="409.95999144000001"/>
    <s v="TRANSFER"/>
    <s v="Non-Cash Payments"/>
  </r>
  <r>
    <n v="34977"/>
    <d v="2016-05-25T00:00:00"/>
    <x v="4"/>
    <n v="4"/>
    <d v="2016-05-31T00:00:00"/>
    <n v="0"/>
    <s v="Standard Class"/>
    <s v="Other"/>
    <n v="9"/>
    <n v="1243"/>
    <n v="3"/>
    <s v="Footwear"/>
    <x v="4"/>
    <s v="Clinton"/>
    <s v="Maryland"/>
    <n v="20735"/>
    <s v="United States"/>
    <s v="East of USA"/>
    <x v="0"/>
    <s v="Nike Men's Free 5.0+ Running Shoe"/>
    <n v="99.989997860000003"/>
    <n v="95.114003926871064"/>
    <n v="5"/>
    <n v="99.989997860000003"/>
    <n v="499.94998930000003"/>
    <n v="399.95999144000001"/>
    <s v="TRANSFER"/>
    <s v="Non-Cash Payments"/>
  </r>
  <r>
    <n v="40138"/>
    <d v="2016-08-08T00:00:00"/>
    <x v="3"/>
    <n v="4"/>
    <d v="2016-08-12T00:00:00"/>
    <n v="0"/>
    <s v="Standard Class"/>
    <s v="Other"/>
    <n v="17"/>
    <n v="7635"/>
    <n v="4"/>
    <s v="Apparel"/>
    <x v="4"/>
    <s v="San Francisco"/>
    <s v="California"/>
    <n v="94110"/>
    <s v="United States"/>
    <s v="West of USA "/>
    <x v="5"/>
    <s v="Perfect Fitness Perfect Rip Deck"/>
    <n v="59.990001679999999"/>
    <n v="54.488929209402009"/>
    <n v="5"/>
    <n v="9"/>
    <n v="299.9500084"/>
    <n v="290.9500084"/>
    <s v="TRANSFER"/>
    <s v="Non-Cash Payments"/>
  </r>
  <r>
    <n v="40776"/>
    <d v="2016-08-18T00:00:00"/>
    <x v="1"/>
    <n v="4"/>
    <d v="2016-08-24T00:00:00"/>
    <n v="0"/>
    <s v="Standard Class"/>
    <s v="Other"/>
    <n v="17"/>
    <n v="7200"/>
    <n v="4"/>
    <s v="Apparel"/>
    <x v="4"/>
    <s v="Oswego"/>
    <s v="Illinois"/>
    <n v="60543"/>
    <s v="United States"/>
    <s v="US Center "/>
    <x v="5"/>
    <s v="Perfect Fitness Perfect Rip Deck"/>
    <n v="59.990001679999999"/>
    <n v="54.488929209402009"/>
    <n v="5"/>
    <n v="27"/>
    <n v="299.9500084"/>
    <n v="272.9500084"/>
    <s v="TRANSFER"/>
    <s v="Non-Cash Payments"/>
  </r>
  <r>
    <n v="39582"/>
    <d v="2016-07-31T00:00:00"/>
    <x v="0"/>
    <n v="4"/>
    <d v="2016-08-04T00:00:00"/>
    <n v="0"/>
    <s v="Standard Class"/>
    <s v="Other"/>
    <n v="17"/>
    <n v="3142"/>
    <n v="4"/>
    <s v="Apparel"/>
    <x v="4"/>
    <s v="Saint Charles"/>
    <s v="Illinois"/>
    <n v="60174"/>
    <s v="United States"/>
    <s v="US Center "/>
    <x v="5"/>
    <s v="Perfect Fitness Perfect Rip Deck"/>
    <n v="59.990001679999999"/>
    <n v="54.488929209402009"/>
    <n v="5"/>
    <n v="27"/>
    <n v="299.9500084"/>
    <n v="272.9500084"/>
    <s v="TRANSFER"/>
    <s v="Non-Cash Payments"/>
  </r>
  <r>
    <n v="34284"/>
    <d v="2016-05-15T00:00:00"/>
    <x v="0"/>
    <n v="4"/>
    <d v="2016-05-19T00:00:00"/>
    <n v="0"/>
    <s v="Standard Class"/>
    <s v="Other"/>
    <n v="26"/>
    <n v="8024"/>
    <n v="5"/>
    <s v="Golf"/>
    <x v="4"/>
    <s v="Columbus"/>
    <s v="Georgia"/>
    <n v="31907"/>
    <s v="United States"/>
    <s v="South of  USA "/>
    <x v="9"/>
    <s v="TYR Boys' Team Digi Jammer"/>
    <n v="39.990001679999999"/>
    <n v="30.892751576250003"/>
    <n v="5"/>
    <n v="0"/>
    <n v="199.9500084"/>
    <n v="199.9500084"/>
    <s v="TRANSFER"/>
    <s v="Non-Cash Payments"/>
  </r>
  <r>
    <n v="41142"/>
    <d v="2016-08-23T00:00:00"/>
    <x v="6"/>
    <n v="4"/>
    <d v="2016-08-29T00:00:00"/>
    <n v="0"/>
    <s v="Standard Class"/>
    <s v="Other"/>
    <n v="24"/>
    <n v="5023"/>
    <n v="5"/>
    <s v="Golf"/>
    <x v="4"/>
    <s v="Decatur"/>
    <s v="Illinois"/>
    <n v="62521"/>
    <s v="United States"/>
    <s v="US Center "/>
    <x v="7"/>
    <s v="Nike Men's Dri-FIT Victory Golf Polo"/>
    <n v="50"/>
    <n v="43.678035218757444"/>
    <n v="5"/>
    <n v="10"/>
    <n v="250"/>
    <n v="240"/>
    <s v="TRANSFER"/>
    <s v="Non-Cash Payments"/>
  </r>
  <r>
    <n v="41287"/>
    <d v="2016-08-25T00:00:00"/>
    <x v="1"/>
    <n v="4"/>
    <d v="2016-08-31T00:00:00"/>
    <n v="0"/>
    <s v="Standard Class"/>
    <s v="Other"/>
    <n v="24"/>
    <n v="9581"/>
    <n v="5"/>
    <s v="Golf"/>
    <x v="4"/>
    <s v="Costa Mesa"/>
    <s v="California"/>
    <n v="92627"/>
    <s v="United States"/>
    <s v="West of USA "/>
    <x v="7"/>
    <s v="Nike Men's Dri-FIT Victory Golf Polo"/>
    <n v="50"/>
    <n v="43.678035218757444"/>
    <n v="5"/>
    <n v="32.5"/>
    <n v="250"/>
    <n v="217.5"/>
    <s v="TRANSFER"/>
    <s v="Non-Cash Payments"/>
  </r>
  <r>
    <n v="35651"/>
    <d v="2016-04-06T00:00:00"/>
    <x v="4"/>
    <n v="4"/>
    <d v="2016-04-12T00:00:00"/>
    <n v="0"/>
    <s v="Standard Class"/>
    <s v="Other"/>
    <n v="24"/>
    <n v="9294"/>
    <n v="5"/>
    <s v="Golf"/>
    <x v="4"/>
    <s v="Asheville"/>
    <s v="North Carolina"/>
    <n v="28806"/>
    <s v="United States"/>
    <s v="South of  USA "/>
    <x v="7"/>
    <s v="Nike Men's Dri-FIT Victory Golf Polo"/>
    <n v="50"/>
    <n v="43.678035218757444"/>
    <n v="5"/>
    <n v="40"/>
    <n v="250"/>
    <n v="210"/>
    <s v="TRANSFER"/>
    <s v="Non-Cash Payments"/>
  </r>
  <r>
    <n v="41287"/>
    <d v="2016-08-25T00:00:00"/>
    <x v="1"/>
    <n v="4"/>
    <d v="2016-08-31T00:00:00"/>
    <n v="0"/>
    <s v="Standard Class"/>
    <s v="Other"/>
    <n v="37"/>
    <n v="9581"/>
    <n v="6"/>
    <s v="Outdoors"/>
    <x v="4"/>
    <s v="Costa Mesa"/>
    <s v="California"/>
    <n v="92627"/>
    <s v="United States"/>
    <s v="West of USA "/>
    <x v="3"/>
    <s v="Bridgestone e6 Straight Distance NFL San Dieg"/>
    <n v="31.989999770000001"/>
    <n v="24.284221986666665"/>
    <n v="5"/>
    <n v="25.590000150000002"/>
    <n v="159.94999885000001"/>
    <n v="134.35999870000001"/>
    <s v="TRANSFER"/>
    <s v="Non-Cash Payments"/>
  </r>
  <r>
    <n v="32566"/>
    <d v="2016-04-20T00:00:00"/>
    <x v="4"/>
    <n v="4"/>
    <d v="2016-04-26T00:00:00"/>
    <n v="0"/>
    <s v="Standard Class"/>
    <s v="Other"/>
    <n v="13"/>
    <n v="3797"/>
    <n v="3"/>
    <s v="Footwear"/>
    <x v="4"/>
    <s v="Florence"/>
    <s v="Alabama"/>
    <n v="35630"/>
    <s v="United States"/>
    <s v="South of  USA "/>
    <x v="3"/>
    <s v="Under Armour Men's Compression EV SL Slide"/>
    <n v="44.990001679999999"/>
    <n v="31.547668386333335"/>
    <n v="5"/>
    <n v="4.5"/>
    <n v="224.9500084"/>
    <n v="220.4500084"/>
    <s v="TRANSFER"/>
    <s v="Non-Cash Payments"/>
  </r>
  <r>
    <n v="39300"/>
    <d v="2016-07-27T00:00:00"/>
    <x v="4"/>
    <n v="4"/>
    <d v="2016-08-02T00:00:00"/>
    <n v="1"/>
    <s v="Standard Class"/>
    <s v="Other"/>
    <n v="9"/>
    <n v="11999"/>
    <n v="3"/>
    <s v="Footwear"/>
    <x v="4"/>
    <s v="Lowell"/>
    <s v="Massachusetts"/>
    <n v="1852"/>
    <s v="United States"/>
    <s v="East of USA"/>
    <x v="0"/>
    <s v="Nike Men's Free 5.0+ Running Shoe"/>
    <n v="99.989997860000003"/>
    <n v="95.114003926871064"/>
    <n v="5"/>
    <n v="45"/>
    <n v="499.94998930000003"/>
    <n v="454.94998930000003"/>
    <s v="TRANSFER"/>
    <s v="Non-Cash Payments"/>
  </r>
  <r>
    <n v="40654"/>
    <d v="2016-08-16T00:00:00"/>
    <x v="6"/>
    <n v="4"/>
    <d v="2016-08-22T00:00:00"/>
    <n v="1"/>
    <s v="Standard Class"/>
    <s v="Other"/>
    <n v="9"/>
    <n v="3715"/>
    <n v="3"/>
    <s v="Footwear"/>
    <x v="4"/>
    <s v="New York City"/>
    <s v="New York"/>
    <n v="10024"/>
    <s v="United States"/>
    <s v="East of USA"/>
    <x v="0"/>
    <s v="Nike Men's Free 5.0+ Running Shoe"/>
    <n v="99.989997860000003"/>
    <n v="95.114003926871064"/>
    <n v="5"/>
    <n v="74.989997860000003"/>
    <n v="499.94998930000003"/>
    <n v="424.95999144000001"/>
    <s v="TRANSFER"/>
    <s v="Non-Cash Payments"/>
  </r>
  <r>
    <n v="39551"/>
    <d v="2016-07-31T00:00:00"/>
    <x v="0"/>
    <n v="4"/>
    <d v="2016-08-04T00:00:00"/>
    <n v="0"/>
    <s v="Standard Class"/>
    <s v="Other"/>
    <n v="9"/>
    <n v="2922"/>
    <n v="3"/>
    <s v="Footwear"/>
    <x v="4"/>
    <s v="Seattle"/>
    <s v="Washington"/>
    <n v="98103"/>
    <s v="United States"/>
    <s v="West of USA "/>
    <x v="0"/>
    <s v="Nike Men's Free 5.0+ Running Shoe"/>
    <n v="99.989997860000003"/>
    <n v="95.114003926871064"/>
    <n v="5"/>
    <n v="79.989997860000003"/>
    <n v="499.94998930000003"/>
    <n v="419.95999144000001"/>
    <s v="TRANSFER"/>
    <s v="Non-Cash Payments"/>
  </r>
  <r>
    <n v="35389"/>
    <d v="2016-05-31T00:00:00"/>
    <x v="6"/>
    <n v="4"/>
    <d v="2016-06-06T00:00:00"/>
    <n v="1"/>
    <s v="Standard Class"/>
    <s v="Other"/>
    <n v="13"/>
    <n v="7175"/>
    <n v="3"/>
    <s v="Footwear"/>
    <x v="4"/>
    <s v="Akron"/>
    <s v="Ohio"/>
    <n v="44312"/>
    <s v="United States"/>
    <s v="East of USA"/>
    <x v="3"/>
    <s v="Under Armour Men's Compression EV SL Slide"/>
    <n v="44.990001679999999"/>
    <n v="31.547668386333335"/>
    <n v="5"/>
    <n v="40.490001679999999"/>
    <n v="224.9500084"/>
    <n v="184.46000672"/>
    <s v="TRANSFER"/>
    <s v="Non-Cash Payments"/>
  </r>
  <r>
    <n v="32257"/>
    <d v="2016-04-15T00:00:00"/>
    <x v="2"/>
    <n v="4"/>
    <d v="2016-04-21T00:00:00"/>
    <n v="0"/>
    <s v="Standard Class"/>
    <s v="Other"/>
    <n v="17"/>
    <n v="967"/>
    <n v="4"/>
    <s v="Apparel"/>
    <x v="4"/>
    <s v="San Francisco"/>
    <s v="California"/>
    <n v="94110"/>
    <s v="United States"/>
    <s v="West of USA "/>
    <x v="5"/>
    <s v="Perfect Fitness Perfect Rip Deck"/>
    <n v="59.990001679999999"/>
    <n v="54.488929209402009"/>
    <n v="5"/>
    <n v="3"/>
    <n v="299.9500084"/>
    <n v="296.9500084"/>
    <s v="TRANSFER"/>
    <s v="Non-Cash Payments"/>
  </r>
  <r>
    <n v="49031"/>
    <d v="2016-12-16T00:00:00"/>
    <x v="2"/>
    <n v="4"/>
    <d v="2016-12-22T00:00:00"/>
    <n v="0"/>
    <s v="Standard Class"/>
    <s v="Other"/>
    <n v="17"/>
    <n v="8098"/>
    <n v="4"/>
    <s v="Apparel"/>
    <x v="4"/>
    <s v="London"/>
    <s v="Ontario"/>
    <m/>
    <s v="Canada"/>
    <s v="Canada"/>
    <x v="5"/>
    <s v="Perfect Fitness Perfect Rip Deck"/>
    <n v="59.990001679999999"/>
    <n v="54.488929209402009"/>
    <n v="5"/>
    <n v="9"/>
    <n v="299.9500084"/>
    <n v="290.9500084"/>
    <s v="TRANSFER"/>
    <s v="Non-Cash Payments"/>
  </r>
  <r>
    <n v="49031"/>
    <d v="2016-12-16T00:00:00"/>
    <x v="2"/>
    <n v="4"/>
    <d v="2016-12-22T00:00:00"/>
    <n v="0"/>
    <s v="Standard Class"/>
    <s v="Other"/>
    <n v="17"/>
    <n v="8098"/>
    <n v="4"/>
    <s v="Apparel"/>
    <x v="4"/>
    <s v="London"/>
    <s v="Ontario"/>
    <m/>
    <s v="Canada"/>
    <s v="Canada"/>
    <x v="5"/>
    <s v="Perfect Fitness Perfect Rip Deck"/>
    <n v="59.990001679999999"/>
    <n v="54.488929209402009"/>
    <n v="5"/>
    <n v="12"/>
    <n v="299.9500084"/>
    <n v="287.9500084"/>
    <s v="TRANSFER"/>
    <s v="Non-Cash Payments"/>
  </r>
  <r>
    <n v="32224"/>
    <d v="2016-04-15T00:00:00"/>
    <x v="2"/>
    <n v="4"/>
    <d v="2016-04-21T00:00:00"/>
    <n v="1"/>
    <s v="Standard Class"/>
    <s v="Other"/>
    <n v="17"/>
    <n v="8481"/>
    <n v="4"/>
    <s v="Apparel"/>
    <x v="4"/>
    <s v="Springfield"/>
    <s v="Virginia"/>
    <n v="22153"/>
    <s v="United States"/>
    <s v="South of  USA "/>
    <x v="5"/>
    <s v="Perfect Fitness Perfect Rip Deck"/>
    <n v="59.990001679999999"/>
    <n v="54.488929209402009"/>
    <n v="5"/>
    <n v="16.5"/>
    <n v="299.9500084"/>
    <n v="283.4500084"/>
    <s v="TRANSFER"/>
    <s v="Non-Cash Payments"/>
  </r>
  <r>
    <n v="38411"/>
    <d v="2016-07-14T00:00:00"/>
    <x v="1"/>
    <n v="4"/>
    <d v="2016-07-20T00:00:00"/>
    <n v="0"/>
    <s v="Standard Class"/>
    <s v="Other"/>
    <n v="17"/>
    <n v="8205"/>
    <n v="4"/>
    <s v="Apparel"/>
    <x v="4"/>
    <s v="Henderson"/>
    <s v="Nevada"/>
    <n v="89015"/>
    <s v="United States"/>
    <s v="West of USA "/>
    <x v="5"/>
    <s v="Perfect Fitness Perfect Rip Deck"/>
    <n v="59.990001679999999"/>
    <n v="54.488929209402009"/>
    <n v="5"/>
    <n v="27"/>
    <n v="299.9500084"/>
    <n v="272.9500084"/>
    <s v="TRANSFER"/>
    <s v="Non-Cash Payments"/>
  </r>
  <r>
    <n v="48282"/>
    <d v="2016-05-12T00:00:00"/>
    <x v="1"/>
    <n v="4"/>
    <d v="2016-05-18T00:00:00"/>
    <n v="0"/>
    <s v="Standard Class"/>
    <s v="Other"/>
    <n v="17"/>
    <n v="10668"/>
    <n v="4"/>
    <s v="Apparel"/>
    <x v="4"/>
    <s v="North York"/>
    <s v="Ontario"/>
    <m/>
    <s v="Canada"/>
    <s v="Canada"/>
    <x v="5"/>
    <s v="Perfect Fitness Perfect Rip Deck"/>
    <n v="59.990001679999999"/>
    <n v="54.488929209402009"/>
    <n v="5"/>
    <n v="38.990001679999999"/>
    <n v="299.9500084"/>
    <n v="260.96000672000002"/>
    <s v="TRANSFER"/>
    <s v="Non-Cash Payments"/>
  </r>
  <r>
    <n v="40949"/>
    <d v="2016-08-20T00:00:00"/>
    <x v="5"/>
    <n v="4"/>
    <d v="2016-08-25T00:00:00"/>
    <n v="1"/>
    <s v="Standard Class"/>
    <s v="Other"/>
    <n v="17"/>
    <n v="11380"/>
    <n v="4"/>
    <s v="Apparel"/>
    <x v="4"/>
    <s v="Los Angeles"/>
    <s v="California"/>
    <n v="90045"/>
    <s v="United States"/>
    <s v="West of USA "/>
    <x v="5"/>
    <s v="Perfect Fitness Perfect Rip Deck"/>
    <n v="59.990001679999999"/>
    <n v="54.488929209402009"/>
    <n v="5"/>
    <n v="47.990001679999999"/>
    <n v="299.9500084"/>
    <n v="251.96000672"/>
    <s v="TRANSFER"/>
    <s v="Non-Cash Payments"/>
  </r>
  <r>
    <n v="31917"/>
    <d v="2016-10-04T00:00:00"/>
    <x v="6"/>
    <n v="4"/>
    <d v="2016-10-10T00:00:00"/>
    <n v="0"/>
    <s v="Standard Class"/>
    <s v="Other"/>
    <n v="24"/>
    <n v="12052"/>
    <n v="5"/>
    <s v="Golf"/>
    <x v="4"/>
    <s v="New York City"/>
    <s v="New York"/>
    <n v="10011"/>
    <s v="United States"/>
    <s v="East of USA"/>
    <x v="7"/>
    <s v="Nike Men's Dri-FIT Victory Golf Polo"/>
    <n v="50"/>
    <n v="43.678035218757444"/>
    <n v="5"/>
    <n v="2.5"/>
    <n v="250"/>
    <n v="247.5"/>
    <s v="TRANSFER"/>
    <s v="Non-Cash Payments"/>
  </r>
  <r>
    <n v="39991"/>
    <d v="2016-06-08T00:00:00"/>
    <x v="4"/>
    <n v="4"/>
    <d v="2016-06-14T00:00:00"/>
    <n v="0"/>
    <s v="Standard Class"/>
    <s v="Other"/>
    <n v="24"/>
    <n v="3915"/>
    <n v="5"/>
    <s v="Golf"/>
    <x v="4"/>
    <s v="Grand Rapids"/>
    <s v="Michigan"/>
    <n v="49505"/>
    <s v="United States"/>
    <s v="US Center "/>
    <x v="7"/>
    <s v="Nike Men's Dri-FIT Victory Golf Polo"/>
    <n v="50"/>
    <n v="43.678035218757444"/>
    <n v="5"/>
    <n v="10"/>
    <n v="250"/>
    <n v="240"/>
    <s v="TRANSFER"/>
    <s v="Non-Cash Payments"/>
  </r>
  <r>
    <n v="44802"/>
    <d v="2016-10-15T00:00:00"/>
    <x v="5"/>
    <n v="4"/>
    <d v="2016-10-20T00:00:00"/>
    <n v="0"/>
    <s v="Standard Class"/>
    <s v="Other"/>
    <n v="24"/>
    <n v="8051"/>
    <n v="5"/>
    <s v="Golf"/>
    <x v="4"/>
    <s v="Mississauga"/>
    <s v="Ontario"/>
    <m/>
    <s v="Canada"/>
    <s v="Canada"/>
    <x v="7"/>
    <s v="Nike Men's Dri-FIT Victory Golf Polo"/>
    <n v="50"/>
    <n v="43.678035218757444"/>
    <n v="5"/>
    <n v="12.5"/>
    <n v="250"/>
    <n v="237.5"/>
    <s v="TRANSFER"/>
    <s v="Non-Cash Payments"/>
  </r>
  <r>
    <n v="40766"/>
    <d v="2016-08-18T00:00:00"/>
    <x v="1"/>
    <n v="4"/>
    <d v="2016-08-24T00:00:00"/>
    <n v="0"/>
    <s v="Standard Class"/>
    <s v="Other"/>
    <n v="29"/>
    <n v="3249"/>
    <n v="5"/>
    <s v="Golf"/>
    <x v="4"/>
    <s v="New York City"/>
    <s v="New York"/>
    <n v="10024"/>
    <s v="United States"/>
    <s v="East of USA"/>
    <x v="1"/>
    <s v="Under Armour Girls' Toddler Spine Surge Runni"/>
    <n v="39.990001679999999"/>
    <n v="34.198098313835338"/>
    <n v="5"/>
    <n v="14"/>
    <n v="199.9500084"/>
    <n v="185.9500084"/>
    <s v="TRANSFER"/>
    <s v="Non-Cash Payments"/>
  </r>
  <r>
    <n v="36495"/>
    <d v="2016-06-16T00:00:00"/>
    <x v="1"/>
    <n v="4"/>
    <d v="2016-06-22T00:00:00"/>
    <n v="1"/>
    <s v="Standard Class"/>
    <s v="Other"/>
    <n v="24"/>
    <n v="7894"/>
    <n v="5"/>
    <s v="Golf"/>
    <x v="4"/>
    <s v="Round Rock"/>
    <s v="Texas"/>
    <n v="78664"/>
    <s v="United States"/>
    <s v="US Center "/>
    <x v="7"/>
    <s v="Nike Men's Dri-FIT Victory Golf Polo"/>
    <n v="50"/>
    <n v="43.678035218757444"/>
    <n v="5"/>
    <n v="25"/>
    <n v="250"/>
    <n v="225"/>
    <s v="TRANSFER"/>
    <s v="Non-Cash Payments"/>
  </r>
  <r>
    <n v="37945"/>
    <d v="2016-07-07T00:00:00"/>
    <x v="1"/>
    <n v="4"/>
    <d v="2016-07-13T00:00:00"/>
    <n v="1"/>
    <s v="Standard Class"/>
    <s v="Other"/>
    <n v="24"/>
    <n v="9197"/>
    <n v="5"/>
    <s v="Golf"/>
    <x v="4"/>
    <s v="Arlington"/>
    <s v="Texas"/>
    <n v="76017"/>
    <s v="United States"/>
    <s v="US Center "/>
    <x v="7"/>
    <s v="Nike Men's Dri-FIT Victory Golf Polo"/>
    <n v="50"/>
    <n v="43.678035218757444"/>
    <n v="5"/>
    <n v="32.5"/>
    <n v="250"/>
    <n v="217.5"/>
    <s v="TRANSFER"/>
    <s v="Non-Cash Payments"/>
  </r>
  <r>
    <n v="32257"/>
    <d v="2016-04-15T00:00:00"/>
    <x v="2"/>
    <n v="4"/>
    <d v="2016-04-21T00:00:00"/>
    <n v="0"/>
    <s v="Standard Class"/>
    <s v="Other"/>
    <n v="24"/>
    <n v="967"/>
    <n v="5"/>
    <s v="Golf"/>
    <x v="4"/>
    <s v="San Francisco"/>
    <s v="California"/>
    <n v="94110"/>
    <s v="United States"/>
    <s v="West of USA "/>
    <x v="7"/>
    <s v="Nike Men's Dri-FIT Victory Golf Polo"/>
    <n v="50"/>
    <n v="43.678035218757444"/>
    <n v="5"/>
    <n v="37.5"/>
    <n v="250"/>
    <n v="212.5"/>
    <s v="TRANSFER"/>
    <s v="Non-Cash Payments"/>
  </r>
  <r>
    <n v="33058"/>
    <d v="2016-04-27T00:00:00"/>
    <x v="4"/>
    <n v="4"/>
    <d v="2016-05-03T00:00:00"/>
    <n v="0"/>
    <s v="Standard Class"/>
    <s v="Other"/>
    <n v="24"/>
    <n v="5855"/>
    <n v="5"/>
    <s v="Golf"/>
    <x v="4"/>
    <s v="San Diego"/>
    <s v="California"/>
    <n v="92105"/>
    <s v="United States"/>
    <s v="West of USA "/>
    <x v="7"/>
    <s v="Nike Men's Dri-FIT Victory Golf Polo"/>
    <n v="50"/>
    <n v="43.678035218757444"/>
    <n v="5"/>
    <n v="40"/>
    <n v="250"/>
    <n v="210"/>
    <s v="TRANSFER"/>
    <s v="Non-Cash Payments"/>
  </r>
  <r>
    <n v="40766"/>
    <d v="2016-08-18T00:00:00"/>
    <x v="1"/>
    <n v="4"/>
    <d v="2016-08-24T00:00:00"/>
    <n v="0"/>
    <s v="Standard Class"/>
    <s v="Other"/>
    <n v="24"/>
    <n v="3249"/>
    <n v="5"/>
    <s v="Golf"/>
    <x v="4"/>
    <s v="New York City"/>
    <s v="New York"/>
    <n v="10024"/>
    <s v="United States"/>
    <s v="East of USA"/>
    <x v="7"/>
    <s v="Nike Men's Dri-FIT Victory Golf Polo"/>
    <n v="50"/>
    <n v="43.678035218757444"/>
    <n v="5"/>
    <n v="45"/>
    <n v="250"/>
    <n v="205"/>
    <s v="TRANSFER"/>
    <s v="Non-Cash Payments"/>
  </r>
  <r>
    <n v="36840"/>
    <d v="2016-06-21T00:00:00"/>
    <x v="6"/>
    <n v="4"/>
    <d v="2016-06-27T00:00:00"/>
    <n v="1"/>
    <s v="Standard Class"/>
    <s v="Other"/>
    <n v="24"/>
    <n v="4611"/>
    <n v="5"/>
    <s v="Golf"/>
    <x v="4"/>
    <s v="Tucson"/>
    <s v="Arizona"/>
    <n v="85705"/>
    <s v="United States"/>
    <s v="West of USA "/>
    <x v="7"/>
    <s v="Nike Men's Dri-FIT Victory Golf Polo"/>
    <n v="50"/>
    <n v="43.678035218757444"/>
    <n v="5"/>
    <n v="50"/>
    <n v="250"/>
    <n v="200"/>
    <s v="TRANSFER"/>
    <s v="Non-Cash Payments"/>
  </r>
  <r>
    <n v="31302"/>
    <d v="2016-01-04T00:00:00"/>
    <x v="3"/>
    <n v="4"/>
    <d v="2016-01-08T00:00:00"/>
    <n v="0"/>
    <s v="Standard Class"/>
    <s v="Other"/>
    <n v="40"/>
    <n v="1657"/>
    <n v="6"/>
    <s v="Outdoors"/>
    <x v="4"/>
    <s v="Los Angeles"/>
    <s v="California"/>
    <n v="90032"/>
    <s v="United States"/>
    <s v="West of USA "/>
    <x v="8"/>
    <s v="Team Golf San Francisco Giants Putter Grip"/>
    <n v="24.989999770000001"/>
    <n v="18.459749817000002"/>
    <n v="5"/>
    <n v="11.25"/>
    <n v="124.94999885"/>
    <n v="113.69999885"/>
    <s v="TRANSFER"/>
    <s v="Non-Cash Payments"/>
  </r>
  <r>
    <n v="44802"/>
    <d v="2016-10-15T00:00:00"/>
    <x v="5"/>
    <n v="4"/>
    <d v="2016-10-20T00:00:00"/>
    <n v="0"/>
    <s v="Standard Class"/>
    <s v="Other"/>
    <n v="37"/>
    <n v="8051"/>
    <n v="6"/>
    <s v="Outdoors"/>
    <x v="4"/>
    <s v="Mississauga"/>
    <s v="Ontario"/>
    <m/>
    <s v="Canada"/>
    <s v="Canada"/>
    <x v="3"/>
    <s v="Titleist Pro V1x Golf Balls"/>
    <n v="47.990001679999999"/>
    <n v="51.274287170714288"/>
    <n v="5"/>
    <n v="24"/>
    <n v="239.9500084"/>
    <n v="215.9500084"/>
    <s v="TRANSFER"/>
    <s v="Non-Cash Payments"/>
  </r>
  <r>
    <n v="31738"/>
    <d v="2016-08-04T00:00:00"/>
    <x v="1"/>
    <n v="4"/>
    <d v="2016-08-10T00:00:00"/>
    <n v="0"/>
    <s v="Standard Class"/>
    <s v="Other"/>
    <n v="3"/>
    <n v="9202"/>
    <n v="2"/>
    <s v="Fitness"/>
    <x v="4"/>
    <s v="Detroit"/>
    <s v="Michigan"/>
    <n v="48227"/>
    <s v="United States"/>
    <s v="US Center "/>
    <x v="15"/>
    <s v="adidas Kids' F5 Messi FG Soccer Cleat"/>
    <n v="34.990001679999999"/>
    <n v="40.283001997"/>
    <n v="5"/>
    <n v="8.75"/>
    <n v="174.9500084"/>
    <n v="166.2000084"/>
    <s v="TRANSFER"/>
    <s v="Non-Cash Payments"/>
  </r>
  <r>
    <n v="35393"/>
    <d v="2016-05-31T00:00:00"/>
    <x v="6"/>
    <n v="4"/>
    <d v="2016-06-06T00:00:00"/>
    <n v="0"/>
    <s v="Standard Class"/>
    <s v="Other"/>
    <n v="5"/>
    <n v="2922"/>
    <n v="2"/>
    <s v="Fitness"/>
    <x v="4"/>
    <s v="Minneapolis"/>
    <s v="Minnesota"/>
    <n v="55407"/>
    <s v="United States"/>
    <s v="US Center "/>
    <x v="26"/>
    <s v="Under Armour Men's Tech II T-Shirt"/>
    <n v="24.989999770000001"/>
    <n v="17.455999691500001"/>
    <n v="5"/>
    <n v="8.75"/>
    <n v="124.94999885"/>
    <n v="116.19999885"/>
    <s v="TRANSFER"/>
    <s v="Non-Cash Payments"/>
  </r>
  <r>
    <n v="39081"/>
    <d v="2016-07-24T00:00:00"/>
    <x v="0"/>
    <n v="4"/>
    <d v="2016-07-28T00:00:00"/>
    <n v="0"/>
    <s v="Standard Class"/>
    <s v="Other"/>
    <n v="13"/>
    <n v="9368"/>
    <n v="3"/>
    <s v="Footwear"/>
    <x v="4"/>
    <s v="Charlotte"/>
    <s v="North Carolina"/>
    <n v="28205"/>
    <s v="United States"/>
    <s v="South of  USA "/>
    <x v="3"/>
    <s v="Under Armour Women's Ignite Slide"/>
    <n v="31.989999770000001"/>
    <n v="27.113333001333334"/>
    <n v="5"/>
    <n v="20.790000920000001"/>
    <n v="159.94999885000001"/>
    <n v="139.15999793"/>
    <s v="TRANSFER"/>
    <s v="Non-Cash Payments"/>
  </r>
  <r>
    <n v="40716"/>
    <d v="2016-08-17T00:00:00"/>
    <x v="4"/>
    <n v="4"/>
    <d v="2016-08-23T00:00:00"/>
    <n v="0"/>
    <s v="Standard Class"/>
    <s v="Other"/>
    <n v="9"/>
    <n v="712"/>
    <n v="3"/>
    <s v="Footwear"/>
    <x v="4"/>
    <s v="Houston"/>
    <s v="Texas"/>
    <n v="77041"/>
    <s v="United States"/>
    <s v="US Center "/>
    <x v="0"/>
    <s v="Nike Men's Free 5.0+ Running Shoe"/>
    <n v="99.989997860000003"/>
    <n v="95.114003926871064"/>
    <n v="5"/>
    <n v="64.989997860000003"/>
    <n v="499.94998930000003"/>
    <n v="434.95999144000001"/>
    <s v="TRANSFER"/>
    <s v="Non-Cash Payments"/>
  </r>
  <r>
    <n v="41612"/>
    <d v="2016-08-30T00:00:00"/>
    <x v="6"/>
    <n v="4"/>
    <d v="2016-09-05T00:00:00"/>
    <n v="0"/>
    <s v="Standard Class"/>
    <s v="Other"/>
    <n v="9"/>
    <n v="1222"/>
    <n v="3"/>
    <s v="Footwear"/>
    <x v="4"/>
    <s v="Windsor"/>
    <s v="Ontario"/>
    <m/>
    <s v="Canada"/>
    <s v="Canada"/>
    <x v="0"/>
    <s v="Nike Men's Free 5.0+ Running Shoe"/>
    <n v="99.989997860000003"/>
    <n v="95.114003926871064"/>
    <n v="5"/>
    <n v="74.989997860000003"/>
    <n v="499.94998930000003"/>
    <n v="424.95999144000001"/>
    <s v="TRANSFER"/>
    <s v="Non-Cash Payments"/>
  </r>
  <r>
    <n v="36298"/>
    <d v="2016-06-13T00:00:00"/>
    <x v="3"/>
    <n v="4"/>
    <d v="2016-06-17T00:00:00"/>
    <n v="0"/>
    <s v="Standard Class"/>
    <s v="Other"/>
    <n v="9"/>
    <n v="275"/>
    <n v="3"/>
    <s v="Footwear"/>
    <x v="4"/>
    <s v="Newport News"/>
    <s v="Virginia"/>
    <n v="23602"/>
    <s v="United States"/>
    <s v="South of  USA "/>
    <x v="0"/>
    <s v="Nike Men's Free 5.0+ Running Shoe"/>
    <n v="99.989997860000003"/>
    <n v="95.114003926871064"/>
    <n v="5"/>
    <n v="79.989997860000003"/>
    <n v="499.94998930000003"/>
    <n v="419.95999144000001"/>
    <s v="TRANSFER"/>
    <s v="Non-Cash Payments"/>
  </r>
  <r>
    <n v="40634"/>
    <d v="2016-08-16T00:00:00"/>
    <x v="6"/>
    <n v="4"/>
    <d v="2016-08-22T00:00:00"/>
    <n v="1"/>
    <s v="Standard Class"/>
    <s v="Other"/>
    <n v="9"/>
    <n v="12279"/>
    <n v="3"/>
    <s v="Footwear"/>
    <x v="4"/>
    <s v="San Francisco"/>
    <s v="California"/>
    <n v="94110"/>
    <s v="United States"/>
    <s v="West of USA "/>
    <x v="0"/>
    <s v="Nike Men's Free 5.0+ Running Shoe"/>
    <n v="99.989997860000003"/>
    <n v="95.114003926871064"/>
    <n v="5"/>
    <n v="79.989997860000003"/>
    <n v="499.94998930000003"/>
    <n v="419.95999144000001"/>
    <s v="TRANSFER"/>
    <s v="Non-Cash Payments"/>
  </r>
  <r>
    <n v="35393"/>
    <d v="2016-05-31T00:00:00"/>
    <x v="6"/>
    <n v="4"/>
    <d v="2016-06-06T00:00:00"/>
    <n v="0"/>
    <s v="Standard Class"/>
    <s v="Other"/>
    <n v="17"/>
    <n v="2922"/>
    <n v="4"/>
    <s v="Apparel"/>
    <x v="4"/>
    <s v="Minneapolis"/>
    <s v="Minnesota"/>
    <n v="55407"/>
    <s v="United States"/>
    <s v="US Center "/>
    <x v="5"/>
    <s v="Perfect Fitness Perfect Rip Deck"/>
    <n v="59.990001679999999"/>
    <n v="54.488929209402009"/>
    <n v="5"/>
    <n v="0"/>
    <n v="299.9500084"/>
    <n v="299.9500084"/>
    <s v="TRANSFER"/>
    <s v="Non-Cash Payments"/>
  </r>
  <r>
    <n v="36654"/>
    <d v="2016-06-19T00:00:00"/>
    <x v="0"/>
    <n v="4"/>
    <d v="2016-06-23T00:00:00"/>
    <n v="1"/>
    <s v="Standard Class"/>
    <s v="Other"/>
    <n v="17"/>
    <n v="8520"/>
    <n v="4"/>
    <s v="Apparel"/>
    <x v="4"/>
    <s v="San Francisco"/>
    <s v="California"/>
    <n v="94122"/>
    <s v="United States"/>
    <s v="West of USA "/>
    <x v="5"/>
    <s v="Perfect Fitness Perfect Rip Deck"/>
    <n v="59.990001679999999"/>
    <n v="54.488929209402009"/>
    <n v="5"/>
    <n v="12"/>
    <n v="299.9500084"/>
    <n v="287.9500084"/>
    <s v="TRANSFER"/>
    <s v="Non-Cash Payments"/>
  </r>
  <r>
    <n v="36636"/>
    <d v="2016-06-18T00:00:00"/>
    <x v="5"/>
    <n v="4"/>
    <d v="2016-06-23T00:00:00"/>
    <n v="0"/>
    <s v="Standard Class"/>
    <s v="Other"/>
    <n v="17"/>
    <n v="3373"/>
    <n v="4"/>
    <s v="Apparel"/>
    <x v="4"/>
    <s v="Oceanside"/>
    <s v="New York"/>
    <n v="11572"/>
    <s v="United States"/>
    <s v="East of USA"/>
    <x v="5"/>
    <s v="Perfect Fitness Perfect Rip Deck"/>
    <n v="59.990001679999999"/>
    <n v="54.488929209402009"/>
    <n v="5"/>
    <n v="16.5"/>
    <n v="299.9500084"/>
    <n v="283.4500084"/>
    <s v="TRANSFER"/>
    <s v="Non-Cash Payments"/>
  </r>
  <r>
    <n v="47796"/>
    <d v="2016-11-28T00:00:00"/>
    <x v="3"/>
    <n v="4"/>
    <d v="2016-12-02T00:00:00"/>
    <n v="0"/>
    <s v="Standard Class"/>
    <s v="Other"/>
    <n v="17"/>
    <n v="8587"/>
    <n v="4"/>
    <s v="Apparel"/>
    <x v="4"/>
    <s v="Surrey"/>
    <s v="British Columbia"/>
    <m/>
    <s v="Canada"/>
    <s v="Canada"/>
    <x v="5"/>
    <s v="Perfect Fitness Perfect Rip Deck"/>
    <n v="59.990001679999999"/>
    <n v="54.488929209402009"/>
    <n v="5"/>
    <n v="35.990001679999999"/>
    <n v="299.9500084"/>
    <n v="263.96000672000002"/>
    <s v="TRANSFER"/>
    <s v="Non-Cash Payments"/>
  </r>
  <r>
    <n v="35266"/>
    <d v="2016-05-29T00:00:00"/>
    <x v="0"/>
    <n v="4"/>
    <d v="2016-06-02T00:00:00"/>
    <n v="0"/>
    <s v="Standard Class"/>
    <s v="Other"/>
    <n v="17"/>
    <n v="288"/>
    <n v="4"/>
    <s v="Apparel"/>
    <x v="4"/>
    <s v="San Antonio"/>
    <s v="Texas"/>
    <n v="78207"/>
    <s v="United States"/>
    <s v="US Center "/>
    <x v="5"/>
    <s v="Perfect Fitness Perfect Rip Deck"/>
    <n v="59.990001679999999"/>
    <n v="54.488929209402009"/>
    <n v="5"/>
    <n v="44.990001679999999"/>
    <n v="299.9500084"/>
    <n v="254.96000672"/>
    <s v="TRANSFER"/>
    <s v="Non-Cash Payments"/>
  </r>
  <r>
    <n v="34089"/>
    <d v="2016-12-05T00:00:00"/>
    <x v="3"/>
    <n v="4"/>
    <d v="2016-12-09T00:00:00"/>
    <n v="1"/>
    <s v="Standard Class"/>
    <s v="Other"/>
    <n v="17"/>
    <n v="8004"/>
    <n v="4"/>
    <s v="Apparel"/>
    <x v="4"/>
    <s v="Omaha"/>
    <s v="Nebraska"/>
    <n v="68104"/>
    <s v="United States"/>
    <s v="US Center "/>
    <x v="5"/>
    <s v="Perfect Fitness Perfect Rip Deck"/>
    <n v="59.990001679999999"/>
    <n v="54.488929209402009"/>
    <n v="5"/>
    <n v="44.990001679999999"/>
    <n v="299.9500084"/>
    <n v="254.96000672"/>
    <s v="TRANSFER"/>
    <s v="Non-Cash Payments"/>
  </r>
  <r>
    <n v="50571"/>
    <d v="2017-08-01T00:00:00"/>
    <x v="6"/>
    <n v="4"/>
    <d v="2017-08-07T00:00:00"/>
    <n v="0"/>
    <s v="Standard Class"/>
    <s v="Other"/>
    <n v="17"/>
    <n v="1507"/>
    <n v="4"/>
    <s v="Apparel"/>
    <x v="4"/>
    <s v="North York"/>
    <s v="Ontario"/>
    <m/>
    <s v="Canada"/>
    <s v="Canada"/>
    <x v="5"/>
    <s v="Perfect Fitness Perfect Rip Deck"/>
    <n v="59.990001679999999"/>
    <n v="54.488929209402009"/>
    <n v="5"/>
    <n v="53.990001679999999"/>
    <n v="299.9500084"/>
    <n v="245.96000672"/>
    <s v="TRANSFER"/>
    <s v="Non-Cash Payments"/>
  </r>
  <r>
    <n v="46744"/>
    <d v="2016-11-13T00:00:00"/>
    <x v="0"/>
    <n v="4"/>
    <d v="2016-11-17T00:00:00"/>
    <n v="1"/>
    <s v="Standard Class"/>
    <s v="Other"/>
    <n v="29"/>
    <n v="228"/>
    <n v="5"/>
    <s v="Golf"/>
    <x v="4"/>
    <s v="North York"/>
    <s v="Ontario"/>
    <m/>
    <s v="Canada"/>
    <s v="Canada"/>
    <x v="1"/>
    <s v="Under Armour Girls' Toddler Spine Surge Runni"/>
    <n v="39.990001679999999"/>
    <n v="34.198098313835338"/>
    <n v="5"/>
    <n v="2"/>
    <n v="199.9500084"/>
    <n v="197.9500084"/>
    <s v="TRANSFER"/>
    <s v="Non-Cash Payments"/>
  </r>
  <r>
    <n v="36894"/>
    <d v="2016-06-22T00:00:00"/>
    <x v="4"/>
    <n v="4"/>
    <d v="2016-06-28T00:00:00"/>
    <n v="1"/>
    <s v="Standard Class"/>
    <s v="Other"/>
    <n v="29"/>
    <n v="10753"/>
    <n v="5"/>
    <s v="Golf"/>
    <x v="4"/>
    <s v="Baltimore"/>
    <s v="Maryland"/>
    <n v="21215"/>
    <s v="United States"/>
    <s v="East of USA"/>
    <x v="1"/>
    <s v="Under Armour Girls' Toddler Spine Surge Runni"/>
    <n v="39.990001679999999"/>
    <n v="34.198098313835338"/>
    <n v="5"/>
    <n v="2"/>
    <n v="199.9500084"/>
    <n v="197.9500084"/>
    <s v="TRANSFER"/>
    <s v="Non-Cash Payments"/>
  </r>
  <r>
    <n v="39241"/>
    <d v="2016-07-26T00:00:00"/>
    <x v="6"/>
    <n v="4"/>
    <d v="2016-08-01T00:00:00"/>
    <n v="0"/>
    <s v="Standard Class"/>
    <s v="Other"/>
    <n v="29"/>
    <n v="2368"/>
    <n v="5"/>
    <s v="Golf"/>
    <x v="4"/>
    <s v="Dallas"/>
    <s v="Texas"/>
    <n v="75081"/>
    <s v="United States"/>
    <s v="US Center "/>
    <x v="1"/>
    <s v="Under Armour Girls' Toddler Spine Surge Runni"/>
    <n v="39.990001679999999"/>
    <n v="34.198098313835338"/>
    <n v="5"/>
    <n v="2"/>
    <n v="199.9500084"/>
    <n v="197.9500084"/>
    <s v="TRANSFER"/>
    <s v="Non-Cash Payments"/>
  </r>
  <r>
    <n v="46992"/>
    <d v="2016-11-16T00:00:00"/>
    <x v="4"/>
    <n v="4"/>
    <d v="2016-11-22T00:00:00"/>
    <n v="0"/>
    <s v="Standard Class"/>
    <s v="Other"/>
    <n v="24"/>
    <n v="9484"/>
    <n v="5"/>
    <s v="Golf"/>
    <x v="4"/>
    <s v="Calgary"/>
    <s v="Alberta"/>
    <m/>
    <s v="Canada"/>
    <s v="Canada"/>
    <x v="7"/>
    <s v="Nike Men's Dri-FIT Victory Golf Polo"/>
    <n v="50"/>
    <n v="43.678035218757444"/>
    <n v="5"/>
    <n v="5"/>
    <n v="250"/>
    <n v="245"/>
    <s v="TRANSFER"/>
    <s v="Non-Cash Payments"/>
  </r>
  <r>
    <n v="32277"/>
    <d v="2016-04-16T00:00:00"/>
    <x v="5"/>
    <n v="4"/>
    <d v="2016-04-21T00:00:00"/>
    <n v="0"/>
    <s v="Standard Class"/>
    <s v="Other"/>
    <n v="29"/>
    <n v="7005"/>
    <n v="5"/>
    <s v="Golf"/>
    <x v="4"/>
    <s v="New York City"/>
    <s v="New York"/>
    <n v="10035"/>
    <s v="United States"/>
    <s v="East of USA"/>
    <x v="1"/>
    <s v="Under Armour Girls' Toddler Spine Surge Runni"/>
    <n v="39.990001679999999"/>
    <n v="34.198098313835338"/>
    <n v="5"/>
    <n v="8"/>
    <n v="199.9500084"/>
    <n v="191.9500084"/>
    <s v="TRANSFER"/>
    <s v="Non-Cash Payments"/>
  </r>
  <r>
    <n v="47796"/>
    <d v="2016-11-28T00:00:00"/>
    <x v="3"/>
    <n v="4"/>
    <d v="2016-12-02T00:00:00"/>
    <n v="0"/>
    <s v="Standard Class"/>
    <s v="Other"/>
    <n v="24"/>
    <n v="8587"/>
    <n v="5"/>
    <s v="Golf"/>
    <x v="4"/>
    <s v="Surrey"/>
    <s v="British Columbia"/>
    <m/>
    <s v="Canada"/>
    <s v="Canada"/>
    <x v="7"/>
    <s v="Nike Men's Dri-FIT Victory Golf Polo"/>
    <n v="50"/>
    <n v="43.678035218757444"/>
    <n v="5"/>
    <n v="22.5"/>
    <n v="250"/>
    <n v="227.5"/>
    <s v="TRANSFER"/>
    <s v="Non-Cash Payments"/>
  </r>
  <r>
    <n v="36636"/>
    <d v="2016-06-18T00:00:00"/>
    <x v="5"/>
    <n v="4"/>
    <d v="2016-06-23T00:00:00"/>
    <n v="0"/>
    <s v="Standard Class"/>
    <s v="Other"/>
    <n v="29"/>
    <n v="3373"/>
    <n v="5"/>
    <s v="Golf"/>
    <x v="4"/>
    <s v="Oceanside"/>
    <s v="New York"/>
    <n v="11572"/>
    <s v="United States"/>
    <s v="East of USA"/>
    <x v="1"/>
    <s v="Under Armour Girls' Toddler Spine Surge Runni"/>
    <n v="39.990001679999999"/>
    <n v="34.198098313835338"/>
    <n v="5"/>
    <n v="18"/>
    <n v="199.9500084"/>
    <n v="181.9500084"/>
    <s v="TRANSFER"/>
    <s v="Non-Cash Payments"/>
  </r>
  <r>
    <n v="39498"/>
    <d v="2016-07-30T00:00:00"/>
    <x v="5"/>
    <n v="4"/>
    <d v="2016-08-04T00:00:00"/>
    <n v="0"/>
    <s v="Standard Class"/>
    <s v="Other"/>
    <n v="24"/>
    <n v="9164"/>
    <n v="5"/>
    <s v="Golf"/>
    <x v="4"/>
    <s v="New York City"/>
    <s v="New York"/>
    <n v="10024"/>
    <s v="United States"/>
    <s v="East of USA"/>
    <x v="7"/>
    <s v="Nike Men's Dri-FIT Victory Golf Polo"/>
    <n v="50"/>
    <n v="43.678035218757444"/>
    <n v="5"/>
    <n v="22.5"/>
    <n v="250"/>
    <n v="227.5"/>
    <s v="TRANSFER"/>
    <s v="Non-Cash Payments"/>
  </r>
  <r>
    <n v="37182"/>
    <d v="2016-06-26T00:00:00"/>
    <x v="0"/>
    <n v="4"/>
    <d v="2016-06-30T00:00:00"/>
    <n v="0"/>
    <s v="Standard Class"/>
    <s v="Other"/>
    <n v="29"/>
    <n v="10500"/>
    <n v="5"/>
    <s v="Golf"/>
    <x v="4"/>
    <s v="San Francisco"/>
    <s v="California"/>
    <n v="94110"/>
    <s v="United States"/>
    <s v="West of USA "/>
    <x v="1"/>
    <s v="Under Armour Girls' Toddler Spine Surge Runni"/>
    <n v="39.990001679999999"/>
    <n v="34.198098313835338"/>
    <n v="5"/>
    <n v="18"/>
    <n v="199.9500084"/>
    <n v="181.9500084"/>
    <s v="TRANSFER"/>
    <s v="Non-Cash Payments"/>
  </r>
  <r>
    <n v="40647"/>
    <d v="2016-08-16T00:00:00"/>
    <x v="6"/>
    <n v="4"/>
    <d v="2016-08-22T00:00:00"/>
    <n v="0"/>
    <s v="Standard Class"/>
    <s v="Other"/>
    <n v="24"/>
    <n v="3814"/>
    <n v="5"/>
    <s v="Golf"/>
    <x v="4"/>
    <s v="Seattle"/>
    <s v="Washington"/>
    <n v="98115"/>
    <s v="United States"/>
    <s v="West of USA "/>
    <x v="7"/>
    <s v="Nike Men's Dri-FIT Victory Golf Polo"/>
    <n v="50"/>
    <n v="43.678035218757444"/>
    <n v="5"/>
    <n v="22.5"/>
    <n v="250"/>
    <n v="227.5"/>
    <s v="TRANSFER"/>
    <s v="Non-Cash Payments"/>
  </r>
  <r>
    <n v="32462"/>
    <d v="2016-04-18T00:00:00"/>
    <x v="3"/>
    <n v="4"/>
    <d v="2016-04-22T00:00:00"/>
    <n v="0"/>
    <s v="Standard Class"/>
    <s v="Other"/>
    <n v="24"/>
    <n v="4346"/>
    <n v="5"/>
    <s v="Golf"/>
    <x v="4"/>
    <s v="Jackson"/>
    <s v="Michigan"/>
    <n v="49201"/>
    <s v="United States"/>
    <s v="US Center "/>
    <x v="7"/>
    <s v="Nike Men's Dri-FIT Victory Golf Polo"/>
    <n v="50"/>
    <n v="43.678035218757444"/>
    <n v="5"/>
    <n v="50"/>
    <n v="250"/>
    <n v="200"/>
    <s v="TRANSFER"/>
    <s v="Non-Cash Payments"/>
  </r>
  <r>
    <n v="31410"/>
    <d v="2016-03-04T00:00:00"/>
    <x v="2"/>
    <n v="4"/>
    <d v="2016-03-10T00:00:00"/>
    <n v="1"/>
    <s v="Standard Class"/>
    <s v="Other"/>
    <n v="29"/>
    <n v="2233"/>
    <n v="5"/>
    <s v="Golf"/>
    <x v="4"/>
    <s v="Columbus"/>
    <s v="Ohio"/>
    <n v="43229"/>
    <s v="United States"/>
    <s v="East of USA"/>
    <x v="1"/>
    <s v="Under Armour Girls' Toddler Spine Surge Runni"/>
    <n v="39.990001679999999"/>
    <n v="34.198098313835338"/>
    <n v="5"/>
    <n v="49.990001679999999"/>
    <n v="199.9500084"/>
    <n v="149.96000672"/>
    <s v="TRANSFER"/>
    <s v="Non-Cash Payments"/>
  </r>
  <r>
    <n v="31957"/>
    <d v="2016-11-04T00:00:00"/>
    <x v="2"/>
    <n v="4"/>
    <d v="2016-11-10T00:00:00"/>
    <n v="0"/>
    <s v="Standard Class"/>
    <s v="Other"/>
    <n v="36"/>
    <n v="7045"/>
    <n v="6"/>
    <s v="Outdoors"/>
    <x v="4"/>
    <s v="Arlington"/>
    <s v="Texas"/>
    <n v="76017"/>
    <s v="United States"/>
    <s v="US Center "/>
    <x v="12"/>
    <s v="Hirzl Women's Soffft Flex Golf Glove"/>
    <n v="17.989999770000001"/>
    <n v="16.2799997318"/>
    <n v="5"/>
    <n v="4.5"/>
    <n v="89.94999885"/>
    <n v="85.44999885"/>
    <s v="TRANSFER"/>
    <s v="Non-Cash Payments"/>
  </r>
  <r>
    <n v="36837"/>
    <d v="2016-06-21T00:00:00"/>
    <x v="6"/>
    <n v="4"/>
    <d v="2016-06-27T00:00:00"/>
    <n v="0"/>
    <s v="Standard Class"/>
    <s v="Other"/>
    <n v="37"/>
    <n v="7330"/>
    <n v="6"/>
    <s v="Outdoors"/>
    <x v="4"/>
    <s v="Chicago"/>
    <s v="Illinois"/>
    <n v="60653"/>
    <s v="United States"/>
    <s v="US Center "/>
    <x v="3"/>
    <s v="Bridgestone e6 Straight Distance NFL Tennesse"/>
    <n v="31.989999770000001"/>
    <n v="23.973333102666668"/>
    <n v="5"/>
    <n v="14.399999619999999"/>
    <n v="159.94999885000001"/>
    <n v="145.54999923000003"/>
    <s v="TRANSFER"/>
    <s v="Non-Cash Payments"/>
  </r>
  <r>
    <n v="37675"/>
    <d v="2016-03-07T00:00:00"/>
    <x v="3"/>
    <n v="4"/>
    <d v="2016-03-11T00:00:00"/>
    <n v="1"/>
    <s v="Standard Class"/>
    <s v="Other"/>
    <n v="41"/>
    <n v="2136"/>
    <n v="6"/>
    <s v="Outdoors"/>
    <x v="4"/>
    <s v="Waterbury"/>
    <s v="Connecticut"/>
    <n v="6708"/>
    <s v="United States"/>
    <s v="East of USA"/>
    <x v="2"/>
    <s v="Glove It Imperial Golf Towel"/>
    <n v="15.989999770000001"/>
    <n v="12.230249713200003"/>
    <n v="5"/>
    <n v="11.989999770000001"/>
    <n v="79.94999885"/>
    <n v="67.959999080000003"/>
    <s v="TRANSFER"/>
    <s v="Non-Cash Payments"/>
  </r>
  <r>
    <n v="32536"/>
    <d v="2016-04-19T00:00:00"/>
    <x v="6"/>
    <n v="4"/>
    <d v="2016-04-25T00:00:00"/>
    <n v="0"/>
    <s v="Standard Class"/>
    <s v="Other"/>
    <n v="40"/>
    <n v="12333"/>
    <n v="6"/>
    <s v="Outdoors"/>
    <x v="4"/>
    <s v="Seattle"/>
    <s v="Washington"/>
    <n v="98105"/>
    <s v="United States"/>
    <s v="West of USA "/>
    <x v="8"/>
    <s v="Team Golf Tennessee Volunteers Putter Grip"/>
    <n v="24.989999770000001"/>
    <n v="16.911999892000001"/>
    <n v="5"/>
    <n v="31.239999770000001"/>
    <n v="124.94999885"/>
    <n v="93.709999080000003"/>
    <s v="TRANSFER"/>
    <s v="Non-Cash Payments"/>
  </r>
  <r>
    <n v="31336"/>
    <d v="2016-02-04T00:00:00"/>
    <x v="1"/>
    <n v="4"/>
    <d v="2016-02-10T00:00:00"/>
    <n v="0"/>
    <s v="Standard Class"/>
    <s v="Other"/>
    <n v="5"/>
    <n v="9554"/>
    <n v="2"/>
    <s v="Fitness"/>
    <x v="4"/>
    <s v="Houston"/>
    <s v="Texas"/>
    <n v="77041"/>
    <s v="United States"/>
    <s v="US Center "/>
    <x v="26"/>
    <s v="Under Armour Men's Tech II T-Shirt"/>
    <n v="24.989999770000001"/>
    <n v="17.455999691500001"/>
    <n v="5"/>
    <n v="8.75"/>
    <n v="124.94999885"/>
    <n v="116.19999885"/>
    <s v="TRANSFER"/>
    <s v="Non-Cash Payments"/>
  </r>
  <r>
    <n v="32846"/>
    <d v="2016-04-24T00:00:00"/>
    <x v="0"/>
    <n v="4"/>
    <d v="2016-04-28T00:00:00"/>
    <n v="0"/>
    <s v="Standard Class"/>
    <s v="Other"/>
    <n v="9"/>
    <n v="2062"/>
    <n v="3"/>
    <s v="Footwear"/>
    <x v="4"/>
    <s v="New York City"/>
    <s v="New York"/>
    <n v="10011"/>
    <s v="United States"/>
    <s v="East of USA"/>
    <x v="0"/>
    <s v="Nike Men's Free 5.0+ Running Shoe"/>
    <n v="99.989997860000003"/>
    <n v="95.114003926871064"/>
    <n v="5"/>
    <n v="27.5"/>
    <n v="499.94998930000003"/>
    <n v="472.44998930000003"/>
    <s v="TRANSFER"/>
    <s v="Non-Cash Payments"/>
  </r>
  <r>
    <n v="35083"/>
    <d v="2016-05-27T00:00:00"/>
    <x v="2"/>
    <n v="4"/>
    <d v="2016-06-02T00:00:00"/>
    <n v="0"/>
    <s v="Standard Class"/>
    <s v="Other"/>
    <n v="9"/>
    <n v="2518"/>
    <n v="3"/>
    <s v="Footwear"/>
    <x v="4"/>
    <s v="Los Angeles"/>
    <s v="California"/>
    <n v="90045"/>
    <s v="United States"/>
    <s v="West of USA "/>
    <x v="0"/>
    <s v="Nike Men's Free 5.0+ Running Shoe"/>
    <n v="99.989997860000003"/>
    <n v="95.114003926871064"/>
    <n v="5"/>
    <n v="74.989997860000003"/>
    <n v="499.94998930000003"/>
    <n v="424.95999144000001"/>
    <s v="TRANSFER"/>
    <s v="Non-Cash Payments"/>
  </r>
  <r>
    <n v="39036"/>
    <d v="2016-07-23T00:00:00"/>
    <x v="5"/>
    <n v="4"/>
    <d v="2016-07-28T00:00:00"/>
    <n v="0"/>
    <s v="Standard Class"/>
    <s v="Other"/>
    <n v="9"/>
    <n v="7007"/>
    <n v="3"/>
    <s v="Footwear"/>
    <x v="4"/>
    <s v="San Francisco"/>
    <s v="California"/>
    <n v="94110"/>
    <s v="United States"/>
    <s v="West of USA "/>
    <x v="0"/>
    <s v="Nike Men's Free 5.0+ Running Shoe"/>
    <n v="99.989997860000003"/>
    <n v="95.114003926871064"/>
    <n v="5"/>
    <n v="124.98999790000001"/>
    <n v="499.94998930000003"/>
    <n v="374.95999140000004"/>
    <s v="TRANSFER"/>
    <s v="Non-Cash Payments"/>
  </r>
  <r>
    <n v="37493"/>
    <d v="2016-01-07T00:00:00"/>
    <x v="1"/>
    <n v="4"/>
    <d v="2016-01-13T00:00:00"/>
    <n v="0"/>
    <s v="Standard Class"/>
    <s v="Other"/>
    <n v="17"/>
    <n v="11743"/>
    <n v="4"/>
    <s v="Apparel"/>
    <x v="4"/>
    <s v="Philadelphia"/>
    <s v="Pennsylvania"/>
    <n v="19143"/>
    <s v="United States"/>
    <s v="East of USA"/>
    <x v="5"/>
    <s v="Perfect Fitness Perfect Rip Deck"/>
    <n v="59.990001679999999"/>
    <n v="54.488929209402009"/>
    <n v="5"/>
    <n v="9"/>
    <n v="299.9500084"/>
    <n v="290.9500084"/>
    <s v="TRANSFER"/>
    <s v="Non-Cash Payments"/>
  </r>
  <r>
    <n v="33619"/>
    <d v="2016-05-05T00:00:00"/>
    <x v="1"/>
    <n v="4"/>
    <d v="2016-05-11T00:00:00"/>
    <n v="0"/>
    <s v="Standard Class"/>
    <s v="Other"/>
    <n v="17"/>
    <n v="5001"/>
    <n v="4"/>
    <s v="Apparel"/>
    <x v="4"/>
    <s v="Henderson"/>
    <s v="Kentucky"/>
    <n v="42420"/>
    <s v="United States"/>
    <s v="South of  USA "/>
    <x v="5"/>
    <s v="Perfect Fitness Perfect Rip Deck"/>
    <n v="59.990001679999999"/>
    <n v="54.488929209402009"/>
    <n v="5"/>
    <n v="53.990001679999999"/>
    <n v="299.9500084"/>
    <n v="245.96000672"/>
    <s v="TRANSFER"/>
    <s v="Non-Cash Payments"/>
  </r>
  <r>
    <n v="31797"/>
    <d v="2016-09-04T00:00:00"/>
    <x v="0"/>
    <n v="4"/>
    <d v="2016-09-08T00:00:00"/>
    <n v="0"/>
    <s v="Standard Class"/>
    <s v="Other"/>
    <n v="17"/>
    <n v="6162"/>
    <n v="4"/>
    <s v="Apparel"/>
    <x v="4"/>
    <s v="Parker"/>
    <s v="Colorado"/>
    <n v="80134"/>
    <s v="United States"/>
    <s v="West of USA "/>
    <x v="5"/>
    <s v="Perfect Fitness Perfect Rip Deck"/>
    <n v="59.990001679999999"/>
    <n v="54.488929209402009"/>
    <n v="5"/>
    <n v="53.990001679999999"/>
    <n v="299.9500084"/>
    <n v="245.96000672"/>
    <s v="TRANSFER"/>
    <s v="Non-Cash Payments"/>
  </r>
  <r>
    <n v="31797"/>
    <d v="2016-09-04T00:00:00"/>
    <x v="0"/>
    <n v="4"/>
    <d v="2016-09-08T00:00:00"/>
    <n v="0"/>
    <s v="Standard Class"/>
    <s v="Other"/>
    <n v="17"/>
    <n v="6162"/>
    <n v="4"/>
    <s v="Apparel"/>
    <x v="4"/>
    <s v="Parker"/>
    <s v="Colorado"/>
    <n v="80134"/>
    <s v="United States"/>
    <s v="West of USA "/>
    <x v="5"/>
    <s v="Perfect Fitness Perfect Rip Deck"/>
    <n v="59.990001679999999"/>
    <n v="54.488929209402009"/>
    <n v="5"/>
    <n v="59.990001679999999"/>
    <n v="299.9500084"/>
    <n v="239.96000672"/>
    <s v="TRANSFER"/>
    <s v="Non-Cash Payments"/>
  </r>
  <r>
    <n v="32594"/>
    <d v="2016-04-20T00:00:00"/>
    <x v="4"/>
    <n v="4"/>
    <d v="2016-04-26T00:00:00"/>
    <n v="0"/>
    <s v="Standard Class"/>
    <s v="Other"/>
    <n v="24"/>
    <n v="4045"/>
    <n v="5"/>
    <s v="Golf"/>
    <x v="4"/>
    <s v="Fairfield"/>
    <s v="California"/>
    <n v="94533"/>
    <s v="United States"/>
    <s v="West of USA "/>
    <x v="7"/>
    <s v="Nike Men's Dri-FIT Victory Golf Polo"/>
    <n v="50"/>
    <n v="43.678035218757444"/>
    <n v="5"/>
    <n v="22.5"/>
    <n v="250"/>
    <n v="227.5"/>
    <s v="TRANSFER"/>
    <s v="Non-Cash Payments"/>
  </r>
  <r>
    <n v="34103"/>
    <d v="2016-12-05T00:00:00"/>
    <x v="3"/>
    <n v="4"/>
    <d v="2016-12-09T00:00:00"/>
    <n v="0"/>
    <s v="Standard Class"/>
    <s v="Other"/>
    <n v="24"/>
    <n v="2053"/>
    <n v="5"/>
    <s v="Golf"/>
    <x v="4"/>
    <s v="Seattle"/>
    <s v="Washington"/>
    <n v="98115"/>
    <s v="United States"/>
    <s v="West of USA "/>
    <x v="7"/>
    <s v="Nike Men's Dri-FIT Victory Golf Polo"/>
    <n v="50"/>
    <n v="43.678035218757444"/>
    <n v="5"/>
    <n v="32.5"/>
    <n v="250"/>
    <n v="217.5"/>
    <s v="TRANSFER"/>
    <s v="Non-Cash Payments"/>
  </r>
  <r>
    <n v="37048"/>
    <d v="2016-06-24T00:00:00"/>
    <x v="2"/>
    <n v="4"/>
    <d v="2016-06-30T00:00:00"/>
    <n v="0"/>
    <s v="Standard Class"/>
    <s v="Other"/>
    <n v="24"/>
    <n v="4209"/>
    <n v="5"/>
    <s v="Golf"/>
    <x v="4"/>
    <s v="San Diego"/>
    <s v="California"/>
    <n v="92037"/>
    <s v="United States"/>
    <s v="West of USA "/>
    <x v="7"/>
    <s v="Nike Men's Dri-FIT Victory Golf Polo"/>
    <n v="50"/>
    <n v="43.678035218757444"/>
    <n v="5"/>
    <n v="42.5"/>
    <n v="250"/>
    <n v="207.5"/>
    <s v="TRANSFER"/>
    <s v="Non-Cash Payments"/>
  </r>
  <r>
    <n v="36344"/>
    <d v="2016-06-14T00:00:00"/>
    <x v="6"/>
    <n v="4"/>
    <d v="2016-06-20T00:00:00"/>
    <n v="0"/>
    <s v="Standard Class"/>
    <s v="Other"/>
    <n v="37"/>
    <n v="11197"/>
    <n v="6"/>
    <s v="Outdoors"/>
    <x v="4"/>
    <s v="Los Angeles"/>
    <s v="California"/>
    <n v="90036"/>
    <s v="United States"/>
    <s v="West of USA "/>
    <x v="3"/>
    <s v="Bridgestone e6 Straight Distance NFL Tennesse"/>
    <n v="31.989999770000001"/>
    <n v="23.973333102666668"/>
    <n v="5"/>
    <n v="25.590000150000002"/>
    <n v="159.94999885000001"/>
    <n v="134.35999870000001"/>
    <s v="TRANSFER"/>
    <s v="Non-Cash Payments"/>
  </r>
  <r>
    <n v="31336"/>
    <d v="2016-02-04T00:00:00"/>
    <x v="1"/>
    <n v="4"/>
    <d v="2016-02-10T00:00:00"/>
    <n v="0"/>
    <s v="Standard Class"/>
    <s v="Other"/>
    <n v="37"/>
    <n v="9554"/>
    <n v="6"/>
    <s v="Outdoors"/>
    <x v="4"/>
    <s v="Houston"/>
    <s v="Texas"/>
    <n v="77041"/>
    <s v="United States"/>
    <s v="US Center "/>
    <x v="3"/>
    <s v="Titleist Pro V1x High Numbers Golf Balls"/>
    <n v="47.990001679999999"/>
    <n v="41.802334851666664"/>
    <n v="5"/>
    <n v="47.990001679999999"/>
    <n v="239.9500084"/>
    <n v="191.96000672"/>
    <s v="TRANSFER"/>
    <s v="Non-Cash Payments"/>
  </r>
  <r>
    <n v="36547"/>
    <d v="2016-06-17T00:00:00"/>
    <x v="2"/>
    <n v="4"/>
    <d v="2016-06-23T00:00:00"/>
    <n v="0"/>
    <s v="Standard Class"/>
    <s v="Other"/>
    <n v="17"/>
    <n v="6736"/>
    <n v="4"/>
    <s v="Apparel"/>
    <x v="4"/>
    <s v="Columbus"/>
    <s v="Georgia"/>
    <n v="31907"/>
    <s v="United States"/>
    <s v="South of  USA "/>
    <x v="5"/>
    <s v="Perfect Fitness Perfect Rip Deck"/>
    <n v="59.990001679999999"/>
    <n v="54.488929209402009"/>
    <n v="2"/>
    <n v="10.80000019"/>
    <n v="119.98000336"/>
    <n v="109.18000316999999"/>
    <s v="TRANSFER"/>
    <s v="Non-Cash Payments"/>
  </r>
  <r>
    <n v="33603"/>
    <d v="2016-05-05T00:00:00"/>
    <x v="1"/>
    <n v="4"/>
    <d v="2016-05-11T00:00:00"/>
    <n v="0"/>
    <s v="Standard Class"/>
    <s v="Other"/>
    <n v="17"/>
    <n v="552"/>
    <n v="4"/>
    <s v="Apparel"/>
    <x v="4"/>
    <s v="Houston"/>
    <s v="Texas"/>
    <n v="77041"/>
    <s v="United States"/>
    <s v="US Center "/>
    <x v="5"/>
    <s v="Perfect Fitness Perfect Rip Deck"/>
    <n v="59.990001679999999"/>
    <n v="54.488929209402009"/>
    <n v="2"/>
    <n v="20.399999619999999"/>
    <n v="119.98000336"/>
    <n v="99.580003739999995"/>
    <s v="TRANSFER"/>
    <s v="Non-Cash Payments"/>
  </r>
  <r>
    <n v="34577"/>
    <d v="2016-05-19T00:00:00"/>
    <x v="1"/>
    <n v="4"/>
    <d v="2016-05-25T00:00:00"/>
    <n v="0"/>
    <s v="Standard Class"/>
    <s v="Other"/>
    <n v="29"/>
    <n v="7733"/>
    <n v="5"/>
    <s v="Golf"/>
    <x v="4"/>
    <s v="Alexandria"/>
    <s v="Virginia"/>
    <n v="22304"/>
    <s v="United States"/>
    <s v="South of  USA "/>
    <x v="1"/>
    <s v="Under Armour Girls' Toddler Spine Surge Runni"/>
    <n v="39.990001679999999"/>
    <n v="34.198098313835338"/>
    <n v="2"/>
    <n v="2.4000000950000002"/>
    <n v="79.980003359999998"/>
    <n v="77.580003265000002"/>
    <s v="TRANSFER"/>
    <s v="Non-Cash Payments"/>
  </r>
  <r>
    <n v="38950"/>
    <d v="2016-07-22T00:00:00"/>
    <x v="2"/>
    <n v="4"/>
    <d v="2016-07-28T00:00:00"/>
    <n v="0"/>
    <s v="Standard Class"/>
    <s v="Other"/>
    <n v="24"/>
    <n v="3424"/>
    <n v="5"/>
    <s v="Golf"/>
    <x v="4"/>
    <s v="Huntsville"/>
    <s v="Alabama"/>
    <n v="35810"/>
    <s v="United States"/>
    <s v="South of  USA "/>
    <x v="7"/>
    <s v="Nike Men's Dri-FIT Victory Golf Polo"/>
    <n v="50"/>
    <n v="43.678035218757444"/>
    <n v="2"/>
    <n v="15"/>
    <n v="100"/>
    <n v="85"/>
    <s v="TRANSFER"/>
    <s v="Non-Cash Payments"/>
  </r>
  <r>
    <n v="38950"/>
    <d v="2016-07-22T00:00:00"/>
    <x v="2"/>
    <n v="4"/>
    <d v="2016-07-28T00:00:00"/>
    <n v="0"/>
    <s v="Standard Class"/>
    <s v="Other"/>
    <n v="24"/>
    <n v="3424"/>
    <n v="5"/>
    <s v="Golf"/>
    <x v="4"/>
    <s v="Huntsville"/>
    <s v="Alabama"/>
    <n v="35810"/>
    <s v="United States"/>
    <s v="South of  USA "/>
    <x v="7"/>
    <s v="Nike Men's Dri-FIT Victory Golf Polo"/>
    <n v="50"/>
    <n v="43.678035218757444"/>
    <n v="2"/>
    <n v="16"/>
    <n v="100"/>
    <n v="84"/>
    <s v="TRANSFER"/>
    <s v="Non-Cash Payments"/>
  </r>
  <r>
    <n v="34742"/>
    <d v="2016-05-22T00:00:00"/>
    <x v="0"/>
    <n v="4"/>
    <d v="2016-05-26T00:00:00"/>
    <n v="0"/>
    <s v="Standard Class"/>
    <s v="Other"/>
    <n v="9"/>
    <n v="1263"/>
    <n v="3"/>
    <s v="Footwear"/>
    <x v="4"/>
    <s v="Newark"/>
    <s v="Delaware"/>
    <n v="19711"/>
    <s v="United States"/>
    <s v="East of USA"/>
    <x v="0"/>
    <s v="Nike Men's Free 5.0+ Running Shoe"/>
    <n v="99.989997860000003"/>
    <n v="95.114003926871064"/>
    <n v="2"/>
    <n v="0"/>
    <n v="199.97999572000001"/>
    <n v="199.97999572000001"/>
    <s v="TRANSFER"/>
    <s v="Non-Cash Payments"/>
  </r>
  <r>
    <n v="39471"/>
    <d v="2016-07-30T00:00:00"/>
    <x v="5"/>
    <n v="4"/>
    <d v="2016-08-04T00:00:00"/>
    <n v="0"/>
    <s v="Standard Class"/>
    <s v="Other"/>
    <n v="9"/>
    <n v="7347"/>
    <n v="3"/>
    <s v="Footwear"/>
    <x v="4"/>
    <s v="Los Angeles"/>
    <s v="California"/>
    <n v="90049"/>
    <s v="United States"/>
    <s v="West of USA "/>
    <x v="0"/>
    <s v="Nike Men's Free 5.0+ Running Shoe"/>
    <n v="99.989997860000003"/>
    <n v="95.114003926871064"/>
    <n v="2"/>
    <n v="2"/>
    <n v="199.97999572000001"/>
    <n v="197.97999572000001"/>
    <s v="TRANSFER"/>
    <s v="Non-Cash Payments"/>
  </r>
  <r>
    <n v="38916"/>
    <d v="2016-07-22T00:00:00"/>
    <x v="2"/>
    <n v="4"/>
    <d v="2016-07-28T00:00:00"/>
    <n v="0"/>
    <s v="Standard Class"/>
    <s v="Other"/>
    <n v="9"/>
    <n v="5271"/>
    <n v="3"/>
    <s v="Footwear"/>
    <x v="4"/>
    <s v="Los Angeles"/>
    <s v="California"/>
    <n v="90032"/>
    <s v="United States"/>
    <s v="West of USA "/>
    <x v="0"/>
    <s v="Nike Men's Free 5.0+ Running Shoe"/>
    <n v="99.989997860000003"/>
    <n v="95.114003926871064"/>
    <n v="2"/>
    <n v="4"/>
    <n v="199.97999572000001"/>
    <n v="195.97999572000001"/>
    <s v="TRANSFER"/>
    <s v="Non-Cash Payments"/>
  </r>
  <r>
    <n v="33006"/>
    <d v="2016-04-26T00:00:00"/>
    <x v="6"/>
    <n v="4"/>
    <d v="2016-05-02T00:00:00"/>
    <n v="0"/>
    <s v="Standard Class"/>
    <s v="Other"/>
    <n v="9"/>
    <n v="7707"/>
    <n v="3"/>
    <s v="Footwear"/>
    <x v="4"/>
    <s v="San Francisco"/>
    <s v="California"/>
    <n v="94122"/>
    <s v="United States"/>
    <s v="West of USA "/>
    <x v="0"/>
    <s v="Nike Men's Free 5.0+ Running Shoe"/>
    <n v="99.989997860000003"/>
    <n v="95.114003926871064"/>
    <n v="2"/>
    <n v="4"/>
    <n v="199.97999572000001"/>
    <n v="195.97999572000001"/>
    <s v="TRANSFER"/>
    <s v="Non-Cash Payments"/>
  </r>
  <r>
    <n v="33961"/>
    <d v="2016-10-05T00:00:00"/>
    <x v="4"/>
    <n v="4"/>
    <d v="2016-10-11T00:00:00"/>
    <n v="0"/>
    <s v="Standard Class"/>
    <s v="Other"/>
    <n v="12"/>
    <n v="12055"/>
    <n v="3"/>
    <s v="Footwear"/>
    <x v="4"/>
    <s v="Memphis"/>
    <s v="Tennessee"/>
    <n v="38109"/>
    <s v="United States"/>
    <s v="South of  USA "/>
    <x v="14"/>
    <s v="Under Armour Women's Micro G Skulpt Running S"/>
    <n v="54.97000122"/>
    <n v="38.635001181666667"/>
    <n v="2"/>
    <n v="5.5"/>
    <n v="109.94000244"/>
    <n v="104.44000244"/>
    <s v="TRANSFER"/>
    <s v="Non-Cash Payments"/>
  </r>
  <r>
    <n v="37224"/>
    <d v="2016-06-27T00:00:00"/>
    <x v="3"/>
    <n v="4"/>
    <d v="2016-07-01T00:00:00"/>
    <n v="1"/>
    <s v="Standard Class"/>
    <s v="Other"/>
    <n v="9"/>
    <n v="10365"/>
    <n v="3"/>
    <s v="Footwear"/>
    <x v="4"/>
    <s v="Fayetteville"/>
    <s v="Arkansas"/>
    <n v="72701"/>
    <s v="United States"/>
    <s v="South of  USA "/>
    <x v="0"/>
    <s v="Nike Men's Free 5.0+ Running Shoe"/>
    <n v="99.989997860000003"/>
    <n v="95.114003926871064"/>
    <n v="2"/>
    <n v="10"/>
    <n v="199.97999572000001"/>
    <n v="189.97999572000001"/>
    <s v="TRANSFER"/>
    <s v="Non-Cash Payments"/>
  </r>
  <r>
    <n v="40578"/>
    <d v="2016-08-15T00:00:00"/>
    <x v="3"/>
    <n v="4"/>
    <d v="2016-08-19T00:00:00"/>
    <n v="0"/>
    <s v="Standard Class"/>
    <s v="Other"/>
    <n v="9"/>
    <n v="1618"/>
    <n v="3"/>
    <s v="Footwear"/>
    <x v="4"/>
    <s v="Richmond"/>
    <s v="Virginia"/>
    <n v="23223"/>
    <s v="United States"/>
    <s v="South of  USA "/>
    <x v="0"/>
    <s v="Nike Men's Free 5.0+ Running Shoe"/>
    <n v="99.989997860000003"/>
    <n v="95.114003926871064"/>
    <n v="2"/>
    <n v="24"/>
    <n v="199.97999572000001"/>
    <n v="175.97999572000001"/>
    <s v="TRANSFER"/>
    <s v="Non-Cash Payments"/>
  </r>
  <r>
    <n v="49076"/>
    <d v="2016-12-17T00:00:00"/>
    <x v="5"/>
    <n v="4"/>
    <d v="2016-12-22T00:00:00"/>
    <n v="0"/>
    <s v="Standard Class"/>
    <s v="Other"/>
    <n v="9"/>
    <n v="11573"/>
    <n v="3"/>
    <s v="Footwear"/>
    <x v="4"/>
    <s v="Ottawa"/>
    <s v="Ontario"/>
    <m/>
    <s v="Canada"/>
    <s v="Canada"/>
    <x v="0"/>
    <s v="Nike Men's Free 5.0+ Running Shoe"/>
    <n v="99.989997860000003"/>
    <n v="95.114003926871064"/>
    <n v="2"/>
    <n v="26"/>
    <n v="199.97999572000001"/>
    <n v="173.97999572000001"/>
    <s v="TRANSFER"/>
    <s v="Non-Cash Payments"/>
  </r>
  <r>
    <n v="33961"/>
    <d v="2016-10-05T00:00:00"/>
    <x v="4"/>
    <n v="4"/>
    <d v="2016-10-11T00:00:00"/>
    <n v="0"/>
    <s v="Standard Class"/>
    <s v="Other"/>
    <n v="17"/>
    <n v="12055"/>
    <n v="4"/>
    <s v="Apparel"/>
    <x v="4"/>
    <s v="Memphis"/>
    <s v="Tennessee"/>
    <n v="38109"/>
    <s v="United States"/>
    <s v="South of  USA "/>
    <x v="5"/>
    <s v="Perfect Fitness Perfect Rip Deck"/>
    <n v="59.990001679999999"/>
    <n v="54.488929209402009"/>
    <n v="2"/>
    <n v="1.2000000479999999"/>
    <n v="119.98000336"/>
    <n v="118.78000331199999"/>
    <s v="TRANSFER"/>
    <s v="Non-Cash Payments"/>
  </r>
  <r>
    <n v="38531"/>
    <d v="2016-07-16T00:00:00"/>
    <x v="5"/>
    <n v="4"/>
    <d v="2016-07-21T00:00:00"/>
    <n v="0"/>
    <s v="Standard Class"/>
    <s v="Other"/>
    <n v="17"/>
    <n v="1331"/>
    <n v="4"/>
    <s v="Apparel"/>
    <x v="4"/>
    <s v="New York City"/>
    <s v="New York"/>
    <n v="10011"/>
    <s v="United States"/>
    <s v="East of USA"/>
    <x v="5"/>
    <s v="Perfect Fitness Perfect Rip Deck"/>
    <n v="59.990001679999999"/>
    <n v="54.488929209402009"/>
    <n v="2"/>
    <n v="2.4000000950000002"/>
    <n v="119.98000336"/>
    <n v="117.580003265"/>
    <s v="TRANSFER"/>
    <s v="Non-Cash Payments"/>
  </r>
  <r>
    <n v="36454"/>
    <d v="2016-06-16T00:00:00"/>
    <x v="1"/>
    <n v="4"/>
    <d v="2016-06-22T00:00:00"/>
    <n v="1"/>
    <s v="Standard Class"/>
    <s v="Other"/>
    <n v="17"/>
    <n v="5097"/>
    <n v="4"/>
    <s v="Apparel"/>
    <x v="4"/>
    <s v="Chicago"/>
    <s v="Illinois"/>
    <n v="60653"/>
    <s v="United States"/>
    <s v="US Center "/>
    <x v="5"/>
    <s v="Perfect Fitness Perfect Rip Deck"/>
    <n v="59.990001679999999"/>
    <n v="54.488929209402009"/>
    <n v="2"/>
    <n v="2.4000000950000002"/>
    <n v="119.98000336"/>
    <n v="117.580003265"/>
    <s v="TRANSFER"/>
    <s v="Non-Cash Payments"/>
  </r>
  <r>
    <n v="40712"/>
    <d v="2016-08-17T00:00:00"/>
    <x v="4"/>
    <n v="4"/>
    <d v="2016-08-23T00:00:00"/>
    <n v="0"/>
    <s v="Standard Class"/>
    <s v="Other"/>
    <n v="17"/>
    <n v="7178"/>
    <n v="4"/>
    <s v="Apparel"/>
    <x v="4"/>
    <s v="Seattle"/>
    <s v="Washington"/>
    <n v="98115"/>
    <s v="United States"/>
    <s v="West of USA "/>
    <x v="5"/>
    <s v="Perfect Fitness Perfect Rip Deck"/>
    <n v="59.990001679999999"/>
    <n v="54.488929209402009"/>
    <n v="2"/>
    <n v="2.4000000950000002"/>
    <n v="119.98000336"/>
    <n v="117.580003265"/>
    <s v="TRANSFER"/>
    <s v="Non-Cash Payments"/>
  </r>
  <r>
    <n v="33045"/>
    <d v="2016-04-27T00:00:00"/>
    <x v="4"/>
    <n v="4"/>
    <d v="2016-05-03T00:00:00"/>
    <n v="1"/>
    <s v="Standard Class"/>
    <s v="Other"/>
    <n v="17"/>
    <n v="8404"/>
    <n v="4"/>
    <s v="Apparel"/>
    <x v="4"/>
    <s v="Houston"/>
    <s v="Texas"/>
    <n v="77095"/>
    <s v="United States"/>
    <s v="US Center "/>
    <x v="5"/>
    <s v="Perfect Fitness Perfect Rip Deck"/>
    <n v="59.990001679999999"/>
    <n v="54.488929209402009"/>
    <n v="2"/>
    <n v="6"/>
    <n v="119.98000336"/>
    <n v="113.98000336"/>
    <s v="TRANSFER"/>
    <s v="Non-Cash Payments"/>
  </r>
  <r>
    <n v="33537"/>
    <d v="2016-04-05T00:00:00"/>
    <x v="6"/>
    <n v="4"/>
    <d v="2016-04-11T00:00:00"/>
    <n v="0"/>
    <s v="Standard Class"/>
    <s v="Other"/>
    <n v="17"/>
    <n v="10518"/>
    <n v="4"/>
    <s v="Apparel"/>
    <x v="4"/>
    <s v="Los Angeles"/>
    <s v="California"/>
    <n v="90049"/>
    <s v="United States"/>
    <s v="West of USA "/>
    <x v="5"/>
    <s v="Perfect Fitness Perfect Rip Deck"/>
    <n v="59.990001679999999"/>
    <n v="54.488929209402009"/>
    <n v="2"/>
    <n v="6"/>
    <n v="119.98000336"/>
    <n v="113.98000336"/>
    <s v="TRANSFER"/>
    <s v="Non-Cash Payments"/>
  </r>
  <r>
    <n v="34845"/>
    <d v="2016-05-23T00:00:00"/>
    <x v="3"/>
    <n v="4"/>
    <d v="2016-05-27T00:00:00"/>
    <n v="1"/>
    <s v="Standard Class"/>
    <s v="Other"/>
    <n v="17"/>
    <n v="1342"/>
    <n v="4"/>
    <s v="Apparel"/>
    <x v="4"/>
    <s v="Richmond"/>
    <s v="Kentucky"/>
    <n v="40475"/>
    <s v="United States"/>
    <s v="South of  USA "/>
    <x v="5"/>
    <s v="Perfect Fitness Perfect Rip Deck"/>
    <n v="59.990001679999999"/>
    <n v="54.488929209402009"/>
    <n v="2"/>
    <n v="14.399999619999999"/>
    <n v="119.98000336"/>
    <n v="105.58000374"/>
    <s v="TRANSFER"/>
    <s v="Non-Cash Payments"/>
  </r>
  <r>
    <n v="34845"/>
    <d v="2016-05-23T00:00:00"/>
    <x v="3"/>
    <n v="4"/>
    <d v="2016-05-27T00:00:00"/>
    <n v="1"/>
    <s v="Standard Class"/>
    <s v="Other"/>
    <n v="17"/>
    <n v="1342"/>
    <n v="4"/>
    <s v="Apparel"/>
    <x v="4"/>
    <s v="Richmond"/>
    <s v="Kentucky"/>
    <n v="40475"/>
    <s v="United States"/>
    <s v="South of  USA "/>
    <x v="5"/>
    <s v="Perfect Fitness Perfect Rip Deck"/>
    <n v="59.990001679999999"/>
    <n v="54.488929209402009"/>
    <n v="2"/>
    <n v="15.600000380000001"/>
    <n v="119.98000336"/>
    <n v="104.38000298"/>
    <s v="TRANSFER"/>
    <s v="Non-Cash Payments"/>
  </r>
  <r>
    <n v="37471"/>
    <d v="2016-06-30T00:00:00"/>
    <x v="1"/>
    <n v="4"/>
    <d v="2016-07-06T00:00:00"/>
    <n v="0"/>
    <s v="Standard Class"/>
    <s v="Other"/>
    <n v="17"/>
    <n v="2511"/>
    <n v="4"/>
    <s v="Apparel"/>
    <x v="4"/>
    <s v="Springfield"/>
    <s v="Missouri"/>
    <n v="65807"/>
    <s v="United States"/>
    <s v="US Center "/>
    <x v="5"/>
    <s v="Perfect Fitness Perfect Rip Deck"/>
    <n v="59.990001679999999"/>
    <n v="54.488929209402009"/>
    <n v="2"/>
    <n v="15.600000380000001"/>
    <n v="119.98000336"/>
    <n v="104.38000298"/>
    <s v="TRANSFER"/>
    <s v="Non-Cash Payments"/>
  </r>
  <r>
    <n v="39471"/>
    <d v="2016-07-30T00:00:00"/>
    <x v="5"/>
    <n v="4"/>
    <d v="2016-08-04T00:00:00"/>
    <n v="0"/>
    <s v="Standard Class"/>
    <s v="Other"/>
    <n v="17"/>
    <n v="7347"/>
    <n v="4"/>
    <s v="Apparel"/>
    <x v="4"/>
    <s v="Los Angeles"/>
    <s v="California"/>
    <n v="90049"/>
    <s v="United States"/>
    <s v="West of USA "/>
    <x v="5"/>
    <s v="Perfect Fitness Perfect Rip Deck"/>
    <n v="59.990001679999999"/>
    <n v="54.488929209402009"/>
    <n v="2"/>
    <n v="21.600000380000001"/>
    <n v="119.98000336"/>
    <n v="98.38000298"/>
    <s v="TRANSFER"/>
    <s v="Non-Cash Payments"/>
  </r>
  <r>
    <n v="35549"/>
    <d v="2016-02-06T00:00:00"/>
    <x v="5"/>
    <n v="4"/>
    <d v="2016-02-11T00:00:00"/>
    <n v="1"/>
    <s v="Standard Class"/>
    <s v="Other"/>
    <n v="17"/>
    <n v="248"/>
    <n v="4"/>
    <s v="Apparel"/>
    <x v="4"/>
    <s v="Lakeland"/>
    <s v="Florida"/>
    <n v="33801"/>
    <s v="United States"/>
    <s v="South of  USA "/>
    <x v="5"/>
    <s v="Perfect Fitness Perfect Rip Deck"/>
    <n v="59.990001679999999"/>
    <n v="54.488929209402009"/>
    <n v="2"/>
    <n v="30"/>
    <n v="119.98000336"/>
    <n v="89.980003359999998"/>
    <s v="TRANSFER"/>
    <s v="Non-Cash Payments"/>
  </r>
  <r>
    <n v="31747"/>
    <d v="2016-08-04T00:00:00"/>
    <x v="1"/>
    <n v="4"/>
    <d v="2016-08-10T00:00:00"/>
    <n v="0"/>
    <s v="Standard Class"/>
    <s v="Other"/>
    <n v="24"/>
    <n v="5917"/>
    <n v="5"/>
    <s v="Golf"/>
    <x v="4"/>
    <s v="Auburn"/>
    <s v="New York"/>
    <n v="13021"/>
    <s v="United States"/>
    <s v="East of USA"/>
    <x v="7"/>
    <s v="Nike Men's Dri-FIT Victory Golf Polo"/>
    <n v="50"/>
    <n v="43.678035218757444"/>
    <n v="2"/>
    <n v="2"/>
    <n v="100"/>
    <n v="98"/>
    <s v="TRANSFER"/>
    <s v="Non-Cash Payments"/>
  </r>
  <r>
    <n v="34932"/>
    <d v="2016-05-24T00:00:00"/>
    <x v="6"/>
    <n v="4"/>
    <d v="2016-05-30T00:00:00"/>
    <n v="0"/>
    <s v="Standard Class"/>
    <s v="Other"/>
    <n v="24"/>
    <n v="10983"/>
    <n v="5"/>
    <s v="Golf"/>
    <x v="4"/>
    <s v="Springfield"/>
    <s v="Ohio"/>
    <n v="45503"/>
    <s v="United States"/>
    <s v="East of USA"/>
    <x v="7"/>
    <s v="Nike Men's Dri-FIT Victory Golf Polo"/>
    <n v="50"/>
    <n v="43.678035218757444"/>
    <n v="2"/>
    <n v="3"/>
    <n v="100"/>
    <n v="97"/>
    <s v="TRANSFER"/>
    <s v="Non-Cash Payments"/>
  </r>
  <r>
    <n v="38767"/>
    <d v="2016-07-19T00:00:00"/>
    <x v="6"/>
    <n v="4"/>
    <d v="2016-07-25T00:00:00"/>
    <n v="0"/>
    <s v="Standard Class"/>
    <s v="Other"/>
    <n v="24"/>
    <n v="11114"/>
    <n v="5"/>
    <s v="Golf"/>
    <x v="4"/>
    <s v="Philadelphia"/>
    <s v="Pennsylvania"/>
    <n v="19143"/>
    <s v="United States"/>
    <s v="East of USA"/>
    <x v="7"/>
    <s v="Nike Men's Dri-FIT Victory Golf Polo"/>
    <n v="50"/>
    <n v="43.678035218757444"/>
    <n v="2"/>
    <n v="3"/>
    <n v="100"/>
    <n v="97"/>
    <s v="TRANSFER"/>
    <s v="Non-Cash Payments"/>
  </r>
  <r>
    <n v="39141"/>
    <d v="2016-07-25T00:00:00"/>
    <x v="3"/>
    <n v="4"/>
    <d v="2016-07-29T00:00:00"/>
    <n v="0"/>
    <s v="Standard Class"/>
    <s v="Other"/>
    <n v="26"/>
    <n v="5902"/>
    <n v="5"/>
    <s v="Golf"/>
    <x v="4"/>
    <s v="Pharr"/>
    <s v="Texas"/>
    <n v="78577"/>
    <s v="United States"/>
    <s v="US Center "/>
    <x v="9"/>
    <s v="adidas Men's Germany Black Crest Away Tee"/>
    <n v="25"/>
    <n v="17.922466723766668"/>
    <n v="2"/>
    <n v="2"/>
    <n v="50"/>
    <n v="48"/>
    <s v="TRANSFER"/>
    <s v="Non-Cash Payments"/>
  </r>
  <r>
    <n v="35199"/>
    <d v="2016-05-28T00:00:00"/>
    <x v="5"/>
    <n v="4"/>
    <d v="2016-06-02T00:00:00"/>
    <n v="1"/>
    <s v="Standard Class"/>
    <s v="Other"/>
    <n v="24"/>
    <n v="11930"/>
    <n v="5"/>
    <s v="Golf"/>
    <x v="4"/>
    <s v="Los Angeles"/>
    <s v="California"/>
    <n v="90045"/>
    <s v="United States"/>
    <s v="West of USA "/>
    <x v="7"/>
    <s v="Nike Men's Dri-FIT Victory Golf Polo"/>
    <n v="50"/>
    <n v="43.678035218757444"/>
    <n v="2"/>
    <n v="4"/>
    <n v="100"/>
    <n v="96"/>
    <s v="TRANSFER"/>
    <s v="Non-Cash Payments"/>
  </r>
  <r>
    <n v="34672"/>
    <d v="2016-05-21T00:00:00"/>
    <x v="5"/>
    <n v="4"/>
    <d v="2016-05-26T00:00:00"/>
    <n v="0"/>
    <s v="Standard Class"/>
    <s v="Other"/>
    <n v="24"/>
    <n v="1219"/>
    <n v="5"/>
    <s v="Golf"/>
    <x v="4"/>
    <s v="Hempstead"/>
    <s v="New York"/>
    <n v="11550"/>
    <s v="United States"/>
    <s v="East of USA"/>
    <x v="7"/>
    <s v="Nike Men's Dri-FIT Victory Golf Polo"/>
    <n v="50"/>
    <n v="43.678035218757444"/>
    <n v="2"/>
    <n v="7"/>
    <n v="100"/>
    <n v="93"/>
    <s v="TRANSFER"/>
    <s v="Non-Cash Payments"/>
  </r>
  <r>
    <n v="37430"/>
    <d v="2016-06-30T00:00:00"/>
    <x v="1"/>
    <n v="4"/>
    <d v="2016-07-06T00:00:00"/>
    <n v="1"/>
    <s v="Standard Class"/>
    <s v="Other"/>
    <n v="29"/>
    <n v="4269"/>
    <n v="5"/>
    <s v="Golf"/>
    <x v="4"/>
    <s v="Los Angeles"/>
    <s v="California"/>
    <n v="90045"/>
    <s v="United States"/>
    <s v="West of USA "/>
    <x v="1"/>
    <s v="Columbia Men's PFG Anchor Tough T-Shirt"/>
    <n v="30"/>
    <n v="37.315110652333338"/>
    <n v="2"/>
    <n v="4.1999998090000004"/>
    <n v="60"/>
    <n v="55.800000191000002"/>
    <s v="TRANSFER"/>
    <s v="Non-Cash Payments"/>
  </r>
  <r>
    <n v="34839"/>
    <d v="2016-05-23T00:00:00"/>
    <x v="3"/>
    <n v="4"/>
    <d v="2016-05-27T00:00:00"/>
    <n v="1"/>
    <s v="Standard Class"/>
    <s v="Other"/>
    <n v="24"/>
    <n v="6725"/>
    <n v="5"/>
    <s v="Golf"/>
    <x v="4"/>
    <s v="Columbus"/>
    <s v="Ohio"/>
    <n v="43229"/>
    <s v="United States"/>
    <s v="East of USA"/>
    <x v="7"/>
    <s v="Nike Men's Dri-FIT Victory Golf Polo"/>
    <n v="50"/>
    <n v="43.678035218757444"/>
    <n v="2"/>
    <n v="10"/>
    <n v="100"/>
    <n v="90"/>
    <s v="TRANSFER"/>
    <s v="Non-Cash Payments"/>
  </r>
  <r>
    <n v="38296"/>
    <d v="2016-07-13T00:00:00"/>
    <x v="4"/>
    <n v="4"/>
    <d v="2016-07-19T00:00:00"/>
    <n v="0"/>
    <s v="Standard Class"/>
    <s v="Other"/>
    <n v="24"/>
    <n v="5054"/>
    <n v="5"/>
    <s v="Golf"/>
    <x v="4"/>
    <s v="Louisville"/>
    <s v="Kentucky"/>
    <n v="40214"/>
    <s v="United States"/>
    <s v="South of  USA "/>
    <x v="7"/>
    <s v="Nike Men's Dri-FIT Victory Golf Polo"/>
    <n v="50"/>
    <n v="43.678035218757444"/>
    <n v="2"/>
    <n v="12"/>
    <n v="100"/>
    <n v="88"/>
    <s v="TRANSFER"/>
    <s v="Non-Cash Payments"/>
  </r>
  <r>
    <n v="35868"/>
    <d v="2016-07-06T00:00:00"/>
    <x v="4"/>
    <n v="4"/>
    <d v="2016-07-12T00:00:00"/>
    <n v="0"/>
    <s v="Standard Class"/>
    <s v="Other"/>
    <n v="24"/>
    <n v="10648"/>
    <n v="5"/>
    <s v="Golf"/>
    <x v="4"/>
    <s v="Wichita"/>
    <s v="Kansas"/>
    <n v="67212"/>
    <s v="United States"/>
    <s v="US Center "/>
    <x v="7"/>
    <s v="Nike Men's Dri-FIT Victory Golf Polo"/>
    <n v="50"/>
    <n v="43.678035218757444"/>
    <n v="2"/>
    <n v="12"/>
    <n v="100"/>
    <n v="88"/>
    <s v="TRANSFER"/>
    <s v="Non-Cash Payments"/>
  </r>
  <r>
    <n v="38004"/>
    <d v="2016-08-07T00:00:00"/>
    <x v="0"/>
    <n v="4"/>
    <d v="2016-08-11T00:00:00"/>
    <n v="1"/>
    <s v="Standard Class"/>
    <s v="Other"/>
    <n v="29"/>
    <n v="4986"/>
    <n v="5"/>
    <s v="Golf"/>
    <x v="4"/>
    <s v="Baltimore"/>
    <s v="Maryland"/>
    <n v="21215"/>
    <s v="United States"/>
    <s v="East of USA"/>
    <x v="1"/>
    <s v="Under Armour Girls' Toddler Spine Surge Runni"/>
    <n v="39.990001679999999"/>
    <n v="34.198098313835338"/>
    <n v="2"/>
    <n v="12"/>
    <n v="79.980003359999998"/>
    <n v="67.980003359999998"/>
    <s v="TRANSFER"/>
    <s v="Non-Cash Payments"/>
  </r>
  <r>
    <n v="40064"/>
    <d v="2016-07-08T00:00:00"/>
    <x v="2"/>
    <n v="4"/>
    <d v="2016-07-14T00:00:00"/>
    <n v="1"/>
    <s v="Standard Class"/>
    <s v="Other"/>
    <n v="24"/>
    <n v="6708"/>
    <n v="5"/>
    <s v="Golf"/>
    <x v="4"/>
    <s v="Fort Worth"/>
    <s v="Texas"/>
    <n v="76106"/>
    <s v="United States"/>
    <s v="US Center "/>
    <x v="7"/>
    <s v="Nike Men's Dri-FIT Victory Golf Polo"/>
    <n v="50"/>
    <n v="43.678035218757444"/>
    <n v="2"/>
    <n v="15"/>
    <n v="100"/>
    <n v="85"/>
    <s v="TRANSFER"/>
    <s v="Non-Cash Payments"/>
  </r>
  <r>
    <n v="45993"/>
    <d v="2016-02-11T00:00:00"/>
    <x v="1"/>
    <n v="4"/>
    <d v="2016-02-17T00:00:00"/>
    <n v="0"/>
    <s v="Standard Class"/>
    <s v="Other"/>
    <n v="24"/>
    <n v="6872"/>
    <n v="5"/>
    <s v="Golf"/>
    <x v="4"/>
    <s v="Calgary"/>
    <s v="Alberta"/>
    <m/>
    <s v="Canada"/>
    <s v="Canada"/>
    <x v="7"/>
    <s v="Nike Men's Dri-FIT Victory Golf Polo"/>
    <n v="50"/>
    <n v="43.678035218757444"/>
    <n v="2"/>
    <n v="18"/>
    <n v="100"/>
    <n v="82"/>
    <s v="TRANSFER"/>
    <s v="Non-Cash Payments"/>
  </r>
  <r>
    <n v="32184"/>
    <d v="2016-04-14T00:00:00"/>
    <x v="1"/>
    <n v="4"/>
    <d v="2016-04-20T00:00:00"/>
    <n v="1"/>
    <s v="Standard Class"/>
    <s v="Other"/>
    <n v="29"/>
    <n v="11170"/>
    <n v="5"/>
    <s v="Golf"/>
    <x v="4"/>
    <s v="Columbia"/>
    <s v="Maryland"/>
    <n v="21044"/>
    <s v="United States"/>
    <s v="East of USA"/>
    <x v="1"/>
    <s v="Under Armour Girls' Toddler Spine Surge Runni"/>
    <n v="39.990001679999999"/>
    <n v="34.198098313835338"/>
    <n v="2"/>
    <n v="14.399999619999999"/>
    <n v="79.980003359999998"/>
    <n v="65.580003739999995"/>
    <s v="TRANSFER"/>
    <s v="Non-Cash Payments"/>
  </r>
  <r>
    <n v="38423"/>
    <d v="2016-07-14T00:00:00"/>
    <x v="1"/>
    <n v="4"/>
    <d v="2016-07-20T00:00:00"/>
    <n v="0"/>
    <s v="Standard Class"/>
    <s v="Other"/>
    <n v="29"/>
    <n v="289"/>
    <n v="5"/>
    <s v="Golf"/>
    <x v="4"/>
    <s v="Atlanta"/>
    <s v="Georgia"/>
    <n v="30318"/>
    <s v="United States"/>
    <s v="South of  USA "/>
    <x v="1"/>
    <s v="Under Armour Girls' Toddler Spine Surge Runni"/>
    <n v="39.990001679999999"/>
    <n v="34.198098313835338"/>
    <n v="2"/>
    <n v="20"/>
    <n v="79.980003359999998"/>
    <n v="59.980003359999998"/>
    <s v="TRANSFER"/>
    <s v="Non-Cash Payments"/>
  </r>
  <r>
    <n v="39455"/>
    <d v="2016-07-29T00:00:00"/>
    <x v="2"/>
    <n v="4"/>
    <d v="2016-08-04T00:00:00"/>
    <n v="1"/>
    <s v="Standard Class"/>
    <s v="Other"/>
    <n v="37"/>
    <n v="4707"/>
    <n v="6"/>
    <s v="Outdoors"/>
    <x v="4"/>
    <s v="Odessa"/>
    <s v="Texas"/>
    <n v="79762"/>
    <s v="United States"/>
    <s v="US Center "/>
    <x v="3"/>
    <s v="Titleist Pro V1x Golf Balls"/>
    <n v="47.990001679999999"/>
    <n v="51.274287170714288"/>
    <n v="2"/>
    <n v="3.8399999139999998"/>
    <n v="95.980003359999998"/>
    <n v="92.140003445999994"/>
    <s v="TRANSFER"/>
    <s v="Non-Cash Payments"/>
  </r>
  <r>
    <n v="38920"/>
    <d v="2016-07-22T00:00:00"/>
    <x v="2"/>
    <n v="4"/>
    <d v="2016-07-28T00:00:00"/>
    <n v="1"/>
    <s v="Standard Class"/>
    <s v="Other"/>
    <n v="37"/>
    <n v="3085"/>
    <n v="6"/>
    <s v="Outdoors"/>
    <x v="4"/>
    <s v="Newark"/>
    <s v="Delaware"/>
    <n v="19711"/>
    <s v="United States"/>
    <s v="East of USA"/>
    <x v="3"/>
    <s v="Titleist Pro V1x High Numbers Golf Balls"/>
    <n v="47.990001679999999"/>
    <n v="41.802334851666664"/>
    <n v="2"/>
    <n v="4.8000001909999996"/>
    <n v="95.980003359999998"/>
    <n v="91.180003169000003"/>
    <s v="TRANSFER"/>
    <s v="Non-Cash Payments"/>
  </r>
  <r>
    <n v="38129"/>
    <d v="2016-10-07T00:00:00"/>
    <x v="2"/>
    <n v="4"/>
    <d v="2016-10-13T00:00:00"/>
    <n v="1"/>
    <s v="Standard Class"/>
    <s v="Other"/>
    <n v="40"/>
    <n v="2319"/>
    <n v="6"/>
    <s v="Outdoors"/>
    <x v="4"/>
    <s v="Chicago"/>
    <s v="Illinois"/>
    <n v="60610"/>
    <s v="United States"/>
    <s v="US Center "/>
    <x v="8"/>
    <s v="Team Golf New England Patriots Putter Grip"/>
    <n v="24.989999770000001"/>
    <n v="31.600000078500003"/>
    <n v="2"/>
    <n v="2.75"/>
    <n v="49.979999540000001"/>
    <n v="47.229999540000001"/>
    <s v="TRANSFER"/>
    <s v="Non-Cash Payments"/>
  </r>
  <r>
    <n v="31476"/>
    <d v="2016-04-04T00:00:00"/>
    <x v="3"/>
    <n v="4"/>
    <d v="2016-04-08T00:00:00"/>
    <n v="0"/>
    <s v="Standard Class"/>
    <s v="Other"/>
    <n v="13"/>
    <n v="3302"/>
    <n v="3"/>
    <s v="Footwear"/>
    <x v="4"/>
    <s v="New York City"/>
    <s v="New York"/>
    <n v="10009"/>
    <s v="United States"/>
    <s v="East of USA"/>
    <x v="3"/>
    <s v="Under Armour Men's Compression EV SL Slide"/>
    <n v="44.990001679999999"/>
    <n v="31.547668386333335"/>
    <n v="2"/>
    <n v="4.5"/>
    <n v="89.980003359999998"/>
    <n v="85.480003359999998"/>
    <s v="TRANSFER"/>
    <s v="Non-Cash Payments"/>
  </r>
  <r>
    <n v="33744"/>
    <d v="2016-07-05T00:00:00"/>
    <x v="6"/>
    <n v="4"/>
    <d v="2016-07-11T00:00:00"/>
    <n v="1"/>
    <s v="Standard Class"/>
    <s v="Other"/>
    <n v="9"/>
    <n v="3815"/>
    <n v="3"/>
    <s v="Footwear"/>
    <x v="4"/>
    <s v="Philadelphia"/>
    <s v="Pennsylvania"/>
    <n v="19143"/>
    <s v="United States"/>
    <s v="East of USA"/>
    <x v="0"/>
    <s v="Nike Women's Tempo Shorts"/>
    <n v="30"/>
    <n v="34.094166694333332"/>
    <n v="2"/>
    <n v="4.1999998090000004"/>
    <n v="60"/>
    <n v="55.800000191000002"/>
    <s v="TRANSFER"/>
    <s v="Non-Cash Payments"/>
  </r>
  <r>
    <n v="38866"/>
    <d v="2016-07-21T00:00:00"/>
    <x v="1"/>
    <n v="4"/>
    <d v="2016-07-27T00:00:00"/>
    <n v="0"/>
    <s v="Standard Class"/>
    <s v="Other"/>
    <n v="9"/>
    <n v="10226"/>
    <n v="3"/>
    <s v="Footwear"/>
    <x v="4"/>
    <s v="Los Angeles"/>
    <s v="California"/>
    <n v="90045"/>
    <s v="United States"/>
    <s v="West of USA "/>
    <x v="0"/>
    <s v="Nike Men's Free 5.0+ Running Shoe"/>
    <n v="99.989997860000003"/>
    <n v="95.114003926871064"/>
    <n v="2"/>
    <n v="14"/>
    <n v="199.97999572000001"/>
    <n v="185.97999572000001"/>
    <s v="TRANSFER"/>
    <s v="Non-Cash Payments"/>
  </r>
  <r>
    <n v="36757"/>
    <d v="2016-06-20T00:00:00"/>
    <x v="3"/>
    <n v="4"/>
    <d v="2016-06-24T00:00:00"/>
    <n v="0"/>
    <s v="Standard Class"/>
    <s v="Other"/>
    <n v="11"/>
    <n v="2456"/>
    <n v="3"/>
    <s v="Footwear"/>
    <x v="4"/>
    <s v="Asheville"/>
    <s v="North Carolina"/>
    <n v="28806"/>
    <s v="United States"/>
    <s v="South of  USA "/>
    <x v="16"/>
    <s v="Under Armour Hustle Storm Medium Duffle Bag"/>
    <n v="34.990001679999999"/>
    <n v="25.521801568600001"/>
    <n v="2"/>
    <n v="7"/>
    <n v="69.980003359999998"/>
    <n v="62.980003359999998"/>
    <s v="TRANSFER"/>
    <s v="Non-Cash Payments"/>
  </r>
  <r>
    <n v="32695"/>
    <d v="2016-04-22T00:00:00"/>
    <x v="2"/>
    <n v="4"/>
    <d v="2016-04-28T00:00:00"/>
    <n v="1"/>
    <s v="Standard Class"/>
    <s v="Other"/>
    <n v="9"/>
    <n v="4477"/>
    <n v="3"/>
    <s v="Footwear"/>
    <x v="4"/>
    <s v="New York City"/>
    <s v="New York"/>
    <n v="10035"/>
    <s v="United States"/>
    <s v="East of USA"/>
    <x v="0"/>
    <s v="Nike Men's Free 5.0+ Running Shoe"/>
    <n v="99.989997860000003"/>
    <n v="95.114003926871064"/>
    <n v="2"/>
    <n v="30"/>
    <n v="199.97999572000001"/>
    <n v="169.97999572000001"/>
    <s v="TRANSFER"/>
    <s v="Non-Cash Payments"/>
  </r>
  <r>
    <n v="36352"/>
    <d v="2016-06-14T00:00:00"/>
    <x v="6"/>
    <n v="4"/>
    <d v="2016-06-20T00:00:00"/>
    <n v="0"/>
    <s v="Standard Class"/>
    <s v="Other"/>
    <n v="13"/>
    <n v="4427"/>
    <n v="3"/>
    <s v="Footwear"/>
    <x v="4"/>
    <s v="Dallas"/>
    <s v="Texas"/>
    <n v="75217"/>
    <s v="United States"/>
    <s v="US Center "/>
    <x v="3"/>
    <s v="Under Armour Women's Ignite PIP VI Slide"/>
    <n v="31.989999770000001"/>
    <n v="27.763856872771434"/>
    <n v="2"/>
    <n v="9.6000003809999992"/>
    <n v="63.979999540000001"/>
    <n v="54.379999159"/>
    <s v="TRANSFER"/>
    <s v="Non-Cash Payments"/>
  </r>
  <r>
    <n v="36093"/>
    <d v="2016-10-06T00:00:00"/>
    <x v="1"/>
    <n v="4"/>
    <d v="2016-10-12T00:00:00"/>
    <n v="0"/>
    <s v="Standard Class"/>
    <s v="Other"/>
    <n v="9"/>
    <n v="3628"/>
    <n v="3"/>
    <s v="Footwear"/>
    <x v="4"/>
    <s v="Jacksonville"/>
    <s v="Florida"/>
    <n v="32216"/>
    <s v="United States"/>
    <s v="South of  USA "/>
    <x v="0"/>
    <s v="Nike Men's Free 5.0+ Running Shoe"/>
    <n v="99.989997860000003"/>
    <n v="95.114003926871064"/>
    <n v="2"/>
    <n v="50"/>
    <n v="199.97999572000001"/>
    <n v="149.97999572000001"/>
    <s v="TRANSFER"/>
    <s v="Non-Cash Payments"/>
  </r>
  <r>
    <n v="39307"/>
    <d v="2016-07-27T00:00:00"/>
    <x v="4"/>
    <n v="4"/>
    <d v="2016-08-02T00:00:00"/>
    <n v="0"/>
    <s v="Standard Class"/>
    <s v="Other"/>
    <n v="17"/>
    <n v="3029"/>
    <n v="4"/>
    <s v="Apparel"/>
    <x v="4"/>
    <s v="Philadelphia"/>
    <s v="Pennsylvania"/>
    <n v="19134"/>
    <s v="United States"/>
    <s v="East of USA"/>
    <x v="5"/>
    <s v="Perfect Fitness Perfect Rip Deck"/>
    <n v="59.990001679999999"/>
    <n v="54.488929209402009"/>
    <n v="2"/>
    <n v="10.80000019"/>
    <n v="119.98000336"/>
    <n v="109.18000316999999"/>
    <s v="TRANSFER"/>
    <s v="Non-Cash Payments"/>
  </r>
  <r>
    <n v="35120"/>
    <d v="2016-05-27T00:00:00"/>
    <x v="2"/>
    <n v="4"/>
    <d v="2016-06-02T00:00:00"/>
    <n v="1"/>
    <s v="Standard Class"/>
    <s v="Other"/>
    <n v="17"/>
    <n v="11791"/>
    <n v="4"/>
    <s v="Apparel"/>
    <x v="4"/>
    <s v="New York City"/>
    <s v="New York"/>
    <n v="10011"/>
    <s v="United States"/>
    <s v="East of USA"/>
    <x v="5"/>
    <s v="Perfect Fitness Perfect Rip Deck"/>
    <n v="59.990001679999999"/>
    <n v="54.488929209402009"/>
    <n v="2"/>
    <n v="10.80000019"/>
    <n v="119.98000336"/>
    <n v="109.18000316999999"/>
    <s v="TRANSFER"/>
    <s v="Non-Cash Payments"/>
  </r>
  <r>
    <n v="31794"/>
    <d v="2016-09-04T00:00:00"/>
    <x v="0"/>
    <n v="4"/>
    <d v="2016-09-08T00:00:00"/>
    <n v="1"/>
    <s v="Standard Class"/>
    <s v="Other"/>
    <n v="17"/>
    <n v="5935"/>
    <n v="4"/>
    <s v="Apparel"/>
    <x v="4"/>
    <s v="Costa Mesa"/>
    <s v="California"/>
    <n v="92627"/>
    <s v="United States"/>
    <s v="West of USA "/>
    <x v="5"/>
    <s v="Perfect Fitness Perfect Rip Deck"/>
    <n v="59.990001679999999"/>
    <n v="54.488929209402009"/>
    <n v="2"/>
    <n v="12"/>
    <n v="119.98000336"/>
    <n v="107.98000336"/>
    <s v="TRANSFER"/>
    <s v="Non-Cash Payments"/>
  </r>
  <r>
    <n v="45882"/>
    <d v="2016-10-31T00:00:00"/>
    <x v="3"/>
    <n v="4"/>
    <d v="2016-11-04T00:00:00"/>
    <n v="0"/>
    <s v="Standard Class"/>
    <s v="Other"/>
    <n v="17"/>
    <n v="12381"/>
    <n v="4"/>
    <s v="Apparel"/>
    <x v="4"/>
    <s v="Saanich"/>
    <s v="British Columbia"/>
    <m/>
    <s v="Canada"/>
    <s v="Canada"/>
    <x v="5"/>
    <s v="Perfect Fitness Perfect Rip Deck"/>
    <n v="59.990001679999999"/>
    <n v="54.488929209402009"/>
    <n v="2"/>
    <n v="14.399999619999999"/>
    <n v="119.98000336"/>
    <n v="105.58000374"/>
    <s v="TRANSFER"/>
    <s v="Non-Cash Payments"/>
  </r>
  <r>
    <n v="36996"/>
    <d v="2016-06-24T00:00:00"/>
    <x v="2"/>
    <n v="4"/>
    <d v="2016-06-30T00:00:00"/>
    <n v="0"/>
    <s v="Standard Class"/>
    <s v="Other"/>
    <n v="17"/>
    <n v="6227"/>
    <n v="4"/>
    <s v="Apparel"/>
    <x v="4"/>
    <s v="San Francisco"/>
    <s v="California"/>
    <n v="94109"/>
    <s v="United States"/>
    <s v="West of USA "/>
    <x v="5"/>
    <s v="Perfect Fitness Perfect Rip Deck"/>
    <n v="59.990001679999999"/>
    <n v="54.488929209402009"/>
    <n v="2"/>
    <n v="18"/>
    <n v="119.98000336"/>
    <n v="101.98000336"/>
    <s v="TRANSFER"/>
    <s v="Non-Cash Payments"/>
  </r>
  <r>
    <n v="36297"/>
    <d v="2016-06-13T00:00:00"/>
    <x v="3"/>
    <n v="4"/>
    <d v="2016-06-17T00:00:00"/>
    <n v="0"/>
    <s v="Standard Class"/>
    <s v="Other"/>
    <n v="17"/>
    <n v="1899"/>
    <n v="4"/>
    <s v="Apparel"/>
    <x v="4"/>
    <s v="Los Angeles"/>
    <s v="California"/>
    <n v="90004"/>
    <s v="United States"/>
    <s v="West of USA "/>
    <x v="5"/>
    <s v="Perfect Fitness Perfect Rip Deck"/>
    <n v="59.990001679999999"/>
    <n v="54.488929209402009"/>
    <n v="2"/>
    <n v="20.399999619999999"/>
    <n v="119.98000336"/>
    <n v="99.580003739999995"/>
    <s v="TRANSFER"/>
    <s v="Non-Cash Payments"/>
  </r>
  <r>
    <n v="31691"/>
    <d v="2016-07-04T00:00:00"/>
    <x v="3"/>
    <n v="4"/>
    <d v="2016-07-08T00:00:00"/>
    <n v="0"/>
    <s v="Standard Class"/>
    <s v="Other"/>
    <n v="17"/>
    <n v="11337"/>
    <n v="4"/>
    <s v="Apparel"/>
    <x v="4"/>
    <s v="Las Vegas"/>
    <s v="Nevada"/>
    <n v="89115"/>
    <s v="United States"/>
    <s v="West of USA "/>
    <x v="5"/>
    <s v="Perfect Fitness Perfect Rip Deck"/>
    <n v="59.990001679999999"/>
    <n v="54.488929209402009"/>
    <n v="2"/>
    <n v="21.600000380000001"/>
    <n v="119.98000336"/>
    <n v="98.38000298"/>
    <s v="TRANSFER"/>
    <s v="Non-Cash Payments"/>
  </r>
  <r>
    <n v="39206"/>
    <d v="2016-07-26T00:00:00"/>
    <x v="6"/>
    <n v="4"/>
    <d v="2016-08-01T00:00:00"/>
    <n v="0"/>
    <s v="Standard Class"/>
    <s v="Other"/>
    <n v="17"/>
    <n v="5941"/>
    <n v="4"/>
    <s v="Apparel"/>
    <x v="4"/>
    <s v="Morgan Hill"/>
    <s v="California"/>
    <n v="95037"/>
    <s v="United States"/>
    <s v="West of USA "/>
    <x v="5"/>
    <s v="Perfect Fitness Perfect Rip Deck"/>
    <n v="59.990001679999999"/>
    <n v="54.488929209402009"/>
    <n v="2"/>
    <n v="21.600000380000001"/>
    <n v="119.98000336"/>
    <n v="98.38000298"/>
    <s v="TRANSFER"/>
    <s v="Non-Cash Payments"/>
  </r>
  <r>
    <n v="33883"/>
    <d v="2016-09-05T00:00:00"/>
    <x v="3"/>
    <n v="4"/>
    <d v="2016-09-09T00:00:00"/>
    <n v="0"/>
    <s v="Standard Class"/>
    <s v="Other"/>
    <n v="24"/>
    <n v="8556"/>
    <n v="5"/>
    <s v="Golf"/>
    <x v="4"/>
    <s v="New York City"/>
    <s v="New York"/>
    <n v="10024"/>
    <s v="United States"/>
    <s v="East of USA"/>
    <x v="7"/>
    <s v="Nike Men's Dri-FIT Victory Golf Polo"/>
    <n v="50"/>
    <n v="43.678035218757444"/>
    <n v="2"/>
    <n v="1"/>
    <n v="100"/>
    <n v="99"/>
    <s v="TRANSFER"/>
    <s v="Non-Cash Payments"/>
  </r>
  <r>
    <n v="31580"/>
    <d v="2016-05-04T00:00:00"/>
    <x v="4"/>
    <n v="4"/>
    <d v="2016-05-10T00:00:00"/>
    <n v="1"/>
    <s v="Standard Class"/>
    <s v="Other"/>
    <n v="29"/>
    <n v="2871"/>
    <n v="5"/>
    <s v="Golf"/>
    <x v="4"/>
    <s v="Portland"/>
    <s v="Oregon"/>
    <n v="97206"/>
    <s v="United States"/>
    <s v="West of USA "/>
    <x v="1"/>
    <s v="Under Armour Girls' Toddler Spine Surge Runni"/>
    <n v="39.990001679999999"/>
    <n v="34.198098313835338"/>
    <n v="2"/>
    <n v="3.2000000480000002"/>
    <n v="79.980003359999998"/>
    <n v="76.780003311999991"/>
    <s v="TRANSFER"/>
    <s v="Non-Cash Payments"/>
  </r>
  <r>
    <n v="35577"/>
    <d v="2016-03-06T00:00:00"/>
    <x v="0"/>
    <n v="4"/>
    <d v="2016-03-10T00:00:00"/>
    <n v="0"/>
    <s v="Standard Class"/>
    <s v="Other"/>
    <n v="29"/>
    <n v="11586"/>
    <n v="5"/>
    <s v="Golf"/>
    <x v="4"/>
    <s v="New York City"/>
    <s v="New York"/>
    <n v="10011"/>
    <s v="United States"/>
    <s v="East of USA"/>
    <x v="1"/>
    <s v="Under Armour Girls' Toddler Spine Surge Runni"/>
    <n v="39.990001679999999"/>
    <n v="34.198098313835338"/>
    <n v="2"/>
    <n v="4"/>
    <n v="79.980003359999998"/>
    <n v="75.980003359999998"/>
    <s v="TRANSFER"/>
    <s v="Non-Cash Payments"/>
  </r>
  <r>
    <n v="32529"/>
    <d v="2016-04-19T00:00:00"/>
    <x v="6"/>
    <n v="4"/>
    <d v="2016-04-25T00:00:00"/>
    <n v="1"/>
    <s v="Standard Class"/>
    <s v="Other"/>
    <n v="29"/>
    <n v="4070"/>
    <n v="5"/>
    <s v="Golf"/>
    <x v="4"/>
    <s v="Buffalo"/>
    <s v="New York"/>
    <n v="14215"/>
    <s v="United States"/>
    <s v="East of USA"/>
    <x v="1"/>
    <s v="Under Armour Girls' Toddler Spine Surge Runni"/>
    <n v="39.990001679999999"/>
    <n v="34.198098313835338"/>
    <n v="2"/>
    <n v="4"/>
    <n v="79.980003359999998"/>
    <n v="75.980003359999998"/>
    <s v="TRANSFER"/>
    <s v="Non-Cash Payments"/>
  </r>
  <r>
    <n v="39328"/>
    <d v="2016-07-28T00:00:00"/>
    <x v="1"/>
    <n v="4"/>
    <d v="2016-08-03T00:00:00"/>
    <n v="0"/>
    <s v="Standard Class"/>
    <s v="Other"/>
    <n v="24"/>
    <n v="6376"/>
    <n v="5"/>
    <s v="Golf"/>
    <x v="4"/>
    <s v="Amarillo"/>
    <s v="Texas"/>
    <n v="79109"/>
    <s v="United States"/>
    <s v="US Center "/>
    <x v="7"/>
    <s v="Nike Men's Dri-FIT Victory Golf Polo"/>
    <n v="50"/>
    <n v="43.678035218757444"/>
    <n v="2"/>
    <n v="7"/>
    <n v="100"/>
    <n v="93"/>
    <s v="TRANSFER"/>
    <s v="Non-Cash Payments"/>
  </r>
  <r>
    <n v="37111"/>
    <d v="2016-06-25T00:00:00"/>
    <x v="5"/>
    <n v="4"/>
    <d v="2016-06-30T00:00:00"/>
    <n v="0"/>
    <s v="Standard Class"/>
    <s v="Other"/>
    <n v="26"/>
    <n v="10591"/>
    <n v="5"/>
    <s v="Golf"/>
    <x v="4"/>
    <s v="Tampa"/>
    <s v="Florida"/>
    <n v="33614"/>
    <s v="United States"/>
    <s v="South of  USA "/>
    <x v="9"/>
    <s v="adidas Youth Germany Black/Red Away Match Soc"/>
    <n v="70"/>
    <n v="62.759999940857142"/>
    <n v="2"/>
    <n v="12.600000380000001"/>
    <n v="140"/>
    <n v="127.39999962"/>
    <s v="TRANSFER"/>
    <s v="Non-Cash Payments"/>
  </r>
  <r>
    <n v="39814"/>
    <d v="2016-04-08T00:00:00"/>
    <x v="2"/>
    <n v="4"/>
    <d v="2016-04-14T00:00:00"/>
    <n v="1"/>
    <s v="Standard Class"/>
    <s v="Other"/>
    <n v="24"/>
    <n v="242"/>
    <n v="5"/>
    <s v="Golf"/>
    <x v="4"/>
    <s v="Frisco"/>
    <s v="Texas"/>
    <n v="75034"/>
    <s v="United States"/>
    <s v="US Center "/>
    <x v="7"/>
    <s v="Nike Men's Dri-FIT Victory Golf Polo"/>
    <n v="50"/>
    <n v="43.678035218757444"/>
    <n v="2"/>
    <n v="9"/>
    <n v="100"/>
    <n v="91"/>
    <s v="TRANSFER"/>
    <s v="Non-Cash Payments"/>
  </r>
  <r>
    <n v="34834"/>
    <d v="2016-05-23T00:00:00"/>
    <x v="3"/>
    <n v="4"/>
    <d v="2016-05-27T00:00:00"/>
    <n v="1"/>
    <s v="Standard Class"/>
    <s v="Other"/>
    <n v="24"/>
    <n v="7268"/>
    <n v="5"/>
    <s v="Golf"/>
    <x v="4"/>
    <s v="Henderson"/>
    <s v="Kentucky"/>
    <n v="42420"/>
    <s v="United States"/>
    <s v="South of  USA "/>
    <x v="7"/>
    <s v="Nike Men's Dri-FIT Victory Golf Polo"/>
    <n v="50"/>
    <n v="43.678035218757444"/>
    <n v="2"/>
    <n v="12"/>
    <n v="100"/>
    <n v="88"/>
    <s v="TRANSFER"/>
    <s v="Non-Cash Payments"/>
  </r>
  <r>
    <n v="39224"/>
    <d v="2016-07-26T00:00:00"/>
    <x v="6"/>
    <n v="4"/>
    <d v="2016-08-01T00:00:00"/>
    <n v="1"/>
    <s v="Standard Class"/>
    <s v="Other"/>
    <n v="24"/>
    <n v="3598"/>
    <n v="5"/>
    <s v="Golf"/>
    <x v="4"/>
    <s v="New York City"/>
    <s v="New York"/>
    <n v="10035"/>
    <s v="United States"/>
    <s v="East of USA"/>
    <x v="7"/>
    <s v="Nike Men's Dri-FIT Victory Golf Polo"/>
    <n v="50"/>
    <n v="43.678035218757444"/>
    <n v="2"/>
    <n v="15"/>
    <n v="100"/>
    <n v="85"/>
    <s v="TRANSFER"/>
    <s v="Non-Cash Payments"/>
  </r>
  <r>
    <n v="39166"/>
    <d v="2016-07-25T00:00:00"/>
    <x v="3"/>
    <n v="4"/>
    <d v="2016-07-29T00:00:00"/>
    <n v="0"/>
    <s v="Standard Class"/>
    <s v="Other"/>
    <n v="29"/>
    <n v="1958"/>
    <n v="5"/>
    <s v="Golf"/>
    <x v="4"/>
    <s v="Jacksonville"/>
    <s v="North Carolina"/>
    <n v="28540"/>
    <s v="United States"/>
    <s v="South of  USA "/>
    <x v="1"/>
    <s v="Under Armour Girls' Toddler Spine Surge Runni"/>
    <n v="39.990001679999999"/>
    <n v="34.198098313835338"/>
    <n v="2"/>
    <n v="12"/>
    <n v="79.980003359999998"/>
    <n v="67.980003359999998"/>
    <s v="TRANSFER"/>
    <s v="Non-Cash Payments"/>
  </r>
  <r>
    <n v="32151"/>
    <d v="2016-04-14T00:00:00"/>
    <x v="1"/>
    <n v="4"/>
    <d v="2016-04-20T00:00:00"/>
    <n v="0"/>
    <s v="Standard Class"/>
    <s v="Other"/>
    <n v="24"/>
    <n v="9307"/>
    <n v="5"/>
    <s v="Golf"/>
    <x v="4"/>
    <s v="New York City"/>
    <s v="New York"/>
    <n v="10035"/>
    <s v="United States"/>
    <s v="East of USA"/>
    <x v="7"/>
    <s v="Nike Men's Dri-FIT Victory Golf Polo"/>
    <n v="50"/>
    <n v="43.678035218757444"/>
    <n v="2"/>
    <n v="17"/>
    <n v="100"/>
    <n v="83"/>
    <s v="TRANSFER"/>
    <s v="Non-Cash Payments"/>
  </r>
  <r>
    <n v="35595"/>
    <d v="2016-03-06T00:00:00"/>
    <x v="0"/>
    <n v="4"/>
    <d v="2016-03-10T00:00:00"/>
    <n v="1"/>
    <s v="Standard Class"/>
    <s v="Other"/>
    <n v="24"/>
    <n v="3995"/>
    <n v="5"/>
    <s v="Golf"/>
    <x v="4"/>
    <s v="Tallahassee"/>
    <s v="Florida"/>
    <n v="32303"/>
    <s v="United States"/>
    <s v="South of  USA "/>
    <x v="7"/>
    <s v="Nike Men's Dri-FIT Victory Golf Polo"/>
    <n v="50"/>
    <n v="43.678035218757444"/>
    <n v="2"/>
    <n v="17"/>
    <n v="100"/>
    <n v="83"/>
    <s v="TRANSFER"/>
    <s v="Non-Cash Payments"/>
  </r>
  <r>
    <n v="36034"/>
    <d v="2016-09-06T00:00:00"/>
    <x v="6"/>
    <n v="4"/>
    <d v="2016-09-12T00:00:00"/>
    <n v="1"/>
    <s v="Standard Class"/>
    <s v="Other"/>
    <n v="24"/>
    <n v="3485"/>
    <n v="5"/>
    <s v="Golf"/>
    <x v="4"/>
    <s v="Lewiston"/>
    <s v="Maine"/>
    <n v="4240"/>
    <s v="United States"/>
    <s v="East of USA"/>
    <x v="7"/>
    <s v="Nike Men's Dri-FIT Victory Golf Polo"/>
    <n v="50"/>
    <n v="43.678035218757444"/>
    <n v="2"/>
    <n v="18"/>
    <n v="100"/>
    <n v="82"/>
    <s v="TRANSFER"/>
    <s v="Non-Cash Payments"/>
  </r>
  <r>
    <n v="35296"/>
    <d v="2016-05-30T00:00:00"/>
    <x v="3"/>
    <n v="4"/>
    <d v="2016-06-03T00:00:00"/>
    <n v="0"/>
    <s v="Standard Class"/>
    <s v="Other"/>
    <n v="24"/>
    <n v="5732"/>
    <n v="5"/>
    <s v="Golf"/>
    <x v="4"/>
    <s v="Port Saint Lucie"/>
    <s v="Florida"/>
    <n v="34952"/>
    <s v="United States"/>
    <s v="South of  USA "/>
    <x v="7"/>
    <s v="Nike Men's Dri-FIT Victory Golf Polo"/>
    <n v="50"/>
    <n v="43.678035218757444"/>
    <n v="2"/>
    <n v="18"/>
    <n v="100"/>
    <n v="82"/>
    <s v="TRANSFER"/>
    <s v="Non-Cash Payments"/>
  </r>
  <r>
    <n v="39317"/>
    <d v="2016-07-27T00:00:00"/>
    <x v="4"/>
    <n v="4"/>
    <d v="2016-08-02T00:00:00"/>
    <n v="0"/>
    <s v="Standard Class"/>
    <s v="Other"/>
    <n v="40"/>
    <n v="8100"/>
    <n v="6"/>
    <s v="Outdoors"/>
    <x v="4"/>
    <s v="Saint Louis"/>
    <s v="Missouri"/>
    <n v="63116"/>
    <s v="United States"/>
    <s v="US Center "/>
    <x v="8"/>
    <s v="Team Golf Texas Longhorns Putter Grip"/>
    <n v="24.989999770000001"/>
    <n v="20.52742837007143"/>
    <n v="2"/>
    <n v="1"/>
    <n v="49.979999540000001"/>
    <n v="48.979999540000001"/>
    <s v="TRANSFER"/>
    <s v="Non-Cash Payments"/>
  </r>
  <r>
    <n v="32574"/>
    <d v="2016-04-20T00:00:00"/>
    <x v="4"/>
    <n v="4"/>
    <d v="2016-04-26T00:00:00"/>
    <n v="0"/>
    <s v="Standard Class"/>
    <s v="Other"/>
    <n v="17"/>
    <n v="1475"/>
    <n v="4"/>
    <s v="Apparel"/>
    <x v="4"/>
    <s v="Houston"/>
    <s v="Texas"/>
    <n v="77070"/>
    <s v="United States"/>
    <s v="US Center "/>
    <x v="5"/>
    <s v="Perfect Fitness Perfect Rip Deck"/>
    <n v="59.990001679999999"/>
    <n v="54.488929209402009"/>
    <n v="2"/>
    <n v="0"/>
    <n v="119.98000336"/>
    <n v="119.98000336"/>
    <s v="TRANSFER"/>
    <s v="Non-Cash Payments"/>
  </r>
  <r>
    <n v="36222"/>
    <d v="2016-12-06T00:00:00"/>
    <x v="6"/>
    <n v="4"/>
    <d v="2016-12-12T00:00:00"/>
    <n v="0"/>
    <s v="Standard Class"/>
    <s v="Other"/>
    <n v="17"/>
    <n v="552"/>
    <n v="4"/>
    <s v="Apparel"/>
    <x v="4"/>
    <s v="Lawrence"/>
    <s v="Massachusetts"/>
    <n v="1841"/>
    <s v="United States"/>
    <s v="East of USA"/>
    <x v="5"/>
    <s v="Perfect Fitness Perfect Rip Deck"/>
    <n v="59.990001679999999"/>
    <n v="54.488929209402009"/>
    <n v="2"/>
    <n v="2.4000000950000002"/>
    <n v="119.98000336"/>
    <n v="117.580003265"/>
    <s v="TRANSFER"/>
    <s v="Non-Cash Payments"/>
  </r>
  <r>
    <n v="48860"/>
    <d v="2016-12-14T00:00:00"/>
    <x v="4"/>
    <n v="4"/>
    <d v="2016-12-20T00:00:00"/>
    <n v="0"/>
    <s v="Standard Class"/>
    <s v="Other"/>
    <n v="17"/>
    <n v="7113"/>
    <n v="4"/>
    <s v="Apparel"/>
    <x v="4"/>
    <s v="Saskatoon"/>
    <s v="Saskatchewan"/>
    <m/>
    <s v="Canada"/>
    <s v="Canada"/>
    <x v="5"/>
    <s v="Perfect Fitness Perfect Rip Deck"/>
    <n v="59.990001679999999"/>
    <n v="54.488929209402009"/>
    <n v="2"/>
    <n v="19.200000760000002"/>
    <n v="119.98000336"/>
    <n v="100.78000259999999"/>
    <s v="TRANSFER"/>
    <s v="Non-Cash Payments"/>
  </r>
  <r>
    <n v="33121"/>
    <d v="2016-04-28T00:00:00"/>
    <x v="1"/>
    <n v="4"/>
    <d v="2016-05-04T00:00:00"/>
    <n v="0"/>
    <s v="Standard Class"/>
    <s v="Other"/>
    <n v="17"/>
    <n v="10667"/>
    <n v="4"/>
    <s v="Apparel"/>
    <x v="4"/>
    <s v="Redmond"/>
    <s v="Oregon"/>
    <n v="97756"/>
    <s v="United States"/>
    <s v="West of USA "/>
    <x v="5"/>
    <s v="Perfect Fitness Perfect Rip Deck"/>
    <n v="59.990001679999999"/>
    <n v="54.488929209402009"/>
    <n v="2"/>
    <n v="30"/>
    <n v="119.98000336"/>
    <n v="89.980003359999998"/>
    <s v="TRANSFER"/>
    <s v="Non-Cash Payments"/>
  </r>
  <r>
    <n v="40412"/>
    <d v="2016-12-08T00:00:00"/>
    <x v="1"/>
    <n v="4"/>
    <d v="2016-12-14T00:00:00"/>
    <n v="0"/>
    <s v="Standard Class"/>
    <s v="Other"/>
    <n v="29"/>
    <n v="10643"/>
    <n v="5"/>
    <s v="Golf"/>
    <x v="4"/>
    <s v="Philadelphia"/>
    <s v="Pennsylvania"/>
    <n v="19140"/>
    <s v="United States"/>
    <s v="East of USA"/>
    <x v="1"/>
    <s v="Under Armour Girls' Toddler Spine Surge Runni"/>
    <n v="39.990001679999999"/>
    <n v="34.198098313835338"/>
    <n v="2"/>
    <n v="1.6000000240000001"/>
    <n v="79.980003359999998"/>
    <n v="78.380003336000001"/>
    <s v="TRANSFER"/>
    <s v="Non-Cash Payments"/>
  </r>
  <r>
    <n v="34814"/>
    <d v="2016-05-23T00:00:00"/>
    <x v="3"/>
    <n v="4"/>
    <d v="2016-05-27T00:00:00"/>
    <n v="0"/>
    <s v="Standard Class"/>
    <s v="Other"/>
    <n v="29"/>
    <n v="2571"/>
    <n v="5"/>
    <s v="Golf"/>
    <x v="4"/>
    <s v="Fayetteville"/>
    <s v="North Carolina"/>
    <n v="28314"/>
    <s v="United States"/>
    <s v="South of  USA "/>
    <x v="1"/>
    <s v="Under Armour Girls' Toddler Spine Surge Runni"/>
    <n v="39.990001679999999"/>
    <n v="34.198098313835338"/>
    <n v="2"/>
    <n v="7.1999998090000004"/>
    <n v="79.980003359999998"/>
    <n v="72.780003550999993"/>
    <s v="TRANSFER"/>
    <s v="Non-Cash Payments"/>
  </r>
  <r>
    <n v="40412"/>
    <d v="2016-12-08T00:00:00"/>
    <x v="1"/>
    <n v="4"/>
    <d v="2016-12-14T00:00:00"/>
    <n v="0"/>
    <s v="Standard Class"/>
    <s v="Other"/>
    <n v="24"/>
    <n v="10643"/>
    <n v="5"/>
    <s v="Golf"/>
    <x v="4"/>
    <s v="Philadelphia"/>
    <s v="Pennsylvania"/>
    <n v="19140"/>
    <s v="United States"/>
    <s v="East of USA"/>
    <x v="7"/>
    <s v="Nike Men's Dri-FIT Victory Golf Polo"/>
    <n v="50"/>
    <n v="43.678035218757444"/>
    <n v="2"/>
    <n v="10"/>
    <n v="100"/>
    <n v="90"/>
    <s v="TRANSFER"/>
    <s v="Non-Cash Payments"/>
  </r>
  <r>
    <n v="36685"/>
    <d v="2016-06-19T00:00:00"/>
    <x v="0"/>
    <n v="4"/>
    <d v="2016-06-23T00:00:00"/>
    <n v="0"/>
    <s v="Standard Class"/>
    <s v="Other"/>
    <n v="40"/>
    <n v="8650"/>
    <n v="6"/>
    <s v="Outdoors"/>
    <x v="4"/>
    <s v="Los Angeles"/>
    <s v="California"/>
    <n v="90045"/>
    <s v="United States"/>
    <s v="West of USA "/>
    <x v="8"/>
    <s v="Team Golf Texas Longhorns Putter Grip"/>
    <n v="24.989999770000001"/>
    <n v="20.52742837007143"/>
    <n v="2"/>
    <n v="0.5"/>
    <n v="49.979999540000001"/>
    <n v="49.479999540000001"/>
    <s v="TRANSFER"/>
    <s v="Non-Cash Payments"/>
  </r>
  <r>
    <n v="35823"/>
    <d v="2016-06-06T00:00:00"/>
    <x v="3"/>
    <n v="4"/>
    <d v="2016-06-10T00:00:00"/>
    <n v="0"/>
    <s v="Standard Class"/>
    <s v="Other"/>
    <n v="41"/>
    <n v="5674"/>
    <n v="6"/>
    <s v="Outdoors"/>
    <x v="4"/>
    <s v="Rome"/>
    <s v="New York"/>
    <n v="13440"/>
    <s v="United States"/>
    <s v="East of USA"/>
    <x v="2"/>
    <s v="Glove It Imperial Golf Towel"/>
    <n v="15.989999770000001"/>
    <n v="12.230249713200003"/>
    <n v="2"/>
    <n v="1.7599999900000001"/>
    <n v="31.979999540000001"/>
    <n v="30.219999550000001"/>
    <s v="TRANSFER"/>
    <s v="Non-Cash Payments"/>
  </r>
  <r>
    <n v="40412"/>
    <d v="2016-12-08T00:00:00"/>
    <x v="1"/>
    <n v="4"/>
    <d v="2016-12-14T00:00:00"/>
    <n v="0"/>
    <s v="Standard Class"/>
    <s v="Other"/>
    <n v="36"/>
    <n v="10643"/>
    <n v="6"/>
    <s v="Outdoors"/>
    <x v="4"/>
    <s v="Philadelphia"/>
    <s v="Pennsylvania"/>
    <n v="19140"/>
    <s v="United States"/>
    <s v="East of USA"/>
    <x v="12"/>
    <s v="Glove It Women's Mod Oval Golf Glove"/>
    <n v="19.989999770000001"/>
    <n v="13.40499973"/>
    <n v="2"/>
    <n v="2.7999999519999998"/>
    <n v="39.979999540000001"/>
    <n v="37.179999588000001"/>
    <s v="TRANSFER"/>
    <s v="Non-Cash Payments"/>
  </r>
  <r>
    <n v="44910"/>
    <d v="2016-10-17T00:00:00"/>
    <x v="3"/>
    <n v="1"/>
    <d v="2016-10-18T00:00:00"/>
    <n v="1"/>
    <s v="First Class"/>
    <s v="Other"/>
    <n v="7"/>
    <n v="210"/>
    <n v="2"/>
    <s v="Fitness"/>
    <x v="4"/>
    <s v="Toronto"/>
    <s v="Ontario"/>
    <m/>
    <s v="Canada"/>
    <s v="Canada"/>
    <x v="13"/>
    <s v="Nike Dri-FIT Crew Sock 6 Pack"/>
    <n v="22"/>
    <n v="19.656208341820829"/>
    <n v="2"/>
    <n v="0"/>
    <n v="44"/>
    <n v="44"/>
    <s v="DEBIT"/>
    <s v="Non-Cash Payments"/>
  </r>
  <r>
    <n v="40991"/>
    <d v="2016-08-21T00:00:00"/>
    <x v="0"/>
    <n v="4"/>
    <d v="2016-08-25T00:00:00"/>
    <n v="0"/>
    <s v="Standard Class"/>
    <s v="Other"/>
    <n v="7"/>
    <n v="1153"/>
    <n v="2"/>
    <s v="Fitness"/>
    <x v="4"/>
    <s v="San Francisco"/>
    <s v="California"/>
    <n v="94110"/>
    <s v="United States"/>
    <s v="West of USA "/>
    <x v="13"/>
    <s v="Nike Dri-FIT Crew Sock 6 Pack"/>
    <n v="22"/>
    <n v="19.656208341820829"/>
    <n v="1"/>
    <n v="0.87999999500000003"/>
    <n v="22"/>
    <n v="21.120000005000001"/>
    <s v="DEBIT"/>
    <s v="Non-Cash Payments"/>
  </r>
  <r>
    <n v="40894"/>
    <d v="2016-08-19T00:00:00"/>
    <x v="2"/>
    <n v="4"/>
    <d v="2016-08-25T00:00:00"/>
    <n v="1"/>
    <s v="Standard Class"/>
    <s v="Other"/>
    <n v="7"/>
    <n v="10499"/>
    <n v="2"/>
    <s v="Fitness"/>
    <x v="4"/>
    <s v="San Jose"/>
    <s v="California"/>
    <n v="95123"/>
    <s v="United States"/>
    <s v="West of USA "/>
    <x v="13"/>
    <s v="Nike Dri-FIT Crew Sock 6 Pack"/>
    <n v="22"/>
    <n v="19.656208341820829"/>
    <n v="2"/>
    <n v="1.7599999900000001"/>
    <n v="44"/>
    <n v="42.240000010000003"/>
    <s v="CASH"/>
    <s v="Cash Not Over 200"/>
  </r>
  <r>
    <n v="40774"/>
    <d v="2016-08-18T00:00:00"/>
    <x v="1"/>
    <n v="4"/>
    <d v="2016-08-24T00:00:00"/>
    <n v="1"/>
    <s v="Standard Class"/>
    <s v="Other"/>
    <n v="7"/>
    <n v="7687"/>
    <n v="2"/>
    <s v="Fitness"/>
    <x v="4"/>
    <s v="Chicago"/>
    <s v="Illinois"/>
    <n v="60653"/>
    <s v="United States"/>
    <s v="US Center "/>
    <x v="13"/>
    <s v="Nike Dri-FIT Crew Sock 6 Pack"/>
    <n v="22"/>
    <n v="19.656208341820829"/>
    <n v="1"/>
    <n v="1.1000000240000001"/>
    <n v="22"/>
    <n v="20.899999976"/>
    <s v="TRANSFER"/>
    <s v="Non-Cash Payments"/>
  </r>
  <r>
    <n v="40278"/>
    <d v="2016-10-08T00:00:00"/>
    <x v="5"/>
    <n v="4"/>
    <d v="2016-10-13T00:00:00"/>
    <n v="0"/>
    <s v="Standard Class"/>
    <s v="Other"/>
    <n v="7"/>
    <n v="7576"/>
    <n v="2"/>
    <s v="Fitness"/>
    <x v="4"/>
    <s v="Chicago"/>
    <s v="Illinois"/>
    <n v="60623"/>
    <s v="United States"/>
    <s v="US Center "/>
    <x v="13"/>
    <s v="Nike Dri-FIT Crew Sock 6 Pack"/>
    <n v="22"/>
    <n v="19.656208341820829"/>
    <n v="1"/>
    <n v="1.210000038"/>
    <n v="22"/>
    <n v="20.789999962"/>
    <s v="DEBIT"/>
    <s v="Non-Cash Payments"/>
  </r>
  <r>
    <n v="40153"/>
    <d v="2016-09-08T00:00:00"/>
    <x v="1"/>
    <n v="4"/>
    <d v="2016-09-14T00:00:00"/>
    <n v="0"/>
    <s v="Standard Class"/>
    <s v="Other"/>
    <n v="7"/>
    <n v="11187"/>
    <n v="2"/>
    <s v="Fitness"/>
    <x v="4"/>
    <s v="Sacramento"/>
    <s v="California"/>
    <n v="95823"/>
    <s v="United States"/>
    <s v="West of USA "/>
    <x v="13"/>
    <s v="Nike Dri-FIT Crew Sock 6 Pack"/>
    <n v="22"/>
    <n v="19.656208341820829"/>
    <n v="3"/>
    <n v="3.2999999519999998"/>
    <n v="66"/>
    <n v="62.700000048"/>
    <s v="DEBIT"/>
    <s v="Non-Cash Payments"/>
  </r>
  <r>
    <n v="40035"/>
    <d v="2016-07-08T00:00:00"/>
    <x v="2"/>
    <n v="4"/>
    <d v="2016-07-14T00:00:00"/>
    <n v="1"/>
    <s v="Standard Class"/>
    <s v="Other"/>
    <n v="7"/>
    <n v="9742"/>
    <n v="2"/>
    <s v="Fitness"/>
    <x v="4"/>
    <s v="Philadelphia"/>
    <s v="Pennsylvania"/>
    <n v="19140"/>
    <s v="United States"/>
    <s v="East of USA"/>
    <x v="13"/>
    <s v="Nike Dri-FIT Crew Sock 6 Pack"/>
    <n v="22"/>
    <n v="19.656208341820829"/>
    <n v="3"/>
    <n v="3.630000114"/>
    <n v="66"/>
    <n v="62.369999886000002"/>
    <s v="CASH"/>
    <s v="Cash Not Over 200"/>
  </r>
  <r>
    <n v="39991"/>
    <d v="2016-06-08T00:00:00"/>
    <x v="4"/>
    <n v="4"/>
    <d v="2016-06-14T00:00:00"/>
    <n v="0"/>
    <s v="Standard Class"/>
    <s v="Other"/>
    <n v="7"/>
    <n v="3915"/>
    <n v="2"/>
    <s v="Fitness"/>
    <x v="4"/>
    <s v="Grand Rapids"/>
    <s v="Michigan"/>
    <n v="49505"/>
    <s v="United States"/>
    <s v="US Center "/>
    <x v="13"/>
    <s v="Nike Dri-FIT Crew Sock 6 Pack"/>
    <n v="22"/>
    <n v="19.656208341820829"/>
    <n v="4"/>
    <n v="17.600000380000001"/>
    <n v="88"/>
    <n v="70.399999620000003"/>
    <s v="TRANSFER"/>
    <s v="Non-Cash Payments"/>
  </r>
  <r>
    <n v="39767"/>
    <d v="2016-03-08T00:00:00"/>
    <x v="6"/>
    <n v="4"/>
    <d v="2016-03-14T00:00:00"/>
    <n v="0"/>
    <s v="Standard Class"/>
    <s v="Other"/>
    <n v="7"/>
    <n v="4316"/>
    <n v="2"/>
    <s v="Fitness"/>
    <x v="4"/>
    <s v="Clarksville"/>
    <s v="Tennessee"/>
    <n v="37042"/>
    <s v="United States"/>
    <s v="South of  USA "/>
    <x v="13"/>
    <s v="Nike Dri-FIT Crew Sock 6 Pack"/>
    <n v="22"/>
    <n v="19.656208341820829"/>
    <n v="1"/>
    <n v="1.539999962"/>
    <n v="22"/>
    <n v="20.460000038"/>
    <s v="TRANSFER"/>
    <s v="Non-Cash Payments"/>
  </r>
  <r>
    <n v="39765"/>
    <d v="2016-03-08T00:00:00"/>
    <x v="6"/>
    <n v="1"/>
    <d v="2016-03-09T00:00:00"/>
    <n v="1"/>
    <s v="First Class"/>
    <s v="Other"/>
    <n v="7"/>
    <n v="10582"/>
    <n v="2"/>
    <s v="Fitness"/>
    <x v="4"/>
    <s v="Noblesville"/>
    <s v="Indiana"/>
    <n v="46060"/>
    <s v="United States"/>
    <s v="US Center "/>
    <x v="13"/>
    <s v="Nike Dri-FIT Crew Sock 6 Pack"/>
    <n v="22"/>
    <n v="19.656208341820829"/>
    <n v="4"/>
    <n v="22"/>
    <n v="88"/>
    <n v="66"/>
    <s v="TRANSFER"/>
    <s v="Non-Cash Payments"/>
  </r>
  <r>
    <n v="39718"/>
    <d v="2016-02-08T00:00:00"/>
    <x v="3"/>
    <n v="0"/>
    <d v="2016-02-08T00:00:00"/>
    <n v="1"/>
    <s v="Same Day"/>
    <s v="Other"/>
    <n v="7"/>
    <n v="10893"/>
    <n v="2"/>
    <s v="Fitness"/>
    <x v="4"/>
    <s v="Lakewood"/>
    <s v="New Jersey"/>
    <n v="8701"/>
    <s v="United States"/>
    <s v="East of USA"/>
    <x v="13"/>
    <s v="Nike Dri-FIT Crew Sock 6 Pack"/>
    <n v="22"/>
    <n v="19.656208341820829"/>
    <n v="3"/>
    <n v="4.6199998860000004"/>
    <n v="66"/>
    <n v="61.380000113999998"/>
    <s v="DEBIT"/>
    <s v="Non-Cash Payments"/>
  </r>
  <r>
    <n v="39606"/>
    <d v="2016-01-08T00:00:00"/>
    <x v="2"/>
    <n v="4"/>
    <d v="2016-01-14T00:00:00"/>
    <n v="0"/>
    <s v="Standard Class"/>
    <s v="Other"/>
    <n v="7"/>
    <n v="8744"/>
    <n v="2"/>
    <s v="Fitness"/>
    <x v="4"/>
    <s v="Houston"/>
    <s v="Texas"/>
    <n v="77036"/>
    <s v="United States"/>
    <s v="US Center "/>
    <x v="13"/>
    <s v="Nike Dri-FIT Crew Sock 6 Pack"/>
    <n v="22"/>
    <n v="19.656208341820829"/>
    <n v="3"/>
    <n v="5.9400000569999998"/>
    <n v="66"/>
    <n v="60.059999943000001"/>
    <s v="CASH"/>
    <s v="Cash Not Over 200"/>
  </r>
  <r>
    <n v="39562"/>
    <d v="2016-07-31T00:00:00"/>
    <x v="0"/>
    <n v="1"/>
    <d v="2016-08-01T00:00:00"/>
    <n v="1"/>
    <s v="First Class"/>
    <s v="Other"/>
    <n v="7"/>
    <n v="8807"/>
    <n v="2"/>
    <s v="Fitness"/>
    <x v="4"/>
    <s v="New York City"/>
    <s v="New York"/>
    <n v="10035"/>
    <s v="United States"/>
    <s v="East of USA"/>
    <x v="13"/>
    <s v="Nike Dri-FIT Crew Sock 6 Pack"/>
    <n v="22"/>
    <n v="19.656208341820829"/>
    <n v="2"/>
    <n v="2.2000000480000002"/>
    <n v="44"/>
    <n v="41.799999952"/>
    <s v="TRANSFER"/>
    <s v="Non-Cash Payments"/>
  </r>
  <r>
    <n v="39540"/>
    <d v="2016-07-31T00:00:00"/>
    <x v="0"/>
    <n v="2"/>
    <d v="2016-08-02T00:00:00"/>
    <n v="0"/>
    <s v="Second Class"/>
    <s v="Other"/>
    <n v="7"/>
    <n v="11616"/>
    <n v="2"/>
    <s v="Fitness"/>
    <x v="4"/>
    <s v="San Francisco"/>
    <s v="California"/>
    <n v="94122"/>
    <s v="United States"/>
    <s v="West of USA "/>
    <x v="13"/>
    <s v="Nike Dri-FIT Crew Sock 6 Pack"/>
    <n v="22"/>
    <n v="19.656208341820829"/>
    <n v="3"/>
    <n v="6.5999999049999998"/>
    <n v="66"/>
    <n v="59.400000095000003"/>
    <s v="TRANSFER"/>
    <s v="Non-Cash Payments"/>
  </r>
  <r>
    <n v="39465"/>
    <d v="2016-07-30T00:00:00"/>
    <x v="5"/>
    <n v="1"/>
    <d v="2016-08-01T00:00:00"/>
    <n v="1"/>
    <s v="First Class"/>
    <s v="Other"/>
    <n v="7"/>
    <n v="711"/>
    <n v="2"/>
    <s v="Fitness"/>
    <x v="4"/>
    <s v="Seattle"/>
    <s v="Washington"/>
    <n v="98105"/>
    <s v="United States"/>
    <s v="West of USA "/>
    <x v="13"/>
    <s v="Nike Dri-FIT Crew Sock 6 Pack"/>
    <n v="22"/>
    <n v="19.656208341820829"/>
    <n v="3"/>
    <n v="7.920000076"/>
    <n v="66"/>
    <n v="58.079999923999999"/>
    <s v="CASH"/>
    <s v="Cash Not Over 200"/>
  </r>
  <r>
    <n v="39191"/>
    <d v="2016-07-26T00:00:00"/>
    <x v="6"/>
    <n v="4"/>
    <d v="2016-08-01T00:00:00"/>
    <n v="0"/>
    <s v="Standard Class"/>
    <s v="Other"/>
    <n v="7"/>
    <n v="6499"/>
    <n v="2"/>
    <s v="Fitness"/>
    <x v="4"/>
    <s v="Wheeling"/>
    <s v="West Virginia"/>
    <n v="26003"/>
    <s v="United States"/>
    <s v="East of USA"/>
    <x v="13"/>
    <s v="Nike Dri-FIT Crew Sock 6 Pack"/>
    <n v="22"/>
    <n v="19.656208341820829"/>
    <n v="5"/>
    <n v="19.799999239999998"/>
    <n v="110"/>
    <n v="90.200000759999995"/>
    <s v="CASH"/>
    <s v="Cash Not Over 200"/>
  </r>
  <r>
    <n v="39006"/>
    <d v="2016-07-23T00:00:00"/>
    <x v="5"/>
    <n v="0"/>
    <d v="2016-07-23T00:00:00"/>
    <n v="0"/>
    <s v="Same Day"/>
    <s v="Same Day - On Time"/>
    <n v="7"/>
    <n v="8572"/>
    <n v="2"/>
    <s v="Fitness"/>
    <x v="4"/>
    <s v="Philadelphia"/>
    <s v="Pennsylvania"/>
    <n v="19120"/>
    <s v="United States"/>
    <s v="East of USA"/>
    <x v="13"/>
    <s v="Nike Dri-FIT Crew Sock 6 Pack"/>
    <n v="22"/>
    <n v="19.656208341820829"/>
    <n v="1"/>
    <n v="1.980000019"/>
    <n v="22"/>
    <n v="20.019999981000002"/>
    <s v="TRANSFER"/>
    <s v="Non-Cash Payments"/>
  </r>
  <r>
    <n v="38776"/>
    <d v="2016-07-20T00:00:00"/>
    <x v="4"/>
    <n v="4"/>
    <d v="2016-07-26T00:00:00"/>
    <n v="0"/>
    <s v="Standard Class"/>
    <s v="Other"/>
    <n v="7"/>
    <n v="7994"/>
    <n v="2"/>
    <s v="Fitness"/>
    <x v="4"/>
    <s v="Henderson"/>
    <s v="Kentucky"/>
    <n v="42420"/>
    <s v="United States"/>
    <s v="South of  USA "/>
    <x v="13"/>
    <s v="Nike Dri-FIT Crew Sock 6 Pack"/>
    <n v="22"/>
    <n v="19.656208341820829"/>
    <n v="2"/>
    <n v="2.420000076"/>
    <n v="44"/>
    <n v="41.579999923999999"/>
    <s v="CASH"/>
    <s v="Cash Not Over 200"/>
  </r>
  <r>
    <n v="38466"/>
    <d v="2016-07-15T00:00:00"/>
    <x v="2"/>
    <n v="2"/>
    <d v="2016-07-19T00:00:00"/>
    <n v="0"/>
    <s v="Second Class"/>
    <s v="Other"/>
    <n v="7"/>
    <n v="8478"/>
    <n v="2"/>
    <s v="Fitness"/>
    <x v="4"/>
    <s v="San Francisco"/>
    <s v="California"/>
    <n v="94122"/>
    <s v="United States"/>
    <s v="West of USA "/>
    <x v="13"/>
    <s v="Nike Dri-FIT Crew Sock 6 Pack"/>
    <n v="22"/>
    <n v="19.656208341820829"/>
    <n v="5"/>
    <n v="22"/>
    <n v="110"/>
    <n v="88"/>
    <s v="DEBIT"/>
    <s v="Non-Cash Payments"/>
  </r>
  <r>
    <n v="38383"/>
    <d v="2016-07-14T00:00:00"/>
    <x v="1"/>
    <n v="4"/>
    <d v="2016-07-20T00:00:00"/>
    <n v="0"/>
    <s v="Standard Class"/>
    <s v="Other"/>
    <n v="7"/>
    <n v="5845"/>
    <n v="2"/>
    <s v="Fitness"/>
    <x v="4"/>
    <s v="Chester"/>
    <s v="Pennsylvania"/>
    <n v="19013"/>
    <s v="United States"/>
    <s v="East of USA"/>
    <x v="13"/>
    <s v="Nike Dri-FIT Crew Sock 6 Pack"/>
    <n v="22"/>
    <n v="19.656208341820829"/>
    <n v="1"/>
    <n v="2.2000000480000002"/>
    <n v="22"/>
    <n v="19.799999952"/>
    <s v="DEBIT"/>
    <s v="Non-Cash Payments"/>
  </r>
  <r>
    <n v="38303"/>
    <d v="2016-07-13T00:00:00"/>
    <x v="4"/>
    <n v="4"/>
    <d v="2016-07-19T00:00:00"/>
    <n v="0"/>
    <s v="Standard Class"/>
    <s v="Other"/>
    <n v="7"/>
    <n v="9807"/>
    <n v="2"/>
    <s v="Fitness"/>
    <x v="4"/>
    <s v="Chicago"/>
    <s v="Illinois"/>
    <n v="60623"/>
    <s v="United States"/>
    <s v="US Center "/>
    <x v="13"/>
    <s v="Nike Dri-FIT Crew Sock 6 Pack"/>
    <n v="22"/>
    <n v="19.656208341820829"/>
    <n v="1"/>
    <n v="2.6400001049999999"/>
    <n v="22"/>
    <n v="19.359999895000001"/>
    <s v="TRANSFER"/>
    <s v="Non-Cash Payments"/>
  </r>
  <r>
    <n v="38256"/>
    <d v="2016-12-07T00:00:00"/>
    <x v="4"/>
    <n v="4"/>
    <d v="2016-12-13T00:00:00"/>
    <n v="0"/>
    <s v="Standard Class"/>
    <s v="Other"/>
    <n v="7"/>
    <n v="11757"/>
    <n v="2"/>
    <s v="Fitness"/>
    <x v="4"/>
    <s v="San Francisco"/>
    <s v="California"/>
    <n v="94110"/>
    <s v="United States"/>
    <s v="West of USA "/>
    <x v="13"/>
    <s v="Nike Dri-FIT Crew Sock 6 Pack"/>
    <n v="22"/>
    <n v="19.656208341820829"/>
    <n v="2"/>
    <n v="3.079999924"/>
    <n v="44"/>
    <n v="40.920000076000001"/>
    <s v="CASH"/>
    <s v="Cash Not Over 200"/>
  </r>
  <r>
    <n v="38023"/>
    <d v="2016-09-07T00:00:00"/>
    <x v="4"/>
    <n v="4"/>
    <d v="2016-09-13T00:00:00"/>
    <n v="0"/>
    <s v="Standard Class"/>
    <s v="Other"/>
    <n v="7"/>
    <n v="5785"/>
    <n v="2"/>
    <s v="Fitness"/>
    <x v="4"/>
    <s v="Seattle"/>
    <s v="Washington"/>
    <n v="98103"/>
    <s v="United States"/>
    <s v="West of USA "/>
    <x v="13"/>
    <s v="Nike Dri-FIT Crew Sock 6 Pack"/>
    <n v="22"/>
    <n v="19.656208341820829"/>
    <n v="2"/>
    <n v="3.960000038"/>
    <n v="44"/>
    <n v="40.039999962000003"/>
    <s v="TRANSFER"/>
    <s v="Non-Cash Payments"/>
  </r>
  <r>
    <n v="37702"/>
    <d v="2016-04-07T00:00:00"/>
    <x v="1"/>
    <n v="1"/>
    <d v="2016-04-08T00:00:00"/>
    <n v="1"/>
    <s v="First Class"/>
    <s v="Other"/>
    <n v="7"/>
    <n v="9129"/>
    <n v="2"/>
    <s v="Fitness"/>
    <x v="4"/>
    <s v="Spokane"/>
    <s v="Washington"/>
    <n v="99207"/>
    <s v="United States"/>
    <s v="West of USA "/>
    <x v="13"/>
    <s v="Nike Dri-FIT Crew Sock 6 Pack"/>
    <n v="22"/>
    <n v="19.656208341820829"/>
    <n v="1"/>
    <n v="2.8599998950000001"/>
    <n v="22"/>
    <n v="19.140000104999999"/>
    <s v="TRANSFER"/>
    <s v="Non-Cash Payments"/>
  </r>
  <r>
    <n v="37565"/>
    <d v="2016-02-07T00:00:00"/>
    <x v="0"/>
    <n v="4"/>
    <d v="2016-02-11T00:00:00"/>
    <n v="1"/>
    <s v="Standard Class"/>
    <s v="Other"/>
    <n v="7"/>
    <n v="9326"/>
    <n v="2"/>
    <s v="Fitness"/>
    <x v="4"/>
    <s v="Cambridge"/>
    <s v="Massachusetts"/>
    <n v="2138"/>
    <s v="United States"/>
    <s v="East of USA"/>
    <x v="13"/>
    <s v="Nike Dri-FIT Crew Sock 6 Pack"/>
    <n v="22"/>
    <n v="19.656208341820829"/>
    <n v="3"/>
    <n v="8.5799999239999991"/>
    <n v="66"/>
    <n v="57.420000076000001"/>
    <s v="CASH"/>
    <s v="Cash Not Over 200"/>
  </r>
  <r>
    <n v="37186"/>
    <d v="2016-06-26T00:00:00"/>
    <x v="0"/>
    <n v="4"/>
    <d v="2016-06-30T00:00:00"/>
    <n v="0"/>
    <s v="Standard Class"/>
    <s v="Other"/>
    <n v="7"/>
    <n v="2641"/>
    <n v="2"/>
    <s v="Fitness"/>
    <x v="4"/>
    <s v="Baltimore"/>
    <s v="Maryland"/>
    <n v="21215"/>
    <s v="United States"/>
    <s v="East of USA"/>
    <x v="13"/>
    <s v="Nike Dri-FIT Crew Sock 6 Pack"/>
    <n v="22"/>
    <n v="19.656208341820829"/>
    <n v="1"/>
    <n v="3.2999999519999998"/>
    <n v="22"/>
    <n v="18.700000048"/>
    <s v="DEBIT"/>
    <s v="Non-Cash Payments"/>
  </r>
  <r>
    <n v="37159"/>
    <d v="2016-06-26T00:00:00"/>
    <x v="0"/>
    <n v="4"/>
    <d v="2016-06-30T00:00:00"/>
    <n v="1"/>
    <s v="Standard Class"/>
    <s v="Other"/>
    <n v="7"/>
    <n v="10245"/>
    <n v="2"/>
    <s v="Fitness"/>
    <x v="4"/>
    <s v="Little Rock"/>
    <s v="Arkansas"/>
    <n v="72209"/>
    <s v="United States"/>
    <s v="South of  USA "/>
    <x v="13"/>
    <s v="Nike Dri-FIT Crew Sock 6 Pack"/>
    <n v="22"/>
    <n v="19.656208341820829"/>
    <n v="5"/>
    <n v="27.5"/>
    <n v="110"/>
    <n v="82.5"/>
    <s v="DEBIT"/>
    <s v="Non-Cash Payments"/>
  </r>
  <r>
    <n v="36853"/>
    <d v="2016-06-21T00:00:00"/>
    <x v="6"/>
    <n v="4"/>
    <d v="2016-06-27T00:00:00"/>
    <n v="0"/>
    <s v="Standard Class"/>
    <s v="Other"/>
    <n v="7"/>
    <n v="1168"/>
    <n v="2"/>
    <s v="Fitness"/>
    <x v="4"/>
    <s v="Jackson"/>
    <s v="Mississippi"/>
    <n v="39212"/>
    <s v="United States"/>
    <s v="South of  USA "/>
    <x v="13"/>
    <s v="Nike Dri-FIT Crew Sock 6 Pack"/>
    <n v="22"/>
    <n v="19.656208341820829"/>
    <n v="5"/>
    <n v="0"/>
    <n v="110"/>
    <n v="110"/>
    <s v="TRANSFER"/>
    <s v="Non-Cash Payments"/>
  </r>
  <r>
    <n v="36590"/>
    <d v="2016-06-18T00:00:00"/>
    <x v="5"/>
    <n v="2"/>
    <d v="2016-06-21T00:00:00"/>
    <n v="1"/>
    <s v="Second Class"/>
    <s v="Other"/>
    <n v="7"/>
    <n v="12363"/>
    <n v="2"/>
    <s v="Fitness"/>
    <x v="4"/>
    <s v="Medina"/>
    <s v="Ohio"/>
    <n v="44256"/>
    <s v="United States"/>
    <s v="East of USA"/>
    <x v="13"/>
    <s v="Nike Dri-FIT Crew Sock 6 Pack"/>
    <n v="22"/>
    <n v="19.656208341820829"/>
    <n v="5"/>
    <n v="1.1000000240000001"/>
    <n v="110"/>
    <n v="108.899999976"/>
    <s v="DEBIT"/>
    <s v="Non-Cash Payments"/>
  </r>
  <r>
    <n v="36412"/>
    <d v="2016-06-15T00:00:00"/>
    <x v="4"/>
    <n v="4"/>
    <d v="2016-06-21T00:00:00"/>
    <n v="0"/>
    <s v="Standard Class"/>
    <s v="Other"/>
    <n v="7"/>
    <n v="7512"/>
    <n v="2"/>
    <s v="Fitness"/>
    <x v="4"/>
    <s v="Philadelphia"/>
    <s v="Pennsylvania"/>
    <n v="19134"/>
    <s v="United States"/>
    <s v="East of USA"/>
    <x v="13"/>
    <s v="Nike Dri-FIT Crew Sock 6 Pack"/>
    <n v="22"/>
    <n v="19.656208341820829"/>
    <n v="1"/>
    <n v="3.5199999809999998"/>
    <n v="22"/>
    <n v="18.480000019000002"/>
    <s v="DEBIT"/>
    <s v="Non-Cash Payments"/>
  </r>
  <r>
    <n v="36289"/>
    <d v="2016-06-13T00:00:00"/>
    <x v="3"/>
    <n v="2"/>
    <d v="2016-06-15T00:00:00"/>
    <n v="1"/>
    <s v="Second Class"/>
    <s v="Other"/>
    <n v="7"/>
    <n v="10291"/>
    <n v="2"/>
    <s v="Fitness"/>
    <x v="4"/>
    <s v="Memphis"/>
    <s v="Tennessee"/>
    <n v="38109"/>
    <s v="United States"/>
    <s v="South of  USA "/>
    <x v="13"/>
    <s v="Nike Dri-FIT Crew Sock 6 Pack"/>
    <n v="22"/>
    <n v="19.656208341820829"/>
    <n v="4"/>
    <n v="0"/>
    <n v="88"/>
    <n v="88"/>
    <s v="TRANSFER"/>
    <s v="Non-Cash Payments"/>
  </r>
  <r>
    <n v="36238"/>
    <d v="2016-12-06T00:00:00"/>
    <x v="6"/>
    <n v="2"/>
    <d v="2016-12-08T00:00:00"/>
    <n v="1"/>
    <s v="Second Class"/>
    <s v="Other"/>
    <n v="7"/>
    <n v="11044"/>
    <n v="2"/>
    <s v="Fitness"/>
    <x v="4"/>
    <s v="Wilmington"/>
    <s v="Delaware"/>
    <n v="19805"/>
    <s v="United States"/>
    <s v="East of USA"/>
    <x v="13"/>
    <s v="Nike Dri-FIT Crew Sock 6 Pack"/>
    <n v="22"/>
    <n v="19.656208341820829"/>
    <n v="5"/>
    <n v="2.2000000480000002"/>
    <n v="110"/>
    <n v="107.79999995199999"/>
    <s v="DEBIT"/>
    <s v="Non-Cash Payments"/>
  </r>
  <r>
    <n v="36141"/>
    <d v="2016-11-06T00:00:00"/>
    <x v="0"/>
    <n v="4"/>
    <d v="2016-11-10T00:00:00"/>
    <n v="0"/>
    <s v="Standard Class"/>
    <s v="Other"/>
    <n v="7"/>
    <n v="1826"/>
    <n v="2"/>
    <s v="Fitness"/>
    <x v="4"/>
    <s v="Los Angeles"/>
    <s v="California"/>
    <n v="90008"/>
    <s v="United States"/>
    <s v="West of USA "/>
    <x v="13"/>
    <s v="Nike Dri-FIT Crew Sock 6 Pack"/>
    <n v="22"/>
    <n v="19.656208341820829"/>
    <n v="4"/>
    <n v="0.87999999500000003"/>
    <n v="88"/>
    <n v="87.120000004999994"/>
    <s v="CASH"/>
    <s v="Cash Not Over 200"/>
  </r>
  <r>
    <n v="35746"/>
    <d v="2016-05-06T00:00:00"/>
    <x v="2"/>
    <n v="0"/>
    <d v="2016-05-06T00:00:00"/>
    <n v="0"/>
    <s v="Same Day"/>
    <s v="Same Day - On Time"/>
    <n v="7"/>
    <n v="1804"/>
    <n v="2"/>
    <s v="Fitness"/>
    <x v="4"/>
    <s v="Los Angeles"/>
    <s v="California"/>
    <n v="90032"/>
    <s v="United States"/>
    <s v="West of USA "/>
    <x v="13"/>
    <s v="Nike Dri-FIT Crew Sock 6 Pack"/>
    <n v="22"/>
    <n v="19.656208341820829"/>
    <n v="4"/>
    <n v="1.7599999900000001"/>
    <n v="88"/>
    <n v="86.240000010000003"/>
    <s v="TRANSFER"/>
    <s v="Non-Cash Payments"/>
  </r>
  <r>
    <n v="35406"/>
    <d v="2016-05-31T00:00:00"/>
    <x v="6"/>
    <n v="4"/>
    <d v="2016-06-06T00:00:00"/>
    <n v="0"/>
    <s v="Standard Class"/>
    <s v="Other"/>
    <n v="7"/>
    <n v="11551"/>
    <n v="2"/>
    <s v="Fitness"/>
    <x v="4"/>
    <s v="Detroit"/>
    <s v="Michigan"/>
    <n v="48227"/>
    <s v="United States"/>
    <s v="US Center "/>
    <x v="13"/>
    <s v="Nike Dri-FIT Crew Sock 6 Pack"/>
    <n v="22"/>
    <n v="19.656208341820829"/>
    <n v="4"/>
    <n v="2.6400001049999999"/>
    <n v="88"/>
    <n v="85.359999895000001"/>
    <s v="DEBIT"/>
    <s v="Non-Cash Payments"/>
  </r>
  <r>
    <n v="35370"/>
    <d v="2016-05-31T00:00:00"/>
    <x v="6"/>
    <n v="4"/>
    <d v="2016-06-06T00:00:00"/>
    <n v="1"/>
    <s v="Standard Class"/>
    <s v="Other"/>
    <n v="7"/>
    <n v="11674"/>
    <n v="2"/>
    <s v="Fitness"/>
    <x v="4"/>
    <s v="Broken Arrow"/>
    <s v="Oklahoma"/>
    <n v="74012"/>
    <s v="United States"/>
    <s v="US Center "/>
    <x v="13"/>
    <s v="Nike Dri-FIT Crew Sock 6 Pack"/>
    <n v="22"/>
    <n v="19.656208341820829"/>
    <n v="5"/>
    <n v="3.2999999519999998"/>
    <n v="110"/>
    <n v="106.70000004800001"/>
    <s v="CASH"/>
    <s v="Cash Not Over 200"/>
  </r>
  <r>
    <n v="35343"/>
    <d v="2016-05-30T00:00:00"/>
    <x v="3"/>
    <n v="1"/>
    <d v="2016-05-31T00:00:00"/>
    <n v="1"/>
    <s v="First Class"/>
    <s v="Other"/>
    <n v="7"/>
    <n v="1718"/>
    <n v="2"/>
    <s v="Fitness"/>
    <x v="4"/>
    <s v="Chicago"/>
    <s v="Illinois"/>
    <n v="60653"/>
    <s v="United States"/>
    <s v="US Center "/>
    <x v="13"/>
    <s v="Nike Dri-FIT Crew Sock 6 Pack"/>
    <n v="22"/>
    <n v="19.656208341820829"/>
    <n v="3"/>
    <n v="9.8999996190000008"/>
    <n v="66"/>
    <n v="56.100000381000001"/>
    <s v="CASH"/>
    <s v="Cash Not Over 200"/>
  </r>
  <r>
    <n v="35193"/>
    <d v="2016-05-28T00:00:00"/>
    <x v="5"/>
    <n v="4"/>
    <d v="2016-06-02T00:00:00"/>
    <n v="0"/>
    <s v="Standard Class"/>
    <s v="Other"/>
    <n v="7"/>
    <n v="614"/>
    <n v="2"/>
    <s v="Fitness"/>
    <x v="4"/>
    <s v="San Antonio"/>
    <s v="Texas"/>
    <n v="78207"/>
    <s v="United States"/>
    <s v="US Center "/>
    <x v="13"/>
    <s v="Nike Dri-FIT Crew Sock 6 Pack"/>
    <n v="22"/>
    <n v="19.656208341820829"/>
    <n v="4"/>
    <n v="3.5199999809999998"/>
    <n v="88"/>
    <n v="84.480000019000002"/>
    <s v="CASH"/>
    <s v="Cash Not Over 200"/>
  </r>
  <r>
    <n v="34181"/>
    <d v="2016-05-13T00:00:00"/>
    <x v="2"/>
    <n v="2"/>
    <d v="2016-05-17T00:00:00"/>
    <n v="0"/>
    <s v="Second Class"/>
    <s v="Other"/>
    <n v="7"/>
    <n v="2353"/>
    <n v="2"/>
    <s v="Fitness"/>
    <x v="4"/>
    <s v="San Francisco"/>
    <s v="California"/>
    <n v="94122"/>
    <s v="United States"/>
    <s v="West of USA "/>
    <x v="13"/>
    <s v="Nike Dri-FIT Crew Sock 6 Pack"/>
    <n v="22"/>
    <n v="19.656208341820829"/>
    <n v="5"/>
    <n v="4.4000000950000002"/>
    <n v="110"/>
    <n v="105.599999905"/>
    <s v="TRANSFER"/>
    <s v="Non-Cash Payments"/>
  </r>
  <r>
    <n v="34137"/>
    <d v="2016-05-13T00:00:00"/>
    <x v="2"/>
    <n v="4"/>
    <d v="2016-05-19T00:00:00"/>
    <n v="0"/>
    <s v="Standard Class"/>
    <s v="Other"/>
    <n v="7"/>
    <n v="7735"/>
    <n v="2"/>
    <s v="Fitness"/>
    <x v="4"/>
    <s v="Chesapeake"/>
    <s v="Virginia"/>
    <n v="23320"/>
    <s v="United States"/>
    <s v="South of  USA "/>
    <x v="13"/>
    <s v="Nike Dri-FIT Crew Sock 6 Pack"/>
    <n v="22"/>
    <n v="19.656208341820829"/>
    <n v="2"/>
    <n v="4.4000000950000002"/>
    <n v="44"/>
    <n v="39.599999904999997"/>
    <s v="TRANSFER"/>
    <s v="Non-Cash Payments"/>
  </r>
  <r>
    <n v="33989"/>
    <d v="2016-11-05T00:00:00"/>
    <x v="5"/>
    <n v="2"/>
    <d v="2016-11-08T00:00:00"/>
    <n v="1"/>
    <s v="Second Class"/>
    <s v="Other"/>
    <n v="7"/>
    <n v="1445"/>
    <n v="2"/>
    <s v="Fitness"/>
    <x v="4"/>
    <s v="Englewood"/>
    <s v="Colorado"/>
    <n v="80112"/>
    <s v="United States"/>
    <s v="West of USA "/>
    <x v="13"/>
    <s v="Nike Dri-FIT Crew Sock 6 Pack"/>
    <n v="22"/>
    <n v="19.656208341820829"/>
    <n v="2"/>
    <n v="5.2800002099999999"/>
    <n v="44"/>
    <n v="38.719999790000003"/>
    <s v="CASH"/>
    <s v="Cash Not Over 200"/>
  </r>
  <r>
    <n v="33884"/>
    <d v="2016-09-05T00:00:00"/>
    <x v="3"/>
    <n v="4"/>
    <d v="2016-09-09T00:00:00"/>
    <n v="1"/>
    <s v="Standard Class"/>
    <s v="Other"/>
    <n v="7"/>
    <n v="6199"/>
    <n v="2"/>
    <s v="Fitness"/>
    <x v="4"/>
    <s v="New York City"/>
    <s v="New York"/>
    <n v="10024"/>
    <s v="United States"/>
    <s v="East of USA"/>
    <x v="13"/>
    <s v="Nike Dri-FIT Crew Sock 6 Pack"/>
    <n v="22"/>
    <n v="19.656208341820829"/>
    <n v="5"/>
    <n v="5.5"/>
    <n v="110"/>
    <n v="104.5"/>
    <s v="TRANSFER"/>
    <s v="Non-Cash Payments"/>
  </r>
  <r>
    <n v="33847"/>
    <d v="2016-09-05T00:00:00"/>
    <x v="3"/>
    <n v="1"/>
    <d v="2016-09-06T00:00:00"/>
    <n v="1"/>
    <s v="First Class"/>
    <s v="Other"/>
    <n v="7"/>
    <n v="6817"/>
    <n v="2"/>
    <s v="Fitness"/>
    <x v="4"/>
    <s v="Phoenix"/>
    <s v="Arizona"/>
    <n v="85023"/>
    <s v="United States"/>
    <s v="West of USA "/>
    <x v="13"/>
    <s v="Nike Dri-FIT Crew Sock 6 Pack"/>
    <n v="22"/>
    <n v="19.656208341820829"/>
    <n v="2"/>
    <n v="5.7199997900000001"/>
    <n v="44"/>
    <n v="38.280000209999997"/>
    <s v="CASH"/>
    <s v="Cash Not Over 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48402B-7289-44CE-BCF0-5E65291FB6E5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G23" firstHeaderRow="1" firstDataRow="1" firstDataCol="1" rowPageCount="1" colPageCount="1"/>
  <pivotFields count="28">
    <pivotField showAll="0"/>
    <pivotField numFmtId="14" showAll="0"/>
    <pivotField axis="axisPage" showAll="0">
      <items count="8">
        <item x="0"/>
        <item x="3"/>
        <item x="6"/>
        <item x="4"/>
        <item x="1"/>
        <item x="2"/>
        <item x="5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32">
        <item x="29"/>
        <item x="7"/>
        <item x="2"/>
        <item x="11"/>
        <item x="23"/>
        <item x="28"/>
        <item x="21"/>
        <item x="1"/>
        <item x="4"/>
        <item x="30"/>
        <item x="26"/>
        <item x="27"/>
        <item x="10"/>
        <item x="13"/>
        <item x="12"/>
        <item x="9"/>
        <item x="16"/>
        <item x="3"/>
        <item x="24"/>
        <item x="17"/>
        <item x="19"/>
        <item x="5"/>
        <item x="25"/>
        <item x="0"/>
        <item x="6"/>
        <item x="18"/>
        <item x="14"/>
        <item x="20"/>
        <item x="15"/>
        <item x="22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44" showAll="0"/>
    <pivotField numFmtId="44" showAll="0"/>
    <pivotField showAll="0"/>
    <pivotField numFmtId="44" showAll="0"/>
    <pivotField numFmtId="44" showAll="0"/>
    <pivotField dataField="1" numFmtId="44" showAll="0"/>
    <pivotField showAll="0"/>
    <pivotField showAll="0"/>
  </pivotFields>
  <rowFields count="1">
    <field x="18"/>
  </rowFields>
  <rowItems count="20">
    <i>
      <x v="5"/>
    </i>
    <i>
      <x v="23"/>
    </i>
    <i>
      <x v="21"/>
    </i>
    <i>
      <x v="1"/>
    </i>
    <i>
      <x v="7"/>
    </i>
    <i>
      <x v="8"/>
    </i>
    <i>
      <x v="19"/>
    </i>
    <i>
      <x v="13"/>
    </i>
    <i>
      <x v="15"/>
    </i>
    <i>
      <x v="17"/>
    </i>
    <i>
      <x v="25"/>
    </i>
    <i>
      <x v="4"/>
    </i>
    <i>
      <x v="30"/>
    </i>
    <i>
      <x v="24"/>
    </i>
    <i>
      <x v="12"/>
    </i>
    <i>
      <x/>
    </i>
    <i>
      <x v="26"/>
    </i>
    <i>
      <x v="2"/>
    </i>
    <i>
      <x v="14"/>
    </i>
    <i t="grand">
      <x/>
    </i>
  </rowItems>
  <colItems count="1">
    <i/>
  </colItems>
  <pageFields count="1">
    <pageField fld="2" item="6" hier="-1"/>
  </pageFields>
  <dataFields count="1">
    <dataField name="Sum of Order Total Sales" fld="25" baseField="18" baseItem="7" numFmtId="17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786CC4-A60D-4C3D-BB2C-5852A850679E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28">
    <pivotField dataField="1" showAll="0"/>
    <pivotField numFmtId="14"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44" showAll="0"/>
    <pivotField numFmtId="44" showAll="0"/>
    <pivotField dataField="1" showAll="0"/>
    <pivotField numFmtId="44" showAll="0"/>
    <pivotField numFmtId="44" showAll="0"/>
    <pivotField numFmtId="44" showAll="0"/>
    <pivotField showAll="0"/>
    <pivotField showAll="0"/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 Id" fld="0" subtotal="count" baseField="11" baseItem="0"/>
    <dataField name="Sum of Order Quantity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" dT="2023-07-27T09:16:48.16" personId="{FE041D20-1259-4FC1-8925-D46032638216}" id="{1079E109-0963-4E8B-BC33-CB481111CDAF}">
    <text>Is there a different aggregation type that can be used to create the Expensive Product categories?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CF19-FEB5-49F3-9AA0-86D6245F3B43}">
  <dimension ref="A1:F1039"/>
  <sheetViews>
    <sheetView zoomScaleNormal="100" workbookViewId="0">
      <selection activeCell="D13" sqref="D13"/>
    </sheetView>
  </sheetViews>
  <sheetFormatPr defaultRowHeight="15.75" x14ac:dyDescent="0.25"/>
  <cols>
    <col min="1" max="1" width="13.125" bestFit="1" customWidth="1"/>
    <col min="2" max="2" width="18.375" bestFit="1" customWidth="1"/>
    <col min="3" max="3" width="19.25" bestFit="1" customWidth="1"/>
    <col min="4" max="4" width="44.875" bestFit="1" customWidth="1"/>
    <col min="5" max="5" width="18.5" bestFit="1" customWidth="1"/>
    <col min="6" max="6" width="16.125" customWidth="1"/>
  </cols>
  <sheetData>
    <row r="1" spans="1:6" x14ac:dyDescent="0.25">
      <c r="A1" s="1" t="s">
        <v>6</v>
      </c>
      <c r="B1" s="1" t="s">
        <v>1177</v>
      </c>
      <c r="C1" s="1" t="s">
        <v>1134</v>
      </c>
      <c r="D1" s="1" t="s">
        <v>2011</v>
      </c>
      <c r="E1" s="1" t="s">
        <v>1135</v>
      </c>
      <c r="F1" s="1" t="s">
        <v>2008</v>
      </c>
    </row>
    <row r="2" spans="1:6" x14ac:dyDescent="0.25">
      <c r="A2">
        <v>5197</v>
      </c>
      <c r="B2" t="s">
        <v>1178</v>
      </c>
      <c r="C2" t="s">
        <v>1136</v>
      </c>
      <c r="D2" t="s">
        <v>2012</v>
      </c>
      <c r="E2" t="s">
        <v>1137</v>
      </c>
      <c r="F2" t="s">
        <v>1139</v>
      </c>
    </row>
    <row r="3" spans="1:6" x14ac:dyDescent="0.25">
      <c r="A3">
        <v>1535</v>
      </c>
      <c r="B3" t="s">
        <v>1179</v>
      </c>
      <c r="C3" t="s">
        <v>1136</v>
      </c>
      <c r="D3" t="s">
        <v>2013</v>
      </c>
      <c r="E3" t="s">
        <v>1137</v>
      </c>
      <c r="F3" t="s">
        <v>1139</v>
      </c>
    </row>
    <row r="4" spans="1:6" x14ac:dyDescent="0.25">
      <c r="A4">
        <v>6122</v>
      </c>
      <c r="B4" t="s">
        <v>1180</v>
      </c>
      <c r="C4" t="s">
        <v>1136</v>
      </c>
      <c r="D4" t="s">
        <v>2014</v>
      </c>
      <c r="E4" t="s">
        <v>1137</v>
      </c>
      <c r="F4" t="s">
        <v>1139</v>
      </c>
    </row>
    <row r="5" spans="1:6" x14ac:dyDescent="0.25">
      <c r="A5">
        <v>9451</v>
      </c>
      <c r="B5" t="s">
        <v>1181</v>
      </c>
      <c r="C5" t="s">
        <v>1136</v>
      </c>
      <c r="D5" t="s">
        <v>2015</v>
      </c>
      <c r="E5" t="s">
        <v>1137</v>
      </c>
      <c r="F5" t="s">
        <v>1139</v>
      </c>
    </row>
    <row r="6" spans="1:6" x14ac:dyDescent="0.25">
      <c r="A6">
        <v>1840</v>
      </c>
      <c r="B6" t="s">
        <v>1182</v>
      </c>
      <c r="C6" t="s">
        <v>1138</v>
      </c>
      <c r="D6" t="s">
        <v>2016</v>
      </c>
      <c r="E6" t="s">
        <v>1137</v>
      </c>
      <c r="F6" t="s">
        <v>1139</v>
      </c>
    </row>
    <row r="7" spans="1:6" x14ac:dyDescent="0.25">
      <c r="A7">
        <v>6757</v>
      </c>
      <c r="B7" t="s">
        <v>1183</v>
      </c>
      <c r="C7" t="s">
        <v>1138</v>
      </c>
      <c r="D7" t="s">
        <v>2017</v>
      </c>
      <c r="E7" t="s">
        <v>1137</v>
      </c>
      <c r="F7" t="s">
        <v>1139</v>
      </c>
    </row>
    <row r="8" spans="1:6" x14ac:dyDescent="0.25">
      <c r="A8">
        <v>3972</v>
      </c>
      <c r="B8" t="s">
        <v>1184</v>
      </c>
      <c r="C8" t="s">
        <v>1138</v>
      </c>
      <c r="D8" t="s">
        <v>2018</v>
      </c>
      <c r="E8" t="s">
        <v>1137</v>
      </c>
      <c r="F8" t="s">
        <v>1139</v>
      </c>
    </row>
    <row r="9" spans="1:6" x14ac:dyDescent="0.25">
      <c r="A9">
        <v>9316</v>
      </c>
      <c r="B9" t="s">
        <v>1185</v>
      </c>
      <c r="C9" t="s">
        <v>1138</v>
      </c>
      <c r="D9" t="s">
        <v>2019</v>
      </c>
      <c r="E9" t="s">
        <v>1137</v>
      </c>
      <c r="F9" t="s">
        <v>1139</v>
      </c>
    </row>
    <row r="10" spans="1:6" x14ac:dyDescent="0.25">
      <c r="A10">
        <v>11213</v>
      </c>
      <c r="B10" t="s">
        <v>1186</v>
      </c>
      <c r="C10" t="s">
        <v>1138</v>
      </c>
      <c r="D10" t="s">
        <v>2020</v>
      </c>
      <c r="E10" t="s">
        <v>1137</v>
      </c>
      <c r="F10" t="s">
        <v>1139</v>
      </c>
    </row>
    <row r="11" spans="1:6" x14ac:dyDescent="0.25">
      <c r="A11">
        <v>3474</v>
      </c>
      <c r="B11" t="s">
        <v>1187</v>
      </c>
      <c r="C11" t="s">
        <v>1138</v>
      </c>
      <c r="D11" t="s">
        <v>2021</v>
      </c>
      <c r="E11" t="s">
        <v>1137</v>
      </c>
      <c r="F11" t="s">
        <v>1140</v>
      </c>
    </row>
    <row r="12" spans="1:6" x14ac:dyDescent="0.25">
      <c r="A12">
        <v>6246</v>
      </c>
      <c r="B12" t="s">
        <v>1188</v>
      </c>
      <c r="C12" t="s">
        <v>1138</v>
      </c>
      <c r="D12" t="s">
        <v>2022</v>
      </c>
      <c r="E12" t="s">
        <v>2010</v>
      </c>
      <c r="F12" t="s">
        <v>1142</v>
      </c>
    </row>
    <row r="13" spans="1:6" x14ac:dyDescent="0.25">
      <c r="A13">
        <v>8741</v>
      </c>
      <c r="B13" t="s">
        <v>1189</v>
      </c>
      <c r="C13" t="s">
        <v>1138</v>
      </c>
      <c r="D13" t="s">
        <v>2023</v>
      </c>
      <c r="E13" t="s">
        <v>2010</v>
      </c>
      <c r="F13" t="s">
        <v>1141</v>
      </c>
    </row>
    <row r="14" spans="1:6" x14ac:dyDescent="0.25">
      <c r="A14">
        <v>8050</v>
      </c>
      <c r="B14" t="s">
        <v>1190</v>
      </c>
      <c r="C14" t="s">
        <v>1138</v>
      </c>
      <c r="D14" t="s">
        <v>2024</v>
      </c>
      <c r="E14" t="s">
        <v>2010</v>
      </c>
      <c r="F14" t="s">
        <v>1142</v>
      </c>
    </row>
    <row r="15" spans="1:6" x14ac:dyDescent="0.25">
      <c r="A15">
        <v>5474</v>
      </c>
      <c r="B15" t="s">
        <v>1191</v>
      </c>
      <c r="C15" t="s">
        <v>1138</v>
      </c>
      <c r="D15" t="s">
        <v>2025</v>
      </c>
      <c r="E15" t="s">
        <v>2010</v>
      </c>
      <c r="F15" t="s">
        <v>1143</v>
      </c>
    </row>
    <row r="16" spans="1:6" x14ac:dyDescent="0.25">
      <c r="A16">
        <v>474</v>
      </c>
      <c r="B16" t="s">
        <v>1192</v>
      </c>
      <c r="C16" t="s">
        <v>1138</v>
      </c>
      <c r="D16" t="s">
        <v>2026</v>
      </c>
      <c r="E16" t="s">
        <v>2010</v>
      </c>
      <c r="F16" t="s">
        <v>1144</v>
      </c>
    </row>
    <row r="17" spans="1:6" x14ac:dyDescent="0.25">
      <c r="A17">
        <v>12255</v>
      </c>
      <c r="B17" t="s">
        <v>1193</v>
      </c>
      <c r="C17" t="s">
        <v>1138</v>
      </c>
      <c r="D17" t="s">
        <v>2027</v>
      </c>
      <c r="E17" t="s">
        <v>2010</v>
      </c>
      <c r="F17" t="s">
        <v>1145</v>
      </c>
    </row>
    <row r="18" spans="1:6" x14ac:dyDescent="0.25">
      <c r="A18">
        <v>10288</v>
      </c>
      <c r="B18" t="s">
        <v>1194</v>
      </c>
      <c r="C18" t="s">
        <v>1138</v>
      </c>
      <c r="D18" t="s">
        <v>2028</v>
      </c>
      <c r="E18" t="s">
        <v>2010</v>
      </c>
      <c r="F18" t="s">
        <v>1146</v>
      </c>
    </row>
    <row r="19" spans="1:6" x14ac:dyDescent="0.25">
      <c r="A19">
        <v>4717</v>
      </c>
      <c r="B19" t="s">
        <v>1195</v>
      </c>
      <c r="C19" t="s">
        <v>1138</v>
      </c>
      <c r="D19" t="s">
        <v>2029</v>
      </c>
      <c r="E19" t="s">
        <v>2010</v>
      </c>
      <c r="F19" t="s">
        <v>1140</v>
      </c>
    </row>
    <row r="20" spans="1:6" x14ac:dyDescent="0.25">
      <c r="A20">
        <v>4799</v>
      </c>
      <c r="B20" t="s">
        <v>1196</v>
      </c>
      <c r="C20" t="s">
        <v>1138</v>
      </c>
      <c r="D20" t="s">
        <v>2030</v>
      </c>
      <c r="E20" t="s">
        <v>2010</v>
      </c>
      <c r="F20" t="s">
        <v>1145</v>
      </c>
    </row>
    <row r="21" spans="1:6" x14ac:dyDescent="0.25">
      <c r="A21">
        <v>4533</v>
      </c>
      <c r="B21" t="s">
        <v>1197</v>
      </c>
      <c r="C21" t="s">
        <v>1138</v>
      </c>
      <c r="D21" t="s">
        <v>2031</v>
      </c>
      <c r="E21" t="s">
        <v>2010</v>
      </c>
      <c r="F21" t="s">
        <v>1140</v>
      </c>
    </row>
    <row r="22" spans="1:6" x14ac:dyDescent="0.25">
      <c r="A22">
        <v>12383</v>
      </c>
      <c r="B22" t="s">
        <v>1198</v>
      </c>
      <c r="C22" t="s">
        <v>1138</v>
      </c>
      <c r="D22" t="s">
        <v>2032</v>
      </c>
      <c r="E22" t="s">
        <v>2010</v>
      </c>
      <c r="F22" t="s">
        <v>1147</v>
      </c>
    </row>
    <row r="23" spans="1:6" x14ac:dyDescent="0.25">
      <c r="A23">
        <v>3518</v>
      </c>
      <c r="B23" t="s">
        <v>1199</v>
      </c>
      <c r="C23" t="s">
        <v>1138</v>
      </c>
      <c r="D23" t="s">
        <v>2033</v>
      </c>
      <c r="E23" t="s">
        <v>2010</v>
      </c>
      <c r="F23" t="s">
        <v>1148</v>
      </c>
    </row>
    <row r="24" spans="1:6" x14ac:dyDescent="0.25">
      <c r="A24">
        <v>4674</v>
      </c>
      <c r="B24" t="s">
        <v>1200</v>
      </c>
      <c r="C24" t="s">
        <v>1138</v>
      </c>
      <c r="D24" t="s">
        <v>2034</v>
      </c>
      <c r="E24" t="s">
        <v>2010</v>
      </c>
      <c r="F24" t="s">
        <v>1146</v>
      </c>
    </row>
    <row r="25" spans="1:6" x14ac:dyDescent="0.25">
      <c r="A25">
        <v>8519</v>
      </c>
      <c r="B25" t="s">
        <v>1201</v>
      </c>
      <c r="C25" t="s">
        <v>1138</v>
      </c>
      <c r="D25" t="s">
        <v>2035</v>
      </c>
      <c r="E25" t="s">
        <v>2010</v>
      </c>
      <c r="F25" t="s">
        <v>1149</v>
      </c>
    </row>
    <row r="26" spans="1:6" x14ac:dyDescent="0.25">
      <c r="A26">
        <v>5302</v>
      </c>
      <c r="B26" t="s">
        <v>1202</v>
      </c>
      <c r="C26" t="s">
        <v>1138</v>
      </c>
      <c r="D26" t="s">
        <v>2036</v>
      </c>
      <c r="E26" t="s">
        <v>2010</v>
      </c>
      <c r="F26" t="s">
        <v>1146</v>
      </c>
    </row>
    <row r="27" spans="1:6" x14ac:dyDescent="0.25">
      <c r="A27">
        <v>3594</v>
      </c>
      <c r="B27" t="s">
        <v>1181</v>
      </c>
      <c r="C27" t="s">
        <v>1138</v>
      </c>
      <c r="D27" t="s">
        <v>2037</v>
      </c>
      <c r="E27" t="s">
        <v>2010</v>
      </c>
      <c r="F27" t="s">
        <v>1144</v>
      </c>
    </row>
    <row r="28" spans="1:6" x14ac:dyDescent="0.25">
      <c r="A28">
        <v>9890</v>
      </c>
      <c r="B28" t="s">
        <v>1203</v>
      </c>
      <c r="C28" t="s">
        <v>1138</v>
      </c>
      <c r="D28" t="s">
        <v>2038</v>
      </c>
      <c r="E28" t="s">
        <v>2010</v>
      </c>
      <c r="F28" t="s">
        <v>1150</v>
      </c>
    </row>
    <row r="29" spans="1:6" x14ac:dyDescent="0.25">
      <c r="A29">
        <v>1410</v>
      </c>
      <c r="B29" t="s">
        <v>1181</v>
      </c>
      <c r="C29" t="s">
        <v>1138</v>
      </c>
      <c r="D29" t="s">
        <v>2039</v>
      </c>
      <c r="E29" t="s">
        <v>2010</v>
      </c>
      <c r="F29" t="s">
        <v>1146</v>
      </c>
    </row>
    <row r="30" spans="1:6" x14ac:dyDescent="0.25">
      <c r="A30">
        <v>7521</v>
      </c>
      <c r="B30" t="s">
        <v>1204</v>
      </c>
      <c r="C30" t="s">
        <v>1138</v>
      </c>
      <c r="D30" t="s">
        <v>2040</v>
      </c>
      <c r="E30" t="s">
        <v>2010</v>
      </c>
      <c r="F30" t="s">
        <v>1144</v>
      </c>
    </row>
    <row r="31" spans="1:6" x14ac:dyDescent="0.25">
      <c r="A31">
        <v>2106</v>
      </c>
      <c r="B31" t="s">
        <v>1205</v>
      </c>
      <c r="C31" t="s">
        <v>1138</v>
      </c>
      <c r="D31" t="s">
        <v>2041</v>
      </c>
      <c r="E31" t="s">
        <v>2010</v>
      </c>
      <c r="F31" t="s">
        <v>1150</v>
      </c>
    </row>
    <row r="32" spans="1:6" x14ac:dyDescent="0.25">
      <c r="A32">
        <v>8144</v>
      </c>
      <c r="B32" t="s">
        <v>1206</v>
      </c>
      <c r="C32" t="s">
        <v>1138</v>
      </c>
      <c r="D32" t="s">
        <v>2042</v>
      </c>
      <c r="E32" t="s">
        <v>2010</v>
      </c>
      <c r="F32" t="s">
        <v>1142</v>
      </c>
    </row>
    <row r="33" spans="1:6" x14ac:dyDescent="0.25">
      <c r="A33">
        <v>5643</v>
      </c>
      <c r="B33" t="s">
        <v>1207</v>
      </c>
      <c r="C33" t="s">
        <v>1138</v>
      </c>
      <c r="D33" t="s">
        <v>2043</v>
      </c>
      <c r="E33" t="s">
        <v>2010</v>
      </c>
      <c r="F33" t="s">
        <v>1144</v>
      </c>
    </row>
    <row r="34" spans="1:6" x14ac:dyDescent="0.25">
      <c r="A34">
        <v>2041</v>
      </c>
      <c r="B34" t="s">
        <v>1208</v>
      </c>
      <c r="C34" t="s">
        <v>1138</v>
      </c>
      <c r="D34" t="s">
        <v>2044</v>
      </c>
      <c r="E34" t="s">
        <v>2010</v>
      </c>
      <c r="F34" t="s">
        <v>1151</v>
      </c>
    </row>
    <row r="35" spans="1:6" x14ac:dyDescent="0.25">
      <c r="A35">
        <v>7537</v>
      </c>
      <c r="B35" t="s">
        <v>1209</v>
      </c>
      <c r="C35" t="s">
        <v>1138</v>
      </c>
      <c r="D35" t="s">
        <v>2045</v>
      </c>
      <c r="E35" t="s">
        <v>2010</v>
      </c>
      <c r="F35" t="s">
        <v>1140</v>
      </c>
    </row>
    <row r="36" spans="1:6" x14ac:dyDescent="0.25">
      <c r="A36">
        <v>3056</v>
      </c>
      <c r="B36" t="s">
        <v>1210</v>
      </c>
      <c r="C36" t="s">
        <v>1138</v>
      </c>
      <c r="D36" t="s">
        <v>2046</v>
      </c>
      <c r="E36" t="s">
        <v>2010</v>
      </c>
      <c r="F36" t="s">
        <v>1144</v>
      </c>
    </row>
    <row r="37" spans="1:6" x14ac:dyDescent="0.25">
      <c r="A37">
        <v>7967</v>
      </c>
      <c r="B37" t="s">
        <v>1211</v>
      </c>
      <c r="C37" t="s">
        <v>1138</v>
      </c>
      <c r="D37" t="s">
        <v>2047</v>
      </c>
      <c r="E37" t="s">
        <v>2010</v>
      </c>
      <c r="F37" t="s">
        <v>1144</v>
      </c>
    </row>
    <row r="38" spans="1:6" x14ac:dyDescent="0.25">
      <c r="A38">
        <v>1758</v>
      </c>
      <c r="B38" t="s">
        <v>1212</v>
      </c>
      <c r="C38" t="s">
        <v>1138</v>
      </c>
      <c r="D38" t="s">
        <v>2048</v>
      </c>
      <c r="E38" t="s">
        <v>2010</v>
      </c>
      <c r="F38" t="s">
        <v>1140</v>
      </c>
    </row>
    <row r="39" spans="1:6" x14ac:dyDescent="0.25">
      <c r="A39">
        <v>4398</v>
      </c>
      <c r="B39" t="s">
        <v>1213</v>
      </c>
      <c r="C39" t="s">
        <v>1138</v>
      </c>
      <c r="D39" t="s">
        <v>2049</v>
      </c>
      <c r="E39" t="s">
        <v>2010</v>
      </c>
      <c r="F39" t="s">
        <v>1152</v>
      </c>
    </row>
    <row r="40" spans="1:6" x14ac:dyDescent="0.25">
      <c r="A40">
        <v>5687</v>
      </c>
      <c r="B40" t="s">
        <v>1214</v>
      </c>
      <c r="C40" t="s">
        <v>1138</v>
      </c>
      <c r="D40" t="s">
        <v>2050</v>
      </c>
      <c r="E40" t="s">
        <v>2010</v>
      </c>
      <c r="F40" t="s">
        <v>1143</v>
      </c>
    </row>
    <row r="41" spans="1:6" x14ac:dyDescent="0.25">
      <c r="A41">
        <v>8534</v>
      </c>
      <c r="B41" t="s">
        <v>1215</v>
      </c>
      <c r="C41" t="s">
        <v>1138</v>
      </c>
      <c r="D41" t="s">
        <v>2051</v>
      </c>
      <c r="E41" t="s">
        <v>2010</v>
      </c>
      <c r="F41" t="s">
        <v>1153</v>
      </c>
    </row>
    <row r="42" spans="1:6" x14ac:dyDescent="0.25">
      <c r="A42">
        <v>3372</v>
      </c>
      <c r="B42" t="s">
        <v>1216</v>
      </c>
      <c r="C42" t="s">
        <v>1138</v>
      </c>
      <c r="D42" t="s">
        <v>2052</v>
      </c>
      <c r="E42" t="s">
        <v>2010</v>
      </c>
      <c r="F42" t="s">
        <v>1154</v>
      </c>
    </row>
    <row r="43" spans="1:6" x14ac:dyDescent="0.25">
      <c r="A43">
        <v>10927</v>
      </c>
      <c r="B43" t="s">
        <v>1217</v>
      </c>
      <c r="C43" t="s">
        <v>1138</v>
      </c>
      <c r="D43" t="s">
        <v>2053</v>
      </c>
      <c r="E43" t="s">
        <v>2010</v>
      </c>
      <c r="F43" t="s">
        <v>2009</v>
      </c>
    </row>
    <row r="44" spans="1:6" x14ac:dyDescent="0.25">
      <c r="A44">
        <v>3597</v>
      </c>
      <c r="B44" t="s">
        <v>1218</v>
      </c>
      <c r="C44" t="s">
        <v>1138</v>
      </c>
      <c r="D44" t="s">
        <v>2054</v>
      </c>
      <c r="E44" t="s">
        <v>2010</v>
      </c>
      <c r="F44" t="s">
        <v>1140</v>
      </c>
    </row>
    <row r="45" spans="1:6" x14ac:dyDescent="0.25">
      <c r="A45">
        <v>2052</v>
      </c>
      <c r="B45" t="s">
        <v>1219</v>
      </c>
      <c r="C45" t="s">
        <v>1138</v>
      </c>
      <c r="D45" t="s">
        <v>2055</v>
      </c>
      <c r="E45" t="s">
        <v>2010</v>
      </c>
      <c r="F45" t="s">
        <v>1147</v>
      </c>
    </row>
    <row r="46" spans="1:6" x14ac:dyDescent="0.25">
      <c r="A46">
        <v>4399</v>
      </c>
      <c r="B46" t="s">
        <v>1220</v>
      </c>
      <c r="C46" t="s">
        <v>1138</v>
      </c>
      <c r="D46" t="s">
        <v>2056</v>
      </c>
      <c r="E46" t="s">
        <v>2010</v>
      </c>
      <c r="F46" t="s">
        <v>1140</v>
      </c>
    </row>
    <row r="47" spans="1:6" x14ac:dyDescent="0.25">
      <c r="A47">
        <v>185</v>
      </c>
      <c r="B47" t="s">
        <v>1221</v>
      </c>
      <c r="C47" t="s">
        <v>1138</v>
      </c>
      <c r="D47" t="s">
        <v>2057</v>
      </c>
      <c r="E47" t="s">
        <v>2010</v>
      </c>
      <c r="F47" t="s">
        <v>1149</v>
      </c>
    </row>
    <row r="48" spans="1:6" x14ac:dyDescent="0.25">
      <c r="A48">
        <v>3441</v>
      </c>
      <c r="B48" t="s">
        <v>1222</v>
      </c>
      <c r="C48" t="s">
        <v>1138</v>
      </c>
      <c r="D48" t="s">
        <v>2058</v>
      </c>
      <c r="E48" t="s">
        <v>2010</v>
      </c>
      <c r="F48" t="s">
        <v>1148</v>
      </c>
    </row>
    <row r="49" spans="1:6" x14ac:dyDescent="0.25">
      <c r="A49">
        <v>11947</v>
      </c>
      <c r="B49" t="s">
        <v>1181</v>
      </c>
      <c r="C49" t="s">
        <v>1138</v>
      </c>
      <c r="D49" t="s">
        <v>2059</v>
      </c>
      <c r="E49" t="s">
        <v>2010</v>
      </c>
      <c r="F49" t="s">
        <v>1147</v>
      </c>
    </row>
    <row r="50" spans="1:6" x14ac:dyDescent="0.25">
      <c r="A50">
        <v>1555</v>
      </c>
      <c r="B50" t="s">
        <v>1223</v>
      </c>
      <c r="C50" t="s">
        <v>1138</v>
      </c>
      <c r="D50" t="s">
        <v>2060</v>
      </c>
      <c r="E50" t="s">
        <v>2010</v>
      </c>
      <c r="F50" t="s">
        <v>1140</v>
      </c>
    </row>
    <row r="51" spans="1:6" x14ac:dyDescent="0.25">
      <c r="A51">
        <v>9399</v>
      </c>
      <c r="B51" t="s">
        <v>1224</v>
      </c>
      <c r="C51" t="s">
        <v>1138</v>
      </c>
      <c r="D51" t="s">
        <v>2061</v>
      </c>
      <c r="E51" t="s">
        <v>2010</v>
      </c>
      <c r="F51" t="s">
        <v>1140</v>
      </c>
    </row>
    <row r="52" spans="1:6" x14ac:dyDescent="0.25">
      <c r="A52">
        <v>2792</v>
      </c>
      <c r="B52" t="s">
        <v>1225</v>
      </c>
      <c r="C52" t="s">
        <v>1138</v>
      </c>
      <c r="D52" t="s">
        <v>2062</v>
      </c>
      <c r="E52" t="s">
        <v>2010</v>
      </c>
      <c r="F52" t="s">
        <v>1155</v>
      </c>
    </row>
    <row r="53" spans="1:6" x14ac:dyDescent="0.25">
      <c r="A53">
        <v>10118</v>
      </c>
      <c r="B53" t="s">
        <v>1226</v>
      </c>
      <c r="C53" t="s">
        <v>1138</v>
      </c>
      <c r="D53" t="s">
        <v>2063</v>
      </c>
      <c r="E53" t="s">
        <v>2010</v>
      </c>
      <c r="F53" t="s">
        <v>1142</v>
      </c>
    </row>
    <row r="54" spans="1:6" x14ac:dyDescent="0.25">
      <c r="A54">
        <v>8544</v>
      </c>
      <c r="B54" t="s">
        <v>1227</v>
      </c>
      <c r="C54" t="s">
        <v>1138</v>
      </c>
      <c r="D54" t="s">
        <v>2064</v>
      </c>
      <c r="E54" t="s">
        <v>2010</v>
      </c>
      <c r="F54" t="s">
        <v>1140</v>
      </c>
    </row>
    <row r="55" spans="1:6" x14ac:dyDescent="0.25">
      <c r="A55">
        <v>4296</v>
      </c>
      <c r="B55" t="s">
        <v>1228</v>
      </c>
      <c r="C55" t="s">
        <v>1138</v>
      </c>
      <c r="D55" t="s">
        <v>2065</v>
      </c>
      <c r="E55" t="s">
        <v>2010</v>
      </c>
      <c r="F55" t="s">
        <v>1156</v>
      </c>
    </row>
    <row r="56" spans="1:6" x14ac:dyDescent="0.25">
      <c r="A56">
        <v>4391</v>
      </c>
      <c r="B56" t="s">
        <v>1229</v>
      </c>
      <c r="C56" t="s">
        <v>1138</v>
      </c>
      <c r="D56" t="s">
        <v>2066</v>
      </c>
      <c r="E56" t="s">
        <v>2010</v>
      </c>
      <c r="F56" t="s">
        <v>1147</v>
      </c>
    </row>
    <row r="57" spans="1:6" x14ac:dyDescent="0.25">
      <c r="A57">
        <v>2882</v>
      </c>
      <c r="B57" t="s">
        <v>1230</v>
      </c>
      <c r="C57" t="s">
        <v>1138</v>
      </c>
      <c r="D57" t="s">
        <v>2067</v>
      </c>
      <c r="E57" t="s">
        <v>2010</v>
      </c>
      <c r="F57" t="s">
        <v>1143</v>
      </c>
    </row>
    <row r="58" spans="1:6" x14ac:dyDescent="0.25">
      <c r="A58">
        <v>3283</v>
      </c>
      <c r="B58" t="s">
        <v>1231</v>
      </c>
      <c r="C58" t="s">
        <v>1138</v>
      </c>
      <c r="D58" t="s">
        <v>2068</v>
      </c>
      <c r="E58" t="s">
        <v>2010</v>
      </c>
      <c r="F58" t="s">
        <v>1143</v>
      </c>
    </row>
    <row r="59" spans="1:6" x14ac:dyDescent="0.25">
      <c r="A59">
        <v>397</v>
      </c>
      <c r="B59" t="s">
        <v>1232</v>
      </c>
      <c r="C59" t="s">
        <v>1138</v>
      </c>
      <c r="D59" t="s">
        <v>2069</v>
      </c>
      <c r="E59" t="s">
        <v>2010</v>
      </c>
      <c r="F59" t="s">
        <v>1157</v>
      </c>
    </row>
    <row r="60" spans="1:6" x14ac:dyDescent="0.25">
      <c r="A60">
        <v>4104</v>
      </c>
      <c r="B60" t="s">
        <v>1233</v>
      </c>
      <c r="C60" t="s">
        <v>1138</v>
      </c>
      <c r="D60" t="s">
        <v>2070</v>
      </c>
      <c r="E60" t="s">
        <v>2010</v>
      </c>
      <c r="F60" t="s">
        <v>1147</v>
      </c>
    </row>
    <row r="61" spans="1:6" x14ac:dyDescent="0.25">
      <c r="A61">
        <v>12214</v>
      </c>
      <c r="B61" t="s">
        <v>1234</v>
      </c>
      <c r="C61" t="s">
        <v>1138</v>
      </c>
      <c r="D61" t="s">
        <v>2071</v>
      </c>
      <c r="E61" t="s">
        <v>2010</v>
      </c>
      <c r="F61" t="s">
        <v>1158</v>
      </c>
    </row>
    <row r="62" spans="1:6" x14ac:dyDescent="0.25">
      <c r="A62">
        <v>10699</v>
      </c>
      <c r="B62" t="s">
        <v>1235</v>
      </c>
      <c r="C62" t="s">
        <v>1138</v>
      </c>
      <c r="D62" t="s">
        <v>2072</v>
      </c>
      <c r="E62" t="s">
        <v>2010</v>
      </c>
      <c r="F62" t="s">
        <v>1139</v>
      </c>
    </row>
    <row r="63" spans="1:6" x14ac:dyDescent="0.25">
      <c r="A63">
        <v>2091</v>
      </c>
      <c r="B63" t="s">
        <v>1236</v>
      </c>
      <c r="C63" t="s">
        <v>1138</v>
      </c>
      <c r="D63" t="s">
        <v>2073</v>
      </c>
      <c r="E63" t="s">
        <v>2010</v>
      </c>
      <c r="F63" t="s">
        <v>1139</v>
      </c>
    </row>
    <row r="64" spans="1:6" x14ac:dyDescent="0.25">
      <c r="A64">
        <v>10474</v>
      </c>
      <c r="B64" t="s">
        <v>1237</v>
      </c>
      <c r="C64" t="s">
        <v>1138</v>
      </c>
      <c r="D64" t="s">
        <v>2074</v>
      </c>
      <c r="E64" t="s">
        <v>2010</v>
      </c>
      <c r="F64" t="s">
        <v>1139</v>
      </c>
    </row>
    <row r="65" spans="1:6" x14ac:dyDescent="0.25">
      <c r="A65">
        <v>7504</v>
      </c>
      <c r="B65" t="s">
        <v>1238</v>
      </c>
      <c r="C65" t="s">
        <v>1138</v>
      </c>
      <c r="D65" t="s">
        <v>2075</v>
      </c>
      <c r="E65" t="s">
        <v>2010</v>
      </c>
      <c r="F65" t="s">
        <v>1140</v>
      </c>
    </row>
    <row r="66" spans="1:6" x14ac:dyDescent="0.25">
      <c r="A66">
        <v>8133</v>
      </c>
      <c r="B66" t="s">
        <v>1239</v>
      </c>
      <c r="C66" t="s">
        <v>1136</v>
      </c>
      <c r="D66" t="s">
        <v>2076</v>
      </c>
      <c r="E66" t="s">
        <v>1137</v>
      </c>
      <c r="F66" t="s">
        <v>1149</v>
      </c>
    </row>
    <row r="67" spans="1:6" x14ac:dyDescent="0.25">
      <c r="A67">
        <v>1429</v>
      </c>
      <c r="B67" t="s">
        <v>1240</v>
      </c>
      <c r="C67" t="s">
        <v>1136</v>
      </c>
      <c r="D67" t="s">
        <v>2077</v>
      </c>
      <c r="E67" t="s">
        <v>1137</v>
      </c>
      <c r="F67" t="s">
        <v>1159</v>
      </c>
    </row>
    <row r="68" spans="1:6" x14ac:dyDescent="0.25">
      <c r="A68">
        <v>1834</v>
      </c>
      <c r="B68" t="s">
        <v>1241</v>
      </c>
      <c r="C68" t="s">
        <v>1136</v>
      </c>
      <c r="D68" t="s">
        <v>2078</v>
      </c>
      <c r="E68" t="s">
        <v>1137</v>
      </c>
      <c r="F68" t="s">
        <v>1146</v>
      </c>
    </row>
    <row r="69" spans="1:6" x14ac:dyDescent="0.25">
      <c r="A69">
        <v>3497</v>
      </c>
      <c r="B69" t="s">
        <v>1181</v>
      </c>
      <c r="C69" t="s">
        <v>1138</v>
      </c>
      <c r="D69" t="s">
        <v>2079</v>
      </c>
      <c r="E69" t="s">
        <v>2010</v>
      </c>
      <c r="F69" t="s">
        <v>1140</v>
      </c>
    </row>
    <row r="70" spans="1:6" x14ac:dyDescent="0.25">
      <c r="A70">
        <v>10066</v>
      </c>
      <c r="B70" t="s">
        <v>1242</v>
      </c>
      <c r="C70" t="s">
        <v>1138</v>
      </c>
      <c r="D70" t="s">
        <v>2080</v>
      </c>
      <c r="E70" t="s">
        <v>2010</v>
      </c>
      <c r="F70" t="s">
        <v>1146</v>
      </c>
    </row>
    <row r="71" spans="1:6" x14ac:dyDescent="0.25">
      <c r="A71">
        <v>4248</v>
      </c>
      <c r="B71" t="s">
        <v>1243</v>
      </c>
      <c r="C71" t="s">
        <v>1138</v>
      </c>
      <c r="D71" t="s">
        <v>2081</v>
      </c>
      <c r="E71" t="s">
        <v>2010</v>
      </c>
      <c r="F71" t="s">
        <v>1146</v>
      </c>
    </row>
    <row r="72" spans="1:6" x14ac:dyDescent="0.25">
      <c r="A72">
        <v>6473</v>
      </c>
      <c r="B72" t="s">
        <v>1244</v>
      </c>
      <c r="C72" t="s">
        <v>1138</v>
      </c>
      <c r="D72" t="s">
        <v>2082</v>
      </c>
      <c r="E72" t="s">
        <v>2010</v>
      </c>
      <c r="F72" t="s">
        <v>1146</v>
      </c>
    </row>
    <row r="73" spans="1:6" x14ac:dyDescent="0.25">
      <c r="A73">
        <v>12288</v>
      </c>
      <c r="B73" t="s">
        <v>1245</v>
      </c>
      <c r="C73" t="s">
        <v>1138</v>
      </c>
      <c r="D73" t="s">
        <v>2083</v>
      </c>
      <c r="E73" t="s">
        <v>2010</v>
      </c>
      <c r="F73" t="s">
        <v>1147</v>
      </c>
    </row>
    <row r="74" spans="1:6" x14ac:dyDescent="0.25">
      <c r="A74">
        <v>7764</v>
      </c>
      <c r="B74" t="s">
        <v>1246</v>
      </c>
      <c r="C74" t="s">
        <v>1138</v>
      </c>
      <c r="D74" t="s">
        <v>2084</v>
      </c>
      <c r="E74" t="s">
        <v>2010</v>
      </c>
      <c r="F74" t="s">
        <v>1144</v>
      </c>
    </row>
    <row r="75" spans="1:6" x14ac:dyDescent="0.25">
      <c r="A75">
        <v>11720</v>
      </c>
      <c r="B75" t="s">
        <v>1181</v>
      </c>
      <c r="C75" t="s">
        <v>1138</v>
      </c>
      <c r="D75" t="s">
        <v>2085</v>
      </c>
      <c r="E75" t="s">
        <v>2010</v>
      </c>
      <c r="F75" t="s">
        <v>1146</v>
      </c>
    </row>
    <row r="76" spans="1:6" x14ac:dyDescent="0.25">
      <c r="A76">
        <v>3935</v>
      </c>
      <c r="B76" t="s">
        <v>1247</v>
      </c>
      <c r="C76" t="s">
        <v>1138</v>
      </c>
      <c r="D76" t="s">
        <v>2086</v>
      </c>
      <c r="E76" t="s">
        <v>2010</v>
      </c>
      <c r="F76" t="s">
        <v>1146</v>
      </c>
    </row>
    <row r="77" spans="1:6" x14ac:dyDescent="0.25">
      <c r="A77">
        <v>8792</v>
      </c>
      <c r="B77" t="s">
        <v>1181</v>
      </c>
      <c r="C77" t="s">
        <v>1138</v>
      </c>
      <c r="D77" t="s">
        <v>2087</v>
      </c>
      <c r="E77" t="s">
        <v>2010</v>
      </c>
      <c r="F77" t="s">
        <v>1158</v>
      </c>
    </row>
    <row r="78" spans="1:6" x14ac:dyDescent="0.25">
      <c r="A78">
        <v>10416</v>
      </c>
      <c r="B78" t="s">
        <v>1248</v>
      </c>
      <c r="C78" t="s">
        <v>1138</v>
      </c>
      <c r="D78" t="s">
        <v>2088</v>
      </c>
      <c r="E78" t="s">
        <v>2010</v>
      </c>
      <c r="F78" t="s">
        <v>1152</v>
      </c>
    </row>
    <row r="79" spans="1:6" x14ac:dyDescent="0.25">
      <c r="A79">
        <v>424</v>
      </c>
      <c r="B79" t="s">
        <v>1249</v>
      </c>
      <c r="C79" t="s">
        <v>1138</v>
      </c>
      <c r="D79" t="s">
        <v>2089</v>
      </c>
      <c r="E79" t="s">
        <v>2010</v>
      </c>
      <c r="F79" t="s">
        <v>1146</v>
      </c>
    </row>
    <row r="80" spans="1:6" x14ac:dyDescent="0.25">
      <c r="A80">
        <v>10031</v>
      </c>
      <c r="B80" t="s">
        <v>1250</v>
      </c>
      <c r="C80" t="s">
        <v>1138</v>
      </c>
      <c r="D80" t="s">
        <v>2090</v>
      </c>
      <c r="E80" t="s">
        <v>2010</v>
      </c>
      <c r="F80" t="s">
        <v>1160</v>
      </c>
    </row>
    <row r="81" spans="1:6" x14ac:dyDescent="0.25">
      <c r="A81">
        <v>10819</v>
      </c>
      <c r="B81" t="s">
        <v>1251</v>
      </c>
      <c r="C81" t="s">
        <v>1138</v>
      </c>
      <c r="D81" t="s">
        <v>2091</v>
      </c>
      <c r="E81" t="s">
        <v>2010</v>
      </c>
      <c r="F81" t="s">
        <v>1147</v>
      </c>
    </row>
    <row r="82" spans="1:6" x14ac:dyDescent="0.25">
      <c r="A82">
        <v>5418</v>
      </c>
      <c r="B82" t="s">
        <v>1252</v>
      </c>
      <c r="C82" t="s">
        <v>1138</v>
      </c>
      <c r="D82" t="s">
        <v>2092</v>
      </c>
      <c r="E82" t="s">
        <v>2010</v>
      </c>
      <c r="F82" t="s">
        <v>1146</v>
      </c>
    </row>
    <row r="83" spans="1:6" x14ac:dyDescent="0.25">
      <c r="A83">
        <v>7272</v>
      </c>
      <c r="B83" t="s">
        <v>1253</v>
      </c>
      <c r="C83" t="s">
        <v>1138</v>
      </c>
      <c r="D83" t="s">
        <v>2093</v>
      </c>
      <c r="E83" t="s">
        <v>2010</v>
      </c>
      <c r="F83" t="s">
        <v>1140</v>
      </c>
    </row>
    <row r="84" spans="1:6" x14ac:dyDescent="0.25">
      <c r="A84">
        <v>5329</v>
      </c>
      <c r="B84" t="s">
        <v>1254</v>
      </c>
      <c r="C84" t="s">
        <v>1138</v>
      </c>
      <c r="D84" t="s">
        <v>2094</v>
      </c>
      <c r="E84" t="s">
        <v>2010</v>
      </c>
      <c r="F84" t="s">
        <v>1148</v>
      </c>
    </row>
    <row r="85" spans="1:6" x14ac:dyDescent="0.25">
      <c r="A85">
        <v>7810</v>
      </c>
      <c r="B85" t="s">
        <v>1255</v>
      </c>
      <c r="C85" t="s">
        <v>1138</v>
      </c>
      <c r="D85" t="s">
        <v>2095</v>
      </c>
      <c r="E85" t="s">
        <v>2010</v>
      </c>
      <c r="F85" t="s">
        <v>1160</v>
      </c>
    </row>
    <row r="86" spans="1:6" x14ac:dyDescent="0.25">
      <c r="A86">
        <v>3624</v>
      </c>
      <c r="B86" t="s">
        <v>1256</v>
      </c>
      <c r="C86" t="s">
        <v>1138</v>
      </c>
      <c r="D86" t="s">
        <v>2096</v>
      </c>
      <c r="E86" t="s">
        <v>2010</v>
      </c>
      <c r="F86" t="s">
        <v>1144</v>
      </c>
    </row>
    <row r="87" spans="1:6" x14ac:dyDescent="0.25">
      <c r="A87">
        <v>7331</v>
      </c>
      <c r="B87" t="s">
        <v>1257</v>
      </c>
      <c r="C87" t="s">
        <v>1138</v>
      </c>
      <c r="D87" t="s">
        <v>2097</v>
      </c>
      <c r="E87" t="s">
        <v>2010</v>
      </c>
      <c r="F87" t="s">
        <v>1139</v>
      </c>
    </row>
    <row r="88" spans="1:6" x14ac:dyDescent="0.25">
      <c r="A88">
        <v>125</v>
      </c>
      <c r="B88" t="s">
        <v>1258</v>
      </c>
      <c r="C88" t="s">
        <v>1138</v>
      </c>
      <c r="D88" t="s">
        <v>2098</v>
      </c>
      <c r="E88" t="s">
        <v>2010</v>
      </c>
      <c r="F88" t="s">
        <v>1146</v>
      </c>
    </row>
    <row r="89" spans="1:6" x14ac:dyDescent="0.25">
      <c r="A89">
        <v>9419</v>
      </c>
      <c r="B89" t="s">
        <v>1181</v>
      </c>
      <c r="C89" t="s">
        <v>1138</v>
      </c>
      <c r="D89" t="s">
        <v>2099</v>
      </c>
      <c r="E89" t="s">
        <v>2010</v>
      </c>
      <c r="F89" t="s">
        <v>1140</v>
      </c>
    </row>
    <row r="90" spans="1:6" x14ac:dyDescent="0.25">
      <c r="A90">
        <v>1250</v>
      </c>
      <c r="B90" t="s">
        <v>1259</v>
      </c>
      <c r="C90" t="s">
        <v>1138</v>
      </c>
      <c r="D90" t="s">
        <v>2100</v>
      </c>
      <c r="E90" t="s">
        <v>2010</v>
      </c>
      <c r="F90" t="s">
        <v>1139</v>
      </c>
    </row>
    <row r="91" spans="1:6" x14ac:dyDescent="0.25">
      <c r="A91">
        <v>7683</v>
      </c>
      <c r="B91" t="s">
        <v>1260</v>
      </c>
      <c r="C91" t="s">
        <v>1138</v>
      </c>
      <c r="D91" t="s">
        <v>2101</v>
      </c>
      <c r="E91" t="s">
        <v>2010</v>
      </c>
      <c r="F91" t="s">
        <v>1139</v>
      </c>
    </row>
    <row r="92" spans="1:6" x14ac:dyDescent="0.25">
      <c r="A92">
        <v>2728</v>
      </c>
      <c r="B92" t="s">
        <v>1261</v>
      </c>
      <c r="C92" t="s">
        <v>1138</v>
      </c>
      <c r="D92" t="s">
        <v>2102</v>
      </c>
      <c r="E92" t="s">
        <v>2010</v>
      </c>
      <c r="F92" t="s">
        <v>1139</v>
      </c>
    </row>
    <row r="93" spans="1:6" x14ac:dyDescent="0.25">
      <c r="A93">
        <v>4612</v>
      </c>
      <c r="B93" t="s">
        <v>1246</v>
      </c>
      <c r="C93" t="s">
        <v>1138</v>
      </c>
      <c r="D93" t="s">
        <v>2103</v>
      </c>
      <c r="E93" t="s">
        <v>2010</v>
      </c>
      <c r="F93" t="s">
        <v>1139</v>
      </c>
    </row>
    <row r="94" spans="1:6" x14ac:dyDescent="0.25">
      <c r="A94">
        <v>6408</v>
      </c>
      <c r="B94" t="s">
        <v>1262</v>
      </c>
      <c r="C94" t="s">
        <v>1136</v>
      </c>
      <c r="D94" t="s">
        <v>2104</v>
      </c>
      <c r="E94" t="s">
        <v>1137</v>
      </c>
      <c r="F94" t="s">
        <v>1139</v>
      </c>
    </row>
    <row r="95" spans="1:6" x14ac:dyDescent="0.25">
      <c r="A95">
        <v>2431</v>
      </c>
      <c r="B95" t="s">
        <v>1263</v>
      </c>
      <c r="C95" t="s">
        <v>1136</v>
      </c>
      <c r="D95" t="s">
        <v>2105</v>
      </c>
      <c r="E95" t="s">
        <v>1137</v>
      </c>
      <c r="F95" t="s">
        <v>1139</v>
      </c>
    </row>
    <row r="96" spans="1:6" x14ac:dyDescent="0.25">
      <c r="A96">
        <v>6497</v>
      </c>
      <c r="B96" t="s">
        <v>1235</v>
      </c>
      <c r="C96" t="s">
        <v>1136</v>
      </c>
      <c r="D96" t="s">
        <v>2106</v>
      </c>
      <c r="E96" t="s">
        <v>1137</v>
      </c>
      <c r="F96" t="s">
        <v>1139</v>
      </c>
    </row>
    <row r="97" spans="1:6" x14ac:dyDescent="0.25">
      <c r="A97">
        <v>9011</v>
      </c>
      <c r="B97" t="s">
        <v>1181</v>
      </c>
      <c r="C97" t="s">
        <v>1136</v>
      </c>
      <c r="D97" t="s">
        <v>2107</v>
      </c>
      <c r="E97" t="s">
        <v>1137</v>
      </c>
      <c r="F97" t="s">
        <v>1139</v>
      </c>
    </row>
    <row r="98" spans="1:6" x14ac:dyDescent="0.25">
      <c r="A98">
        <v>716</v>
      </c>
      <c r="B98" t="s">
        <v>1264</v>
      </c>
      <c r="C98" t="s">
        <v>1136</v>
      </c>
      <c r="D98" t="s">
        <v>2108</v>
      </c>
      <c r="E98" t="s">
        <v>1137</v>
      </c>
      <c r="F98" t="s">
        <v>1139</v>
      </c>
    </row>
    <row r="99" spans="1:6" x14ac:dyDescent="0.25">
      <c r="A99">
        <v>7393</v>
      </c>
      <c r="B99" t="s">
        <v>1181</v>
      </c>
      <c r="C99" t="s">
        <v>1136</v>
      </c>
      <c r="D99" t="s">
        <v>2109</v>
      </c>
      <c r="E99" t="s">
        <v>1137</v>
      </c>
      <c r="F99" t="s">
        <v>1139</v>
      </c>
    </row>
    <row r="100" spans="1:6" x14ac:dyDescent="0.25">
      <c r="A100">
        <v>3405</v>
      </c>
      <c r="B100" t="s">
        <v>1265</v>
      </c>
      <c r="C100" t="s">
        <v>1136</v>
      </c>
      <c r="D100" t="s">
        <v>2110</v>
      </c>
      <c r="E100" t="s">
        <v>1137</v>
      </c>
      <c r="F100" t="s">
        <v>1139</v>
      </c>
    </row>
    <row r="101" spans="1:6" x14ac:dyDescent="0.25">
      <c r="A101">
        <v>3150</v>
      </c>
      <c r="B101" t="s">
        <v>1266</v>
      </c>
      <c r="C101" t="s">
        <v>1136</v>
      </c>
      <c r="D101" t="s">
        <v>2111</v>
      </c>
      <c r="E101" t="s">
        <v>1137</v>
      </c>
      <c r="F101" t="s">
        <v>1139</v>
      </c>
    </row>
    <row r="102" spans="1:6" x14ac:dyDescent="0.25">
      <c r="A102">
        <v>7687</v>
      </c>
      <c r="B102" t="s">
        <v>1267</v>
      </c>
      <c r="C102" t="s">
        <v>1136</v>
      </c>
      <c r="D102" t="s">
        <v>2112</v>
      </c>
      <c r="E102" t="s">
        <v>1137</v>
      </c>
      <c r="F102" t="s">
        <v>1139</v>
      </c>
    </row>
    <row r="103" spans="1:6" x14ac:dyDescent="0.25">
      <c r="A103">
        <v>2324</v>
      </c>
      <c r="B103" t="s">
        <v>1268</v>
      </c>
      <c r="C103" t="s">
        <v>1136</v>
      </c>
      <c r="D103" t="s">
        <v>2113</v>
      </c>
      <c r="E103" t="s">
        <v>1137</v>
      </c>
      <c r="F103" t="s">
        <v>1139</v>
      </c>
    </row>
    <row r="104" spans="1:6" x14ac:dyDescent="0.25">
      <c r="A104">
        <v>4594</v>
      </c>
      <c r="B104" t="s">
        <v>1269</v>
      </c>
      <c r="C104" t="s">
        <v>1136</v>
      </c>
      <c r="D104" t="s">
        <v>2114</v>
      </c>
      <c r="E104" t="s">
        <v>1137</v>
      </c>
      <c r="F104" t="s">
        <v>1139</v>
      </c>
    </row>
    <row r="105" spans="1:6" x14ac:dyDescent="0.25">
      <c r="A105">
        <v>1171</v>
      </c>
      <c r="B105" t="s">
        <v>1181</v>
      </c>
      <c r="C105" t="s">
        <v>1136</v>
      </c>
      <c r="D105" t="s">
        <v>2115</v>
      </c>
      <c r="E105" t="s">
        <v>1137</v>
      </c>
      <c r="F105" t="s">
        <v>1139</v>
      </c>
    </row>
    <row r="106" spans="1:6" x14ac:dyDescent="0.25">
      <c r="A106">
        <v>2851</v>
      </c>
      <c r="B106" t="s">
        <v>1270</v>
      </c>
      <c r="C106" t="s">
        <v>1136</v>
      </c>
      <c r="D106" t="s">
        <v>2116</v>
      </c>
      <c r="E106" t="s">
        <v>1137</v>
      </c>
      <c r="F106" t="s">
        <v>1139</v>
      </c>
    </row>
    <row r="107" spans="1:6" x14ac:dyDescent="0.25">
      <c r="A107">
        <v>223</v>
      </c>
      <c r="B107" t="s">
        <v>1271</v>
      </c>
      <c r="C107" t="s">
        <v>1136</v>
      </c>
      <c r="D107" t="s">
        <v>2117</v>
      </c>
      <c r="E107" t="s">
        <v>1137</v>
      </c>
      <c r="F107" t="s">
        <v>1159</v>
      </c>
    </row>
    <row r="108" spans="1:6" x14ac:dyDescent="0.25">
      <c r="A108">
        <v>9189</v>
      </c>
      <c r="B108" t="s">
        <v>1220</v>
      </c>
      <c r="C108" t="s">
        <v>1136</v>
      </c>
      <c r="D108" t="s">
        <v>2118</v>
      </c>
      <c r="E108" t="s">
        <v>1137</v>
      </c>
      <c r="F108" t="s">
        <v>1146</v>
      </c>
    </row>
    <row r="109" spans="1:6" x14ac:dyDescent="0.25">
      <c r="A109">
        <v>6827</v>
      </c>
      <c r="B109" t="s">
        <v>1181</v>
      </c>
      <c r="C109" t="s">
        <v>1136</v>
      </c>
      <c r="D109" t="s">
        <v>2119</v>
      </c>
      <c r="E109" t="s">
        <v>1137</v>
      </c>
      <c r="F109" t="s">
        <v>1146</v>
      </c>
    </row>
    <row r="110" spans="1:6" x14ac:dyDescent="0.25">
      <c r="A110">
        <v>6944</v>
      </c>
      <c r="B110" t="s">
        <v>1272</v>
      </c>
      <c r="C110" t="s">
        <v>1136</v>
      </c>
      <c r="D110" t="s">
        <v>2120</v>
      </c>
      <c r="E110" t="s">
        <v>1137</v>
      </c>
      <c r="F110" t="s">
        <v>1139</v>
      </c>
    </row>
    <row r="111" spans="1:6" x14ac:dyDescent="0.25">
      <c r="A111">
        <v>2924</v>
      </c>
      <c r="B111" t="s">
        <v>1273</v>
      </c>
      <c r="C111" t="s">
        <v>1136</v>
      </c>
      <c r="D111" t="s">
        <v>2121</v>
      </c>
      <c r="E111" t="s">
        <v>1137</v>
      </c>
      <c r="F111" t="s">
        <v>1139</v>
      </c>
    </row>
    <row r="112" spans="1:6" x14ac:dyDescent="0.25">
      <c r="A112">
        <v>3546</v>
      </c>
      <c r="B112" t="s">
        <v>1274</v>
      </c>
      <c r="C112" t="s">
        <v>1136</v>
      </c>
      <c r="D112" t="s">
        <v>2122</v>
      </c>
      <c r="E112" t="s">
        <v>1137</v>
      </c>
      <c r="F112" t="s">
        <v>1140</v>
      </c>
    </row>
    <row r="113" spans="1:6" x14ac:dyDescent="0.25">
      <c r="A113">
        <v>9082</v>
      </c>
      <c r="B113" t="s">
        <v>1275</v>
      </c>
      <c r="C113" t="s">
        <v>1136</v>
      </c>
      <c r="D113" t="s">
        <v>2123</v>
      </c>
      <c r="E113" t="s">
        <v>1137</v>
      </c>
      <c r="F113" t="s">
        <v>1139</v>
      </c>
    </row>
    <row r="114" spans="1:6" x14ac:dyDescent="0.25">
      <c r="A114">
        <v>11782</v>
      </c>
      <c r="B114" t="s">
        <v>1276</v>
      </c>
      <c r="C114" t="s">
        <v>1136</v>
      </c>
      <c r="D114" t="s">
        <v>2124</v>
      </c>
      <c r="E114" t="s">
        <v>1137</v>
      </c>
      <c r="F114" t="s">
        <v>1144</v>
      </c>
    </row>
    <row r="115" spans="1:6" x14ac:dyDescent="0.25">
      <c r="A115">
        <v>8511</v>
      </c>
      <c r="B115" t="s">
        <v>1181</v>
      </c>
      <c r="C115" t="s">
        <v>1136</v>
      </c>
      <c r="D115" t="s">
        <v>2125</v>
      </c>
      <c r="E115" t="s">
        <v>1137</v>
      </c>
      <c r="F115" t="s">
        <v>1139</v>
      </c>
    </row>
    <row r="116" spans="1:6" x14ac:dyDescent="0.25">
      <c r="A116">
        <v>10610</v>
      </c>
      <c r="B116" t="s">
        <v>1277</v>
      </c>
      <c r="C116" t="s">
        <v>1161</v>
      </c>
      <c r="D116" t="s">
        <v>2126</v>
      </c>
      <c r="E116" t="s">
        <v>1137</v>
      </c>
      <c r="F116" t="s">
        <v>1139</v>
      </c>
    </row>
    <row r="117" spans="1:6" x14ac:dyDescent="0.25">
      <c r="A117">
        <v>10046</v>
      </c>
      <c r="B117" t="s">
        <v>1181</v>
      </c>
      <c r="C117" t="s">
        <v>1161</v>
      </c>
      <c r="D117" t="s">
        <v>2127</v>
      </c>
      <c r="E117" t="s">
        <v>1137</v>
      </c>
      <c r="F117" t="s">
        <v>1139</v>
      </c>
    </row>
    <row r="118" spans="1:6" x14ac:dyDescent="0.25">
      <c r="A118">
        <v>4429</v>
      </c>
      <c r="B118" t="s">
        <v>1278</v>
      </c>
      <c r="C118" t="s">
        <v>1161</v>
      </c>
      <c r="D118" t="s">
        <v>2128</v>
      </c>
      <c r="E118" t="s">
        <v>2010</v>
      </c>
      <c r="F118" t="s">
        <v>1140</v>
      </c>
    </row>
    <row r="119" spans="1:6" x14ac:dyDescent="0.25">
      <c r="A119">
        <v>8037</v>
      </c>
      <c r="B119" t="s">
        <v>1279</v>
      </c>
      <c r="C119" t="s">
        <v>1161</v>
      </c>
      <c r="D119" t="s">
        <v>2129</v>
      </c>
      <c r="E119" t="s">
        <v>2010</v>
      </c>
      <c r="F119" t="s">
        <v>1159</v>
      </c>
    </row>
    <row r="120" spans="1:6" x14ac:dyDescent="0.25">
      <c r="A120">
        <v>9352</v>
      </c>
      <c r="B120" t="s">
        <v>1280</v>
      </c>
      <c r="C120" t="s">
        <v>1161</v>
      </c>
      <c r="D120" t="s">
        <v>2130</v>
      </c>
      <c r="E120" t="s">
        <v>2010</v>
      </c>
      <c r="F120" t="s">
        <v>1140</v>
      </c>
    </row>
    <row r="121" spans="1:6" x14ac:dyDescent="0.25">
      <c r="A121">
        <v>10081</v>
      </c>
      <c r="B121" t="s">
        <v>1244</v>
      </c>
      <c r="C121" t="s">
        <v>1161</v>
      </c>
      <c r="D121" t="s">
        <v>2131</v>
      </c>
      <c r="E121" t="s">
        <v>2010</v>
      </c>
      <c r="F121" t="s">
        <v>1146</v>
      </c>
    </row>
    <row r="122" spans="1:6" x14ac:dyDescent="0.25">
      <c r="A122">
        <v>9432</v>
      </c>
      <c r="B122" t="s">
        <v>1281</v>
      </c>
      <c r="C122" t="s">
        <v>1161</v>
      </c>
      <c r="D122" t="s">
        <v>2132</v>
      </c>
      <c r="E122" t="s">
        <v>2010</v>
      </c>
      <c r="F122" t="s">
        <v>1140</v>
      </c>
    </row>
    <row r="123" spans="1:6" x14ac:dyDescent="0.25">
      <c r="A123">
        <v>695</v>
      </c>
      <c r="B123" t="s">
        <v>1282</v>
      </c>
      <c r="C123" t="s">
        <v>1161</v>
      </c>
      <c r="D123" t="s">
        <v>2133</v>
      </c>
      <c r="E123" t="s">
        <v>2010</v>
      </c>
      <c r="F123" t="s">
        <v>1146</v>
      </c>
    </row>
    <row r="124" spans="1:6" x14ac:dyDescent="0.25">
      <c r="A124">
        <v>9511</v>
      </c>
      <c r="B124" t="s">
        <v>1283</v>
      </c>
      <c r="C124" t="s">
        <v>1161</v>
      </c>
      <c r="D124" t="s">
        <v>2134</v>
      </c>
      <c r="E124" t="s">
        <v>2010</v>
      </c>
      <c r="F124" t="s">
        <v>1146</v>
      </c>
    </row>
    <row r="125" spans="1:6" x14ac:dyDescent="0.25">
      <c r="A125">
        <v>2035</v>
      </c>
      <c r="B125" t="s">
        <v>1284</v>
      </c>
      <c r="C125" t="s">
        <v>1161</v>
      </c>
      <c r="D125" t="s">
        <v>2135</v>
      </c>
      <c r="E125" t="s">
        <v>2010</v>
      </c>
      <c r="F125" t="s">
        <v>1147</v>
      </c>
    </row>
    <row r="126" spans="1:6" x14ac:dyDescent="0.25">
      <c r="A126">
        <v>6492</v>
      </c>
      <c r="B126" t="s">
        <v>1285</v>
      </c>
      <c r="C126" t="s">
        <v>1161</v>
      </c>
      <c r="D126" t="s">
        <v>2136</v>
      </c>
      <c r="E126" t="s">
        <v>2010</v>
      </c>
      <c r="F126" t="s">
        <v>1147</v>
      </c>
    </row>
    <row r="127" spans="1:6" x14ac:dyDescent="0.25">
      <c r="A127">
        <v>9112</v>
      </c>
      <c r="B127" t="s">
        <v>1286</v>
      </c>
      <c r="C127" t="s">
        <v>1161</v>
      </c>
      <c r="D127" t="s">
        <v>2137</v>
      </c>
      <c r="E127" t="s">
        <v>2010</v>
      </c>
      <c r="F127" t="s">
        <v>1143</v>
      </c>
    </row>
    <row r="128" spans="1:6" x14ac:dyDescent="0.25">
      <c r="A128">
        <v>7532</v>
      </c>
      <c r="B128" t="s">
        <v>1287</v>
      </c>
      <c r="C128" t="s">
        <v>1161</v>
      </c>
      <c r="D128" t="s">
        <v>2138</v>
      </c>
      <c r="E128" t="s">
        <v>2010</v>
      </c>
      <c r="F128" t="s">
        <v>1144</v>
      </c>
    </row>
    <row r="129" spans="1:6" x14ac:dyDescent="0.25">
      <c r="A129">
        <v>6950</v>
      </c>
      <c r="B129" t="s">
        <v>1288</v>
      </c>
      <c r="C129" t="s">
        <v>1161</v>
      </c>
      <c r="D129" t="s">
        <v>2139</v>
      </c>
      <c r="E129" t="s">
        <v>2010</v>
      </c>
      <c r="F129" t="s">
        <v>1144</v>
      </c>
    </row>
    <row r="130" spans="1:6" x14ac:dyDescent="0.25">
      <c r="A130">
        <v>4830</v>
      </c>
      <c r="B130" t="s">
        <v>1289</v>
      </c>
      <c r="C130" t="s">
        <v>1161</v>
      </c>
      <c r="D130" t="s">
        <v>2140</v>
      </c>
      <c r="E130" t="s">
        <v>2010</v>
      </c>
      <c r="F130" t="s">
        <v>1144</v>
      </c>
    </row>
    <row r="131" spans="1:6" x14ac:dyDescent="0.25">
      <c r="A131">
        <v>11797</v>
      </c>
      <c r="B131" t="s">
        <v>1290</v>
      </c>
      <c r="C131" t="s">
        <v>1161</v>
      </c>
      <c r="D131" t="s">
        <v>2141</v>
      </c>
      <c r="E131" t="s">
        <v>2010</v>
      </c>
      <c r="F131" t="s">
        <v>1162</v>
      </c>
    </row>
    <row r="132" spans="1:6" x14ac:dyDescent="0.25">
      <c r="A132">
        <v>6967</v>
      </c>
      <c r="B132" t="s">
        <v>1291</v>
      </c>
      <c r="C132" t="s">
        <v>1161</v>
      </c>
      <c r="D132" t="s">
        <v>2142</v>
      </c>
      <c r="E132" t="s">
        <v>2010</v>
      </c>
      <c r="F132" t="s">
        <v>1139</v>
      </c>
    </row>
    <row r="133" spans="1:6" x14ac:dyDescent="0.25">
      <c r="A133">
        <v>2891</v>
      </c>
      <c r="B133" t="s">
        <v>1292</v>
      </c>
      <c r="C133" t="s">
        <v>1161</v>
      </c>
      <c r="D133" t="s">
        <v>2143</v>
      </c>
      <c r="E133" t="s">
        <v>2010</v>
      </c>
      <c r="F133" t="s">
        <v>1146</v>
      </c>
    </row>
    <row r="134" spans="1:6" x14ac:dyDescent="0.25">
      <c r="A134">
        <v>9345</v>
      </c>
      <c r="B134" t="s">
        <v>1293</v>
      </c>
      <c r="C134" t="s">
        <v>1161</v>
      </c>
      <c r="D134" t="s">
        <v>2144</v>
      </c>
      <c r="E134" t="s">
        <v>2010</v>
      </c>
      <c r="F134" t="s">
        <v>1150</v>
      </c>
    </row>
    <row r="135" spans="1:6" x14ac:dyDescent="0.25">
      <c r="A135">
        <v>3306</v>
      </c>
      <c r="B135" t="s">
        <v>1294</v>
      </c>
      <c r="C135" t="s">
        <v>1161</v>
      </c>
      <c r="D135" t="s">
        <v>2145</v>
      </c>
      <c r="E135" t="s">
        <v>2010</v>
      </c>
      <c r="F135" t="s">
        <v>1140</v>
      </c>
    </row>
    <row r="136" spans="1:6" x14ac:dyDescent="0.25">
      <c r="A136">
        <v>6670</v>
      </c>
      <c r="B136" t="s">
        <v>1295</v>
      </c>
      <c r="C136" t="s">
        <v>1161</v>
      </c>
      <c r="D136" t="s">
        <v>2146</v>
      </c>
      <c r="E136" t="s">
        <v>2010</v>
      </c>
      <c r="F136" t="s">
        <v>1139</v>
      </c>
    </row>
    <row r="137" spans="1:6" x14ac:dyDescent="0.25">
      <c r="A137">
        <v>9723</v>
      </c>
      <c r="B137" t="s">
        <v>1296</v>
      </c>
      <c r="C137" t="s">
        <v>1161</v>
      </c>
      <c r="D137" t="s">
        <v>2147</v>
      </c>
      <c r="E137" t="s">
        <v>2010</v>
      </c>
      <c r="F137" t="s">
        <v>1146</v>
      </c>
    </row>
    <row r="138" spans="1:6" x14ac:dyDescent="0.25">
      <c r="A138">
        <v>1662</v>
      </c>
      <c r="B138" t="s">
        <v>1297</v>
      </c>
      <c r="C138" t="s">
        <v>1161</v>
      </c>
      <c r="D138" t="s">
        <v>2148</v>
      </c>
      <c r="E138" t="s">
        <v>2010</v>
      </c>
      <c r="F138" t="s">
        <v>1140</v>
      </c>
    </row>
    <row r="139" spans="1:6" x14ac:dyDescent="0.25">
      <c r="A139">
        <v>2709</v>
      </c>
      <c r="B139" t="s">
        <v>1181</v>
      </c>
      <c r="C139" t="s">
        <v>1161</v>
      </c>
      <c r="D139" t="s">
        <v>2149</v>
      </c>
      <c r="E139" t="s">
        <v>2010</v>
      </c>
      <c r="F139" t="s">
        <v>1140</v>
      </c>
    </row>
    <row r="140" spans="1:6" x14ac:dyDescent="0.25">
      <c r="A140">
        <v>12101</v>
      </c>
      <c r="B140" t="s">
        <v>1298</v>
      </c>
      <c r="C140" t="s">
        <v>1161</v>
      </c>
      <c r="D140" t="s">
        <v>2150</v>
      </c>
      <c r="E140" t="s">
        <v>2010</v>
      </c>
      <c r="F140" t="s">
        <v>1153</v>
      </c>
    </row>
    <row r="141" spans="1:6" x14ac:dyDescent="0.25">
      <c r="A141">
        <v>8078</v>
      </c>
      <c r="B141" t="s">
        <v>1299</v>
      </c>
      <c r="C141" t="s">
        <v>1161</v>
      </c>
      <c r="D141" t="s">
        <v>2151</v>
      </c>
      <c r="E141" t="s">
        <v>2010</v>
      </c>
      <c r="F141" t="s">
        <v>1140</v>
      </c>
    </row>
    <row r="142" spans="1:6" x14ac:dyDescent="0.25">
      <c r="A142">
        <v>2540</v>
      </c>
      <c r="B142" t="s">
        <v>1300</v>
      </c>
      <c r="C142" t="s">
        <v>1161</v>
      </c>
      <c r="D142" t="s">
        <v>2152</v>
      </c>
      <c r="E142" t="s">
        <v>2010</v>
      </c>
      <c r="F142" t="s">
        <v>1140</v>
      </c>
    </row>
    <row r="143" spans="1:6" x14ac:dyDescent="0.25">
      <c r="A143">
        <v>4329</v>
      </c>
      <c r="B143" t="s">
        <v>1301</v>
      </c>
      <c r="C143" t="s">
        <v>1161</v>
      </c>
      <c r="D143" t="s">
        <v>2153</v>
      </c>
      <c r="E143" t="s">
        <v>2010</v>
      </c>
      <c r="F143" t="s">
        <v>1140</v>
      </c>
    </row>
    <row r="144" spans="1:6" x14ac:dyDescent="0.25">
      <c r="A144">
        <v>8841</v>
      </c>
      <c r="B144" t="s">
        <v>1181</v>
      </c>
      <c r="C144" t="s">
        <v>1161</v>
      </c>
      <c r="D144" t="s">
        <v>2154</v>
      </c>
      <c r="E144" t="s">
        <v>2010</v>
      </c>
      <c r="F144" t="s">
        <v>1146</v>
      </c>
    </row>
    <row r="145" spans="1:6" x14ac:dyDescent="0.25">
      <c r="A145">
        <v>6248</v>
      </c>
      <c r="B145" t="s">
        <v>1302</v>
      </c>
      <c r="C145" t="s">
        <v>1138</v>
      </c>
      <c r="D145" t="s">
        <v>2155</v>
      </c>
      <c r="E145" t="s">
        <v>2010</v>
      </c>
      <c r="F145" t="s">
        <v>1146</v>
      </c>
    </row>
    <row r="146" spans="1:6" x14ac:dyDescent="0.25">
      <c r="A146">
        <v>7832</v>
      </c>
      <c r="B146" t="s">
        <v>1303</v>
      </c>
      <c r="C146" t="s">
        <v>1161</v>
      </c>
      <c r="D146" t="s">
        <v>2156</v>
      </c>
      <c r="E146" t="s">
        <v>2010</v>
      </c>
      <c r="F146" t="s">
        <v>1147</v>
      </c>
    </row>
    <row r="147" spans="1:6" x14ac:dyDescent="0.25">
      <c r="A147">
        <v>1944</v>
      </c>
      <c r="B147" t="s">
        <v>1181</v>
      </c>
      <c r="C147" t="s">
        <v>1136</v>
      </c>
      <c r="D147" t="s">
        <v>2157</v>
      </c>
      <c r="E147" t="s">
        <v>2010</v>
      </c>
      <c r="F147" t="s">
        <v>1140</v>
      </c>
    </row>
    <row r="148" spans="1:6" x14ac:dyDescent="0.25">
      <c r="A148">
        <v>1788</v>
      </c>
      <c r="B148" t="s">
        <v>1304</v>
      </c>
      <c r="C148" t="s">
        <v>1138</v>
      </c>
      <c r="D148" t="s">
        <v>2158</v>
      </c>
      <c r="E148" t="s">
        <v>2010</v>
      </c>
      <c r="F148" t="s">
        <v>1143</v>
      </c>
    </row>
    <row r="149" spans="1:6" x14ac:dyDescent="0.25">
      <c r="A149">
        <v>8480</v>
      </c>
      <c r="B149" t="s">
        <v>1305</v>
      </c>
      <c r="C149" t="s">
        <v>1138</v>
      </c>
      <c r="D149" t="s">
        <v>2159</v>
      </c>
      <c r="E149" t="s">
        <v>2010</v>
      </c>
      <c r="F149" t="s">
        <v>1139</v>
      </c>
    </row>
    <row r="150" spans="1:6" x14ac:dyDescent="0.25">
      <c r="A150">
        <v>7465</v>
      </c>
      <c r="B150" t="s">
        <v>1306</v>
      </c>
      <c r="C150" t="s">
        <v>1138</v>
      </c>
      <c r="D150" t="s">
        <v>2160</v>
      </c>
      <c r="E150" t="s">
        <v>2010</v>
      </c>
      <c r="F150" t="s">
        <v>1163</v>
      </c>
    </row>
    <row r="151" spans="1:6" x14ac:dyDescent="0.25">
      <c r="A151">
        <v>10173</v>
      </c>
      <c r="B151" t="s">
        <v>1307</v>
      </c>
      <c r="C151" t="s">
        <v>1138</v>
      </c>
      <c r="D151" t="s">
        <v>2161</v>
      </c>
      <c r="E151" t="s">
        <v>2010</v>
      </c>
      <c r="F151" t="s">
        <v>1144</v>
      </c>
    </row>
    <row r="152" spans="1:6" x14ac:dyDescent="0.25">
      <c r="A152">
        <v>3754</v>
      </c>
      <c r="B152" t="s">
        <v>1308</v>
      </c>
      <c r="C152" t="s">
        <v>1136</v>
      </c>
      <c r="D152" t="s">
        <v>2162</v>
      </c>
      <c r="E152" t="s">
        <v>2010</v>
      </c>
      <c r="F152" t="s">
        <v>1139</v>
      </c>
    </row>
    <row r="153" spans="1:6" x14ac:dyDescent="0.25">
      <c r="A153">
        <v>6370</v>
      </c>
      <c r="B153" t="s">
        <v>1309</v>
      </c>
      <c r="C153" t="s">
        <v>1161</v>
      </c>
      <c r="D153" t="s">
        <v>2163</v>
      </c>
      <c r="E153" t="s">
        <v>2010</v>
      </c>
      <c r="F153" t="s">
        <v>1139</v>
      </c>
    </row>
    <row r="154" spans="1:6" x14ac:dyDescent="0.25">
      <c r="A154">
        <v>6374</v>
      </c>
      <c r="B154" t="s">
        <v>1310</v>
      </c>
      <c r="C154" t="s">
        <v>1161</v>
      </c>
      <c r="D154" t="s">
        <v>2164</v>
      </c>
      <c r="E154" t="s">
        <v>1137</v>
      </c>
      <c r="F154" t="s">
        <v>1139</v>
      </c>
    </row>
    <row r="155" spans="1:6" x14ac:dyDescent="0.25">
      <c r="A155">
        <v>12355</v>
      </c>
      <c r="B155" t="s">
        <v>1311</v>
      </c>
      <c r="C155" t="s">
        <v>1138</v>
      </c>
      <c r="D155" t="s">
        <v>2165</v>
      </c>
      <c r="E155" t="s">
        <v>2010</v>
      </c>
      <c r="F155" t="s">
        <v>1139</v>
      </c>
    </row>
    <row r="156" spans="1:6" x14ac:dyDescent="0.25">
      <c r="A156">
        <v>9727</v>
      </c>
      <c r="B156" t="s">
        <v>1312</v>
      </c>
      <c r="C156" t="s">
        <v>1136</v>
      </c>
      <c r="D156" t="s">
        <v>2166</v>
      </c>
      <c r="E156" t="s">
        <v>2010</v>
      </c>
      <c r="F156" t="s">
        <v>1147</v>
      </c>
    </row>
    <row r="157" spans="1:6" x14ac:dyDescent="0.25">
      <c r="A157">
        <v>1169</v>
      </c>
      <c r="B157" t="s">
        <v>1181</v>
      </c>
      <c r="C157" t="s">
        <v>1161</v>
      </c>
      <c r="D157" t="s">
        <v>2167</v>
      </c>
      <c r="E157" t="s">
        <v>2010</v>
      </c>
      <c r="F157" t="s">
        <v>1146</v>
      </c>
    </row>
    <row r="158" spans="1:6" x14ac:dyDescent="0.25">
      <c r="A158">
        <v>7269</v>
      </c>
      <c r="B158" t="s">
        <v>1313</v>
      </c>
      <c r="C158" t="s">
        <v>1138</v>
      </c>
      <c r="D158" t="s">
        <v>2168</v>
      </c>
      <c r="E158" t="s">
        <v>2010</v>
      </c>
      <c r="F158" t="s">
        <v>1139</v>
      </c>
    </row>
    <row r="159" spans="1:6" x14ac:dyDescent="0.25">
      <c r="A159">
        <v>2588</v>
      </c>
      <c r="B159" t="s">
        <v>1181</v>
      </c>
      <c r="C159" t="s">
        <v>1138</v>
      </c>
      <c r="D159" t="s">
        <v>2169</v>
      </c>
      <c r="E159" t="s">
        <v>1137</v>
      </c>
      <c r="F159" t="s">
        <v>1139</v>
      </c>
    </row>
    <row r="160" spans="1:6" x14ac:dyDescent="0.25">
      <c r="A160">
        <v>11412</v>
      </c>
      <c r="B160" t="s">
        <v>1314</v>
      </c>
      <c r="C160" t="s">
        <v>1161</v>
      </c>
      <c r="D160" t="s">
        <v>2170</v>
      </c>
      <c r="E160" t="s">
        <v>2010</v>
      </c>
      <c r="F160" t="s">
        <v>1142</v>
      </c>
    </row>
    <row r="161" spans="1:6" x14ac:dyDescent="0.25">
      <c r="A161">
        <v>10428</v>
      </c>
      <c r="B161" t="s">
        <v>1315</v>
      </c>
      <c r="C161" t="s">
        <v>1138</v>
      </c>
      <c r="D161" t="s">
        <v>2171</v>
      </c>
      <c r="E161" t="s">
        <v>1137</v>
      </c>
      <c r="F161" t="s">
        <v>1142</v>
      </c>
    </row>
    <row r="162" spans="1:6" x14ac:dyDescent="0.25">
      <c r="A162">
        <v>8663</v>
      </c>
      <c r="B162" t="s">
        <v>1316</v>
      </c>
      <c r="C162" t="s">
        <v>1138</v>
      </c>
      <c r="D162" t="s">
        <v>2172</v>
      </c>
      <c r="E162" t="s">
        <v>2010</v>
      </c>
      <c r="F162" t="s">
        <v>1147</v>
      </c>
    </row>
    <row r="163" spans="1:6" x14ac:dyDescent="0.25">
      <c r="A163">
        <v>7114</v>
      </c>
      <c r="B163" t="s">
        <v>1221</v>
      </c>
      <c r="C163" t="s">
        <v>1161</v>
      </c>
      <c r="D163" t="s">
        <v>2173</v>
      </c>
      <c r="E163" t="s">
        <v>2010</v>
      </c>
      <c r="F163" t="s">
        <v>1142</v>
      </c>
    </row>
    <row r="164" spans="1:6" x14ac:dyDescent="0.25">
      <c r="A164">
        <v>5884</v>
      </c>
      <c r="B164" t="s">
        <v>1317</v>
      </c>
      <c r="C164" t="s">
        <v>1138</v>
      </c>
      <c r="D164" t="s">
        <v>2174</v>
      </c>
      <c r="E164" t="s">
        <v>2010</v>
      </c>
      <c r="F164" t="s">
        <v>1164</v>
      </c>
    </row>
    <row r="165" spans="1:6" x14ac:dyDescent="0.25">
      <c r="A165">
        <v>4580</v>
      </c>
      <c r="B165" t="s">
        <v>1318</v>
      </c>
      <c r="C165" t="s">
        <v>1138</v>
      </c>
      <c r="D165" t="s">
        <v>2175</v>
      </c>
      <c r="E165" t="s">
        <v>2010</v>
      </c>
      <c r="F165" t="s">
        <v>1146</v>
      </c>
    </row>
    <row r="166" spans="1:6" x14ac:dyDescent="0.25">
      <c r="A166">
        <v>11696</v>
      </c>
      <c r="B166" t="s">
        <v>1181</v>
      </c>
      <c r="C166" t="s">
        <v>1161</v>
      </c>
      <c r="D166" t="s">
        <v>2176</v>
      </c>
      <c r="E166" t="s">
        <v>2010</v>
      </c>
      <c r="F166" t="s">
        <v>1140</v>
      </c>
    </row>
    <row r="167" spans="1:6" x14ac:dyDescent="0.25">
      <c r="A167">
        <v>7680</v>
      </c>
      <c r="B167" t="s">
        <v>1319</v>
      </c>
      <c r="C167" t="s">
        <v>1138</v>
      </c>
      <c r="D167" t="s">
        <v>2177</v>
      </c>
      <c r="E167" t="s">
        <v>2010</v>
      </c>
      <c r="F167" t="s">
        <v>1147</v>
      </c>
    </row>
    <row r="168" spans="1:6" x14ac:dyDescent="0.25">
      <c r="A168">
        <v>9402</v>
      </c>
      <c r="B168" t="s">
        <v>1320</v>
      </c>
      <c r="C168" t="s">
        <v>1138</v>
      </c>
      <c r="D168" t="s">
        <v>2178</v>
      </c>
      <c r="E168" t="s">
        <v>1137</v>
      </c>
      <c r="F168" t="s">
        <v>1142</v>
      </c>
    </row>
    <row r="169" spans="1:6" x14ac:dyDescent="0.25">
      <c r="A169">
        <v>10454</v>
      </c>
      <c r="B169" t="s">
        <v>1321</v>
      </c>
      <c r="C169" t="s">
        <v>1136</v>
      </c>
      <c r="D169" t="s">
        <v>2179</v>
      </c>
      <c r="E169" t="s">
        <v>2010</v>
      </c>
      <c r="F169" t="s">
        <v>1165</v>
      </c>
    </row>
    <row r="170" spans="1:6" x14ac:dyDescent="0.25">
      <c r="A170">
        <v>10794</v>
      </c>
      <c r="B170" t="s">
        <v>1322</v>
      </c>
      <c r="C170" t="s">
        <v>1138</v>
      </c>
      <c r="D170" t="s">
        <v>2180</v>
      </c>
      <c r="E170" t="s">
        <v>2010</v>
      </c>
      <c r="F170" t="s">
        <v>1166</v>
      </c>
    </row>
    <row r="171" spans="1:6" x14ac:dyDescent="0.25">
      <c r="A171">
        <v>7302</v>
      </c>
      <c r="B171" t="s">
        <v>1323</v>
      </c>
      <c r="C171" t="s">
        <v>1161</v>
      </c>
      <c r="D171" t="s">
        <v>2181</v>
      </c>
      <c r="E171" t="s">
        <v>2010</v>
      </c>
      <c r="F171" t="s">
        <v>1140</v>
      </c>
    </row>
    <row r="172" spans="1:6" x14ac:dyDescent="0.25">
      <c r="A172">
        <v>3144</v>
      </c>
      <c r="B172" t="s">
        <v>1324</v>
      </c>
      <c r="C172" t="s">
        <v>1136</v>
      </c>
      <c r="D172" t="s">
        <v>2182</v>
      </c>
      <c r="E172" t="s">
        <v>2010</v>
      </c>
      <c r="F172" t="s">
        <v>1146</v>
      </c>
    </row>
    <row r="173" spans="1:6" x14ac:dyDescent="0.25">
      <c r="A173">
        <v>4098</v>
      </c>
      <c r="B173" t="s">
        <v>1325</v>
      </c>
      <c r="C173" t="s">
        <v>1138</v>
      </c>
      <c r="D173" t="s">
        <v>2183</v>
      </c>
      <c r="E173" t="s">
        <v>1137</v>
      </c>
      <c r="F173" t="s">
        <v>1146</v>
      </c>
    </row>
    <row r="174" spans="1:6" x14ac:dyDescent="0.25">
      <c r="A174">
        <v>11667</v>
      </c>
      <c r="B174" t="s">
        <v>1326</v>
      </c>
      <c r="C174" t="s">
        <v>1161</v>
      </c>
      <c r="D174" t="s">
        <v>2184</v>
      </c>
      <c r="E174" t="s">
        <v>2010</v>
      </c>
      <c r="F174" t="s">
        <v>1148</v>
      </c>
    </row>
    <row r="175" spans="1:6" x14ac:dyDescent="0.25">
      <c r="A175">
        <v>6448</v>
      </c>
      <c r="B175" t="s">
        <v>1327</v>
      </c>
      <c r="C175" t="s">
        <v>1161</v>
      </c>
      <c r="D175" t="s">
        <v>2185</v>
      </c>
      <c r="E175" t="s">
        <v>1137</v>
      </c>
      <c r="F175" t="s">
        <v>1139</v>
      </c>
    </row>
    <row r="176" spans="1:6" x14ac:dyDescent="0.25">
      <c r="A176">
        <v>3298</v>
      </c>
      <c r="B176" t="s">
        <v>1328</v>
      </c>
      <c r="C176" t="s">
        <v>1161</v>
      </c>
      <c r="D176" t="s">
        <v>2186</v>
      </c>
      <c r="E176" t="s">
        <v>1137</v>
      </c>
      <c r="F176" t="s">
        <v>1139</v>
      </c>
    </row>
    <row r="177" spans="1:6" x14ac:dyDescent="0.25">
      <c r="A177">
        <v>2911</v>
      </c>
      <c r="B177" t="s">
        <v>1181</v>
      </c>
      <c r="C177" t="s">
        <v>1161</v>
      </c>
      <c r="D177" t="s">
        <v>2187</v>
      </c>
      <c r="E177" t="s">
        <v>1137</v>
      </c>
      <c r="F177" t="s">
        <v>1139</v>
      </c>
    </row>
    <row r="178" spans="1:6" x14ac:dyDescent="0.25">
      <c r="A178">
        <v>6742</v>
      </c>
      <c r="B178" t="s">
        <v>1329</v>
      </c>
      <c r="C178" t="s">
        <v>1161</v>
      </c>
      <c r="D178" t="s">
        <v>2188</v>
      </c>
      <c r="E178" t="s">
        <v>1137</v>
      </c>
      <c r="F178" t="s">
        <v>1139</v>
      </c>
    </row>
    <row r="179" spans="1:6" x14ac:dyDescent="0.25">
      <c r="A179">
        <v>9909</v>
      </c>
      <c r="B179" t="s">
        <v>1330</v>
      </c>
      <c r="C179" t="s">
        <v>1161</v>
      </c>
      <c r="D179" t="s">
        <v>2189</v>
      </c>
      <c r="E179" t="s">
        <v>1137</v>
      </c>
      <c r="F179" t="s">
        <v>1139</v>
      </c>
    </row>
    <row r="180" spans="1:6" x14ac:dyDescent="0.25">
      <c r="A180">
        <v>3731</v>
      </c>
      <c r="B180" t="s">
        <v>1331</v>
      </c>
      <c r="C180" t="s">
        <v>1161</v>
      </c>
      <c r="D180" t="s">
        <v>2190</v>
      </c>
      <c r="E180" t="s">
        <v>1137</v>
      </c>
      <c r="F180" t="s">
        <v>1139</v>
      </c>
    </row>
    <row r="181" spans="1:6" x14ac:dyDescent="0.25">
      <c r="A181">
        <v>2205</v>
      </c>
      <c r="B181" t="s">
        <v>1332</v>
      </c>
      <c r="C181" t="s">
        <v>1161</v>
      </c>
      <c r="D181" t="s">
        <v>2191</v>
      </c>
      <c r="E181" t="s">
        <v>1137</v>
      </c>
      <c r="F181" t="s">
        <v>1139</v>
      </c>
    </row>
    <row r="182" spans="1:6" x14ac:dyDescent="0.25">
      <c r="A182">
        <v>2773</v>
      </c>
      <c r="B182" t="s">
        <v>1333</v>
      </c>
      <c r="C182" t="s">
        <v>1161</v>
      </c>
      <c r="D182" t="s">
        <v>2192</v>
      </c>
      <c r="E182" t="s">
        <v>1137</v>
      </c>
      <c r="F182" t="s">
        <v>1139</v>
      </c>
    </row>
    <row r="183" spans="1:6" x14ac:dyDescent="0.25">
      <c r="A183">
        <v>8766</v>
      </c>
      <c r="B183" t="s">
        <v>1334</v>
      </c>
      <c r="C183" t="s">
        <v>1161</v>
      </c>
      <c r="D183" t="s">
        <v>2193</v>
      </c>
      <c r="E183" t="s">
        <v>1137</v>
      </c>
      <c r="F183" t="s">
        <v>1139</v>
      </c>
    </row>
    <row r="184" spans="1:6" x14ac:dyDescent="0.25">
      <c r="A184">
        <v>10948</v>
      </c>
      <c r="B184" t="s">
        <v>1335</v>
      </c>
      <c r="C184" t="s">
        <v>1161</v>
      </c>
      <c r="D184" t="s">
        <v>2194</v>
      </c>
      <c r="E184" t="s">
        <v>1137</v>
      </c>
      <c r="F184" t="s">
        <v>1139</v>
      </c>
    </row>
    <row r="185" spans="1:6" x14ac:dyDescent="0.25">
      <c r="A185">
        <v>7783</v>
      </c>
      <c r="B185" t="s">
        <v>1336</v>
      </c>
      <c r="C185" t="s">
        <v>1138</v>
      </c>
      <c r="D185" t="s">
        <v>2195</v>
      </c>
      <c r="E185" t="s">
        <v>2010</v>
      </c>
      <c r="F185" t="s">
        <v>1139</v>
      </c>
    </row>
    <row r="186" spans="1:6" x14ac:dyDescent="0.25">
      <c r="A186">
        <v>2360</v>
      </c>
      <c r="B186" t="s">
        <v>1337</v>
      </c>
      <c r="C186" t="s">
        <v>1136</v>
      </c>
      <c r="D186" t="s">
        <v>2196</v>
      </c>
      <c r="E186" t="s">
        <v>2010</v>
      </c>
      <c r="F186" t="s">
        <v>1139</v>
      </c>
    </row>
    <row r="187" spans="1:6" x14ac:dyDescent="0.25">
      <c r="A187">
        <v>1209</v>
      </c>
      <c r="B187" t="s">
        <v>1338</v>
      </c>
      <c r="C187" t="s">
        <v>1138</v>
      </c>
      <c r="D187" t="s">
        <v>2197</v>
      </c>
      <c r="E187" t="s">
        <v>2010</v>
      </c>
      <c r="F187" t="s">
        <v>1139</v>
      </c>
    </row>
    <row r="188" spans="1:6" x14ac:dyDescent="0.25">
      <c r="A188">
        <v>3421</v>
      </c>
      <c r="B188" t="s">
        <v>1339</v>
      </c>
      <c r="C188" t="s">
        <v>1161</v>
      </c>
      <c r="D188" t="s">
        <v>2198</v>
      </c>
      <c r="E188" t="s">
        <v>1137</v>
      </c>
      <c r="F188" t="s">
        <v>1139</v>
      </c>
    </row>
    <row r="189" spans="1:6" x14ac:dyDescent="0.25">
      <c r="A189">
        <v>1303</v>
      </c>
      <c r="B189" t="s">
        <v>1340</v>
      </c>
      <c r="C189" t="s">
        <v>1161</v>
      </c>
      <c r="D189" t="s">
        <v>2199</v>
      </c>
      <c r="E189" t="s">
        <v>2010</v>
      </c>
      <c r="F189" t="s">
        <v>1139</v>
      </c>
    </row>
    <row r="190" spans="1:6" x14ac:dyDescent="0.25">
      <c r="A190">
        <v>11307</v>
      </c>
      <c r="B190" t="s">
        <v>1181</v>
      </c>
      <c r="C190" t="s">
        <v>1161</v>
      </c>
      <c r="D190" t="s">
        <v>2200</v>
      </c>
      <c r="E190" t="s">
        <v>1137</v>
      </c>
      <c r="F190" t="s">
        <v>1139</v>
      </c>
    </row>
    <row r="191" spans="1:6" x14ac:dyDescent="0.25">
      <c r="A191">
        <v>8254</v>
      </c>
      <c r="B191" t="s">
        <v>1341</v>
      </c>
      <c r="C191" t="s">
        <v>1138</v>
      </c>
      <c r="D191" t="s">
        <v>2201</v>
      </c>
      <c r="E191" t="s">
        <v>2010</v>
      </c>
      <c r="F191" t="s">
        <v>1139</v>
      </c>
    </row>
    <row r="192" spans="1:6" x14ac:dyDescent="0.25">
      <c r="A192">
        <v>11531</v>
      </c>
      <c r="B192" t="s">
        <v>1342</v>
      </c>
      <c r="C192" t="s">
        <v>1161</v>
      </c>
      <c r="D192" t="s">
        <v>2202</v>
      </c>
      <c r="E192" t="s">
        <v>2010</v>
      </c>
      <c r="F192" t="s">
        <v>1146</v>
      </c>
    </row>
    <row r="193" spans="1:6" x14ac:dyDescent="0.25">
      <c r="A193">
        <v>10731</v>
      </c>
      <c r="B193" t="s">
        <v>1181</v>
      </c>
      <c r="C193" t="s">
        <v>1138</v>
      </c>
      <c r="D193" t="s">
        <v>2203</v>
      </c>
      <c r="E193" t="s">
        <v>2010</v>
      </c>
      <c r="F193" t="s">
        <v>1146</v>
      </c>
    </row>
    <row r="194" spans="1:6" x14ac:dyDescent="0.25">
      <c r="A194">
        <v>1443</v>
      </c>
      <c r="B194" t="s">
        <v>1343</v>
      </c>
      <c r="C194" t="s">
        <v>1138</v>
      </c>
      <c r="D194" t="s">
        <v>2204</v>
      </c>
      <c r="E194" t="s">
        <v>2010</v>
      </c>
      <c r="F194" t="s">
        <v>1152</v>
      </c>
    </row>
    <row r="195" spans="1:6" x14ac:dyDescent="0.25">
      <c r="A195">
        <v>3519</v>
      </c>
      <c r="B195" t="s">
        <v>1344</v>
      </c>
      <c r="C195" t="s">
        <v>1138</v>
      </c>
      <c r="D195" t="s">
        <v>2205</v>
      </c>
      <c r="E195" t="s">
        <v>2010</v>
      </c>
      <c r="F195" t="s">
        <v>1139</v>
      </c>
    </row>
    <row r="196" spans="1:6" x14ac:dyDescent="0.25">
      <c r="A196">
        <v>9414</v>
      </c>
      <c r="B196" t="s">
        <v>1345</v>
      </c>
      <c r="C196" t="s">
        <v>1138</v>
      </c>
      <c r="D196" t="s">
        <v>2206</v>
      </c>
      <c r="E196" t="s">
        <v>2010</v>
      </c>
      <c r="F196" t="s">
        <v>1165</v>
      </c>
    </row>
    <row r="197" spans="1:6" x14ac:dyDescent="0.25">
      <c r="A197">
        <v>10954</v>
      </c>
      <c r="B197" t="s">
        <v>1346</v>
      </c>
      <c r="C197" t="s">
        <v>1138</v>
      </c>
      <c r="D197" t="s">
        <v>2207</v>
      </c>
      <c r="E197" t="s">
        <v>2010</v>
      </c>
      <c r="F197" t="s">
        <v>1139</v>
      </c>
    </row>
    <row r="198" spans="1:6" x14ac:dyDescent="0.25">
      <c r="A198">
        <v>2131</v>
      </c>
      <c r="B198" t="s">
        <v>1347</v>
      </c>
      <c r="C198" t="s">
        <v>1138</v>
      </c>
      <c r="D198" t="s">
        <v>2208</v>
      </c>
      <c r="E198" t="s">
        <v>2010</v>
      </c>
      <c r="F198" t="s">
        <v>1154</v>
      </c>
    </row>
    <row r="199" spans="1:6" x14ac:dyDescent="0.25">
      <c r="A199">
        <v>3804</v>
      </c>
      <c r="B199" t="s">
        <v>1348</v>
      </c>
      <c r="C199" t="s">
        <v>1138</v>
      </c>
      <c r="D199" t="s">
        <v>2209</v>
      </c>
      <c r="E199" t="s">
        <v>2010</v>
      </c>
      <c r="F199" t="s">
        <v>1156</v>
      </c>
    </row>
    <row r="200" spans="1:6" x14ac:dyDescent="0.25">
      <c r="A200">
        <v>4276</v>
      </c>
      <c r="B200" t="s">
        <v>1349</v>
      </c>
      <c r="C200" t="s">
        <v>1138</v>
      </c>
      <c r="D200" t="s">
        <v>2210</v>
      </c>
      <c r="E200" t="s">
        <v>2010</v>
      </c>
      <c r="F200" t="s">
        <v>1146</v>
      </c>
    </row>
    <row r="201" spans="1:6" x14ac:dyDescent="0.25">
      <c r="A201">
        <v>6045</v>
      </c>
      <c r="B201" t="s">
        <v>1350</v>
      </c>
      <c r="C201" t="s">
        <v>1138</v>
      </c>
      <c r="D201" t="s">
        <v>2211</v>
      </c>
      <c r="E201" t="s">
        <v>2010</v>
      </c>
      <c r="F201" t="s">
        <v>1139</v>
      </c>
    </row>
    <row r="202" spans="1:6" x14ac:dyDescent="0.25">
      <c r="A202">
        <v>4147</v>
      </c>
      <c r="B202" t="s">
        <v>1351</v>
      </c>
      <c r="C202" t="s">
        <v>1138</v>
      </c>
      <c r="D202" t="s">
        <v>2212</v>
      </c>
      <c r="E202" t="s">
        <v>2010</v>
      </c>
      <c r="F202" t="s">
        <v>1148</v>
      </c>
    </row>
    <row r="203" spans="1:6" x14ac:dyDescent="0.25">
      <c r="A203">
        <v>3358</v>
      </c>
      <c r="B203" t="s">
        <v>1352</v>
      </c>
      <c r="C203" t="s">
        <v>1136</v>
      </c>
      <c r="D203" t="s">
        <v>2213</v>
      </c>
      <c r="E203" t="s">
        <v>1137</v>
      </c>
      <c r="F203" t="s">
        <v>1139</v>
      </c>
    </row>
    <row r="204" spans="1:6" x14ac:dyDescent="0.25">
      <c r="A204">
        <v>2260</v>
      </c>
      <c r="B204" t="s">
        <v>1353</v>
      </c>
      <c r="C204" t="s">
        <v>1136</v>
      </c>
      <c r="D204" t="s">
        <v>2214</v>
      </c>
      <c r="E204" t="s">
        <v>1137</v>
      </c>
      <c r="F204" t="s">
        <v>1139</v>
      </c>
    </row>
    <row r="205" spans="1:6" x14ac:dyDescent="0.25">
      <c r="A205">
        <v>2111</v>
      </c>
      <c r="B205" t="s">
        <v>1354</v>
      </c>
      <c r="C205" t="s">
        <v>1136</v>
      </c>
      <c r="D205" t="s">
        <v>2215</v>
      </c>
      <c r="E205" t="s">
        <v>1137</v>
      </c>
      <c r="F205" t="s">
        <v>1139</v>
      </c>
    </row>
    <row r="206" spans="1:6" x14ac:dyDescent="0.25">
      <c r="A206">
        <v>9444</v>
      </c>
      <c r="B206" t="s">
        <v>1355</v>
      </c>
      <c r="C206" t="s">
        <v>1136</v>
      </c>
      <c r="D206" t="s">
        <v>2216</v>
      </c>
      <c r="E206" t="s">
        <v>1137</v>
      </c>
      <c r="F206" t="s">
        <v>1139</v>
      </c>
    </row>
    <row r="207" spans="1:6" x14ac:dyDescent="0.25">
      <c r="A207">
        <v>542</v>
      </c>
      <c r="B207" t="s">
        <v>1181</v>
      </c>
      <c r="C207" t="s">
        <v>1136</v>
      </c>
      <c r="D207" t="s">
        <v>2217</v>
      </c>
      <c r="E207" t="s">
        <v>1137</v>
      </c>
      <c r="F207" t="s">
        <v>1139</v>
      </c>
    </row>
    <row r="208" spans="1:6" x14ac:dyDescent="0.25">
      <c r="A208">
        <v>11329</v>
      </c>
      <c r="B208" t="s">
        <v>1281</v>
      </c>
      <c r="C208" t="s">
        <v>1136</v>
      </c>
      <c r="D208" t="s">
        <v>2218</v>
      </c>
      <c r="E208" t="s">
        <v>1137</v>
      </c>
      <c r="F208" t="s">
        <v>1139</v>
      </c>
    </row>
    <row r="209" spans="1:6" x14ac:dyDescent="0.25">
      <c r="A209">
        <v>3570</v>
      </c>
      <c r="B209" t="s">
        <v>1356</v>
      </c>
      <c r="C209" t="s">
        <v>1136</v>
      </c>
      <c r="D209" t="s">
        <v>2219</v>
      </c>
      <c r="E209" t="s">
        <v>1137</v>
      </c>
      <c r="F209" t="s">
        <v>1139</v>
      </c>
    </row>
    <row r="210" spans="1:6" x14ac:dyDescent="0.25">
      <c r="A210">
        <v>650</v>
      </c>
      <c r="B210" t="s">
        <v>1357</v>
      </c>
      <c r="C210" t="s">
        <v>1136</v>
      </c>
      <c r="D210" t="s">
        <v>2220</v>
      </c>
      <c r="E210" t="s">
        <v>1137</v>
      </c>
      <c r="F210" t="s">
        <v>1139</v>
      </c>
    </row>
    <row r="211" spans="1:6" x14ac:dyDescent="0.25">
      <c r="A211">
        <v>9353</v>
      </c>
      <c r="B211" t="s">
        <v>1358</v>
      </c>
      <c r="C211" t="s">
        <v>1136</v>
      </c>
      <c r="D211" t="s">
        <v>2221</v>
      </c>
      <c r="E211" t="s">
        <v>1137</v>
      </c>
      <c r="F211" t="s">
        <v>1139</v>
      </c>
    </row>
    <row r="212" spans="1:6" x14ac:dyDescent="0.25">
      <c r="A212">
        <v>54</v>
      </c>
      <c r="B212" t="s">
        <v>1359</v>
      </c>
      <c r="C212" t="s">
        <v>1136</v>
      </c>
      <c r="D212" t="s">
        <v>2222</v>
      </c>
      <c r="E212" t="s">
        <v>1137</v>
      </c>
      <c r="F212" t="s">
        <v>1139</v>
      </c>
    </row>
    <row r="213" spans="1:6" x14ac:dyDescent="0.25">
      <c r="A213">
        <v>12151</v>
      </c>
      <c r="B213" t="s">
        <v>1360</v>
      </c>
      <c r="C213" t="s">
        <v>1136</v>
      </c>
      <c r="D213" t="s">
        <v>2223</v>
      </c>
      <c r="E213" t="s">
        <v>1137</v>
      </c>
      <c r="F213" t="s">
        <v>1139</v>
      </c>
    </row>
    <row r="214" spans="1:6" x14ac:dyDescent="0.25">
      <c r="A214">
        <v>10018</v>
      </c>
      <c r="B214" t="s">
        <v>1361</v>
      </c>
      <c r="C214" t="s">
        <v>1136</v>
      </c>
      <c r="D214" t="s">
        <v>2224</v>
      </c>
      <c r="E214" t="s">
        <v>1137</v>
      </c>
      <c r="F214" t="s">
        <v>1139</v>
      </c>
    </row>
    <row r="215" spans="1:6" x14ac:dyDescent="0.25">
      <c r="A215">
        <v>3182</v>
      </c>
      <c r="B215" t="s">
        <v>1362</v>
      </c>
      <c r="C215" t="s">
        <v>1136</v>
      </c>
      <c r="D215" t="s">
        <v>2225</v>
      </c>
      <c r="E215" t="s">
        <v>1137</v>
      </c>
      <c r="F215" t="s">
        <v>1139</v>
      </c>
    </row>
    <row r="216" spans="1:6" x14ac:dyDescent="0.25">
      <c r="A216">
        <v>4936</v>
      </c>
      <c r="B216" t="s">
        <v>1363</v>
      </c>
      <c r="C216" t="s">
        <v>1136</v>
      </c>
      <c r="D216" t="s">
        <v>2226</v>
      </c>
      <c r="E216" t="s">
        <v>1137</v>
      </c>
      <c r="F216" t="s">
        <v>1139</v>
      </c>
    </row>
    <row r="217" spans="1:6" x14ac:dyDescent="0.25">
      <c r="A217">
        <v>14630</v>
      </c>
      <c r="B217" t="s">
        <v>1364</v>
      </c>
      <c r="C217" t="s">
        <v>1138</v>
      </c>
      <c r="D217" t="s">
        <v>2227</v>
      </c>
      <c r="E217" t="s">
        <v>1137</v>
      </c>
      <c r="F217" t="s">
        <v>1139</v>
      </c>
    </row>
    <row r="218" spans="1:6" x14ac:dyDescent="0.25">
      <c r="A218">
        <v>13256</v>
      </c>
      <c r="B218" t="s">
        <v>1365</v>
      </c>
      <c r="C218" t="s">
        <v>1138</v>
      </c>
      <c r="D218" t="s">
        <v>2228</v>
      </c>
      <c r="E218" t="s">
        <v>1137</v>
      </c>
      <c r="F218" t="s">
        <v>1139</v>
      </c>
    </row>
    <row r="219" spans="1:6" x14ac:dyDescent="0.25">
      <c r="A219">
        <v>14665</v>
      </c>
      <c r="B219" t="s">
        <v>1366</v>
      </c>
      <c r="C219" t="s">
        <v>1138</v>
      </c>
      <c r="D219" t="s">
        <v>2229</v>
      </c>
      <c r="E219" t="s">
        <v>1137</v>
      </c>
      <c r="F219" t="s">
        <v>1139</v>
      </c>
    </row>
    <row r="220" spans="1:6" x14ac:dyDescent="0.25">
      <c r="A220">
        <v>13363</v>
      </c>
      <c r="B220" t="s">
        <v>1367</v>
      </c>
      <c r="C220" t="s">
        <v>1138</v>
      </c>
      <c r="D220" t="s">
        <v>2230</v>
      </c>
      <c r="E220" t="s">
        <v>1137</v>
      </c>
      <c r="F220" t="s">
        <v>1139</v>
      </c>
    </row>
    <row r="221" spans="1:6" x14ac:dyDescent="0.25">
      <c r="A221">
        <v>14645</v>
      </c>
      <c r="B221" t="s">
        <v>1368</v>
      </c>
      <c r="C221" t="s">
        <v>1138</v>
      </c>
      <c r="D221" t="s">
        <v>2231</v>
      </c>
      <c r="E221" t="s">
        <v>1137</v>
      </c>
      <c r="F221" t="s">
        <v>1139</v>
      </c>
    </row>
    <row r="222" spans="1:6" x14ac:dyDescent="0.25">
      <c r="A222">
        <v>13163</v>
      </c>
      <c r="B222" t="s">
        <v>1369</v>
      </c>
      <c r="C222" t="s">
        <v>1138</v>
      </c>
      <c r="D222" t="s">
        <v>2232</v>
      </c>
      <c r="E222" t="s">
        <v>1137</v>
      </c>
      <c r="F222" t="s">
        <v>1139</v>
      </c>
    </row>
    <row r="223" spans="1:6" x14ac:dyDescent="0.25">
      <c r="A223">
        <v>14553</v>
      </c>
      <c r="B223" t="s">
        <v>1370</v>
      </c>
      <c r="C223" t="s">
        <v>1138</v>
      </c>
      <c r="D223" t="s">
        <v>2233</v>
      </c>
      <c r="E223" t="s">
        <v>1137</v>
      </c>
      <c r="F223" t="s">
        <v>1139</v>
      </c>
    </row>
    <row r="224" spans="1:6" x14ac:dyDescent="0.25">
      <c r="A224">
        <v>14287</v>
      </c>
      <c r="B224" t="s">
        <v>1371</v>
      </c>
      <c r="C224" t="s">
        <v>1138</v>
      </c>
      <c r="D224" t="s">
        <v>2234</v>
      </c>
      <c r="E224" t="s">
        <v>1137</v>
      </c>
      <c r="F224" t="s">
        <v>1139</v>
      </c>
    </row>
    <row r="225" spans="1:6" x14ac:dyDescent="0.25">
      <c r="A225">
        <v>13179</v>
      </c>
      <c r="B225" t="s">
        <v>1372</v>
      </c>
      <c r="C225" t="s">
        <v>1138</v>
      </c>
      <c r="D225" t="s">
        <v>2235</v>
      </c>
      <c r="E225" t="s">
        <v>1137</v>
      </c>
      <c r="F225" t="s">
        <v>1139</v>
      </c>
    </row>
    <row r="226" spans="1:6" x14ac:dyDescent="0.25">
      <c r="A226">
        <v>13035</v>
      </c>
      <c r="B226" t="s">
        <v>1373</v>
      </c>
      <c r="C226" t="s">
        <v>1138</v>
      </c>
      <c r="D226" t="s">
        <v>2236</v>
      </c>
      <c r="E226" t="s">
        <v>1137</v>
      </c>
      <c r="F226" t="s">
        <v>1139</v>
      </c>
    </row>
    <row r="227" spans="1:6" x14ac:dyDescent="0.25">
      <c r="A227">
        <v>14322</v>
      </c>
      <c r="B227" t="s">
        <v>1374</v>
      </c>
      <c r="C227" t="s">
        <v>1138</v>
      </c>
      <c r="D227" t="s">
        <v>2237</v>
      </c>
      <c r="E227" t="s">
        <v>1137</v>
      </c>
      <c r="F227" t="s">
        <v>1139</v>
      </c>
    </row>
    <row r="228" spans="1:6" x14ac:dyDescent="0.25">
      <c r="A228">
        <v>13196</v>
      </c>
      <c r="B228" t="s">
        <v>1375</v>
      </c>
      <c r="C228" t="s">
        <v>1138</v>
      </c>
      <c r="D228" t="s">
        <v>2238</v>
      </c>
      <c r="E228" t="s">
        <v>1137</v>
      </c>
      <c r="F228" t="s">
        <v>1139</v>
      </c>
    </row>
    <row r="229" spans="1:6" x14ac:dyDescent="0.25">
      <c r="A229">
        <v>14604</v>
      </c>
      <c r="B229" t="s">
        <v>1376</v>
      </c>
      <c r="C229" t="s">
        <v>1138</v>
      </c>
      <c r="D229" t="s">
        <v>2239</v>
      </c>
      <c r="E229" t="s">
        <v>1137</v>
      </c>
      <c r="F229" t="s">
        <v>1139</v>
      </c>
    </row>
    <row r="230" spans="1:6" x14ac:dyDescent="0.25">
      <c r="A230">
        <v>12961</v>
      </c>
      <c r="B230" t="s">
        <v>1377</v>
      </c>
      <c r="C230" t="s">
        <v>1138</v>
      </c>
      <c r="D230" t="s">
        <v>2240</v>
      </c>
      <c r="E230" t="s">
        <v>1137</v>
      </c>
      <c r="F230" t="s">
        <v>1139</v>
      </c>
    </row>
    <row r="231" spans="1:6" x14ac:dyDescent="0.25">
      <c r="A231">
        <v>14676</v>
      </c>
      <c r="B231" t="s">
        <v>1378</v>
      </c>
      <c r="C231" t="s">
        <v>1138</v>
      </c>
      <c r="D231" t="s">
        <v>2241</v>
      </c>
      <c r="E231" t="s">
        <v>1137</v>
      </c>
      <c r="F231" t="s">
        <v>1139</v>
      </c>
    </row>
    <row r="232" spans="1:6" x14ac:dyDescent="0.25">
      <c r="A232">
        <v>14087</v>
      </c>
      <c r="B232" t="s">
        <v>1379</v>
      </c>
      <c r="C232" t="s">
        <v>1138</v>
      </c>
      <c r="D232" t="s">
        <v>2242</v>
      </c>
      <c r="E232" t="s">
        <v>1137</v>
      </c>
      <c r="F232" t="s">
        <v>1139</v>
      </c>
    </row>
    <row r="233" spans="1:6" x14ac:dyDescent="0.25">
      <c r="A233">
        <v>13194</v>
      </c>
      <c r="B233" t="s">
        <v>1380</v>
      </c>
      <c r="C233" t="s">
        <v>1138</v>
      </c>
      <c r="D233" t="s">
        <v>2243</v>
      </c>
      <c r="E233" t="s">
        <v>1137</v>
      </c>
      <c r="F233" t="s">
        <v>1139</v>
      </c>
    </row>
    <row r="234" spans="1:6" x14ac:dyDescent="0.25">
      <c r="A234">
        <v>14513</v>
      </c>
      <c r="B234" t="s">
        <v>1381</v>
      </c>
      <c r="C234" t="s">
        <v>1138</v>
      </c>
      <c r="D234" t="s">
        <v>2244</v>
      </c>
      <c r="E234" t="s">
        <v>1137</v>
      </c>
      <c r="F234" t="s">
        <v>1139</v>
      </c>
    </row>
    <row r="235" spans="1:6" x14ac:dyDescent="0.25">
      <c r="A235">
        <v>13461</v>
      </c>
      <c r="B235" t="s">
        <v>1382</v>
      </c>
      <c r="C235" t="s">
        <v>1138</v>
      </c>
      <c r="D235" t="s">
        <v>2245</v>
      </c>
      <c r="E235" t="s">
        <v>1137</v>
      </c>
      <c r="F235" t="s">
        <v>1139</v>
      </c>
    </row>
    <row r="236" spans="1:6" x14ac:dyDescent="0.25">
      <c r="A236">
        <v>14510</v>
      </c>
      <c r="B236" t="s">
        <v>1383</v>
      </c>
      <c r="C236" t="s">
        <v>1138</v>
      </c>
      <c r="D236" t="s">
        <v>2246</v>
      </c>
      <c r="E236" t="s">
        <v>1137</v>
      </c>
      <c r="F236" t="s">
        <v>1139</v>
      </c>
    </row>
    <row r="237" spans="1:6" x14ac:dyDescent="0.25">
      <c r="A237">
        <v>13190</v>
      </c>
      <c r="B237" t="s">
        <v>1384</v>
      </c>
      <c r="C237" t="s">
        <v>1138</v>
      </c>
      <c r="D237" t="s">
        <v>2247</v>
      </c>
      <c r="E237" t="s">
        <v>1137</v>
      </c>
      <c r="F237" t="s">
        <v>1139</v>
      </c>
    </row>
    <row r="238" spans="1:6" x14ac:dyDescent="0.25">
      <c r="A238">
        <v>14508</v>
      </c>
      <c r="B238" t="s">
        <v>1385</v>
      </c>
      <c r="C238" t="s">
        <v>1138</v>
      </c>
      <c r="D238" t="s">
        <v>2248</v>
      </c>
      <c r="E238" t="s">
        <v>1137</v>
      </c>
      <c r="F238" t="s">
        <v>1139</v>
      </c>
    </row>
    <row r="239" spans="1:6" x14ac:dyDescent="0.25">
      <c r="A239">
        <v>14472</v>
      </c>
      <c r="B239" t="s">
        <v>1386</v>
      </c>
      <c r="C239" t="s">
        <v>1138</v>
      </c>
      <c r="D239" t="s">
        <v>2249</v>
      </c>
      <c r="E239" t="s">
        <v>1137</v>
      </c>
      <c r="F239" t="s">
        <v>1139</v>
      </c>
    </row>
    <row r="240" spans="1:6" x14ac:dyDescent="0.25">
      <c r="A240">
        <v>14562</v>
      </c>
      <c r="B240" t="s">
        <v>1387</v>
      </c>
      <c r="C240" t="s">
        <v>1138</v>
      </c>
      <c r="D240" t="s">
        <v>2250</v>
      </c>
      <c r="E240" t="s">
        <v>1137</v>
      </c>
      <c r="F240" t="s">
        <v>1139</v>
      </c>
    </row>
    <row r="241" spans="1:6" x14ac:dyDescent="0.25">
      <c r="A241">
        <v>13206</v>
      </c>
      <c r="B241" t="s">
        <v>1388</v>
      </c>
      <c r="C241" t="s">
        <v>1138</v>
      </c>
      <c r="D241" t="s">
        <v>2251</v>
      </c>
      <c r="E241" t="s">
        <v>1137</v>
      </c>
      <c r="F241" t="s">
        <v>1139</v>
      </c>
    </row>
    <row r="242" spans="1:6" x14ac:dyDescent="0.25">
      <c r="A242">
        <v>13080</v>
      </c>
      <c r="B242" t="s">
        <v>1389</v>
      </c>
      <c r="C242" t="s">
        <v>1138</v>
      </c>
      <c r="D242" t="s">
        <v>2252</v>
      </c>
      <c r="E242" t="s">
        <v>1137</v>
      </c>
      <c r="F242" t="s">
        <v>1139</v>
      </c>
    </row>
    <row r="243" spans="1:6" x14ac:dyDescent="0.25">
      <c r="A243">
        <v>14633</v>
      </c>
      <c r="B243" t="s">
        <v>1390</v>
      </c>
      <c r="C243" t="s">
        <v>1138</v>
      </c>
      <c r="D243" t="s">
        <v>2253</v>
      </c>
      <c r="E243" t="s">
        <v>1137</v>
      </c>
      <c r="F243" t="s">
        <v>1139</v>
      </c>
    </row>
    <row r="244" spans="1:6" x14ac:dyDescent="0.25">
      <c r="A244">
        <v>14097</v>
      </c>
      <c r="B244" t="s">
        <v>1391</v>
      </c>
      <c r="C244" t="s">
        <v>1138</v>
      </c>
      <c r="D244" t="s">
        <v>2254</v>
      </c>
      <c r="E244" t="s">
        <v>1137</v>
      </c>
      <c r="F244" t="s">
        <v>1139</v>
      </c>
    </row>
    <row r="245" spans="1:6" x14ac:dyDescent="0.25">
      <c r="A245">
        <v>13024</v>
      </c>
      <c r="B245" t="s">
        <v>1392</v>
      </c>
      <c r="C245" t="s">
        <v>1138</v>
      </c>
      <c r="D245" t="s">
        <v>2255</v>
      </c>
      <c r="E245" t="s">
        <v>1137</v>
      </c>
      <c r="F245" t="s">
        <v>1139</v>
      </c>
    </row>
    <row r="246" spans="1:6" x14ac:dyDescent="0.25">
      <c r="A246">
        <v>778</v>
      </c>
      <c r="B246" t="s">
        <v>1393</v>
      </c>
      <c r="C246" t="s">
        <v>1138</v>
      </c>
      <c r="D246" t="s">
        <v>2256</v>
      </c>
      <c r="E246" t="s">
        <v>1137</v>
      </c>
      <c r="F246" t="s">
        <v>1139</v>
      </c>
    </row>
    <row r="247" spans="1:6" x14ac:dyDescent="0.25">
      <c r="A247">
        <v>7146</v>
      </c>
      <c r="B247" t="s">
        <v>1394</v>
      </c>
      <c r="C247" t="s">
        <v>1138</v>
      </c>
      <c r="D247" t="s">
        <v>2257</v>
      </c>
      <c r="E247" t="s">
        <v>1137</v>
      </c>
      <c r="F247" t="s">
        <v>1139</v>
      </c>
    </row>
    <row r="248" spans="1:6" x14ac:dyDescent="0.25">
      <c r="A248">
        <v>6365</v>
      </c>
      <c r="B248" t="s">
        <v>1181</v>
      </c>
      <c r="C248" t="s">
        <v>1138</v>
      </c>
      <c r="D248" t="s">
        <v>2258</v>
      </c>
      <c r="E248" t="s">
        <v>1137</v>
      </c>
      <c r="F248" t="s">
        <v>1139</v>
      </c>
    </row>
    <row r="249" spans="1:6" x14ac:dyDescent="0.25">
      <c r="A249">
        <v>8422</v>
      </c>
      <c r="B249" t="s">
        <v>1395</v>
      </c>
      <c r="C249" t="s">
        <v>1138</v>
      </c>
      <c r="D249" t="s">
        <v>2259</v>
      </c>
      <c r="E249" t="s">
        <v>1137</v>
      </c>
      <c r="F249" t="s">
        <v>1139</v>
      </c>
    </row>
    <row r="250" spans="1:6" x14ac:dyDescent="0.25">
      <c r="A250">
        <v>8524</v>
      </c>
      <c r="B250" t="s">
        <v>1396</v>
      </c>
      <c r="C250" t="s">
        <v>1138</v>
      </c>
      <c r="D250" t="s">
        <v>2260</v>
      </c>
      <c r="E250" t="s">
        <v>1137</v>
      </c>
      <c r="F250" t="s">
        <v>1139</v>
      </c>
    </row>
    <row r="251" spans="1:6" x14ac:dyDescent="0.25">
      <c r="A251">
        <v>3784</v>
      </c>
      <c r="B251" t="s">
        <v>1397</v>
      </c>
      <c r="C251" t="s">
        <v>1138</v>
      </c>
      <c r="D251" t="s">
        <v>2261</v>
      </c>
      <c r="E251" t="s">
        <v>1137</v>
      </c>
      <c r="F251" t="s">
        <v>1139</v>
      </c>
    </row>
    <row r="252" spans="1:6" x14ac:dyDescent="0.25">
      <c r="A252">
        <v>10519</v>
      </c>
      <c r="B252" t="s">
        <v>1181</v>
      </c>
      <c r="C252" t="s">
        <v>1138</v>
      </c>
      <c r="D252" t="s">
        <v>2262</v>
      </c>
      <c r="E252" t="s">
        <v>1137</v>
      </c>
      <c r="F252" t="s">
        <v>1139</v>
      </c>
    </row>
    <row r="253" spans="1:6" x14ac:dyDescent="0.25">
      <c r="A253">
        <v>7132</v>
      </c>
      <c r="B253" t="s">
        <v>1398</v>
      </c>
      <c r="C253" t="s">
        <v>1138</v>
      </c>
      <c r="D253" t="s">
        <v>2263</v>
      </c>
      <c r="E253" t="s">
        <v>1137</v>
      </c>
      <c r="F253" t="s">
        <v>1139</v>
      </c>
    </row>
    <row r="254" spans="1:6" x14ac:dyDescent="0.25">
      <c r="A254">
        <v>3709</v>
      </c>
      <c r="B254" t="s">
        <v>1399</v>
      </c>
      <c r="C254" t="s">
        <v>1138</v>
      </c>
      <c r="D254" t="s">
        <v>2264</v>
      </c>
      <c r="E254" t="s">
        <v>1137</v>
      </c>
      <c r="F254" t="s">
        <v>1139</v>
      </c>
    </row>
    <row r="255" spans="1:6" x14ac:dyDescent="0.25">
      <c r="A255">
        <v>7518</v>
      </c>
      <c r="B255" t="s">
        <v>1399</v>
      </c>
      <c r="C255" t="s">
        <v>1138</v>
      </c>
      <c r="D255" t="s">
        <v>2265</v>
      </c>
      <c r="E255" t="s">
        <v>2010</v>
      </c>
      <c r="F255" t="s">
        <v>1139</v>
      </c>
    </row>
    <row r="256" spans="1:6" x14ac:dyDescent="0.25">
      <c r="A256">
        <v>1738</v>
      </c>
      <c r="B256" t="s">
        <v>1400</v>
      </c>
      <c r="C256" t="s">
        <v>1138</v>
      </c>
      <c r="D256" t="s">
        <v>2266</v>
      </c>
      <c r="E256" t="s">
        <v>2010</v>
      </c>
      <c r="F256" t="s">
        <v>1155</v>
      </c>
    </row>
    <row r="257" spans="1:6" x14ac:dyDescent="0.25">
      <c r="A257">
        <v>1622</v>
      </c>
      <c r="B257" t="s">
        <v>1181</v>
      </c>
      <c r="C257" t="s">
        <v>1138</v>
      </c>
      <c r="D257" t="s">
        <v>2267</v>
      </c>
      <c r="E257" t="s">
        <v>2010</v>
      </c>
      <c r="F257" t="s">
        <v>1139</v>
      </c>
    </row>
    <row r="258" spans="1:6" x14ac:dyDescent="0.25">
      <c r="A258">
        <v>1325</v>
      </c>
      <c r="B258" t="s">
        <v>1401</v>
      </c>
      <c r="C258" t="s">
        <v>1138</v>
      </c>
      <c r="D258" t="s">
        <v>2268</v>
      </c>
      <c r="E258" t="s">
        <v>2010</v>
      </c>
      <c r="F258" t="s">
        <v>1139</v>
      </c>
    </row>
    <row r="259" spans="1:6" x14ac:dyDescent="0.25">
      <c r="A259">
        <v>5505</v>
      </c>
      <c r="B259" t="s">
        <v>1402</v>
      </c>
      <c r="C259" t="s">
        <v>1138</v>
      </c>
      <c r="D259" t="s">
        <v>2269</v>
      </c>
      <c r="E259" t="s">
        <v>2010</v>
      </c>
      <c r="F259" t="s">
        <v>1139</v>
      </c>
    </row>
    <row r="260" spans="1:6" x14ac:dyDescent="0.25">
      <c r="A260">
        <v>4210</v>
      </c>
      <c r="B260" t="s">
        <v>1403</v>
      </c>
      <c r="C260" t="s">
        <v>1138</v>
      </c>
      <c r="D260" t="s">
        <v>2270</v>
      </c>
      <c r="E260" t="s">
        <v>2010</v>
      </c>
      <c r="F260" t="s">
        <v>1139</v>
      </c>
    </row>
    <row r="261" spans="1:6" x14ac:dyDescent="0.25">
      <c r="A261">
        <v>11229</v>
      </c>
      <c r="B261" t="s">
        <v>1404</v>
      </c>
      <c r="C261" t="s">
        <v>1138</v>
      </c>
      <c r="D261" t="s">
        <v>2271</v>
      </c>
      <c r="E261" t="s">
        <v>2010</v>
      </c>
      <c r="F261" t="s">
        <v>1139</v>
      </c>
    </row>
    <row r="262" spans="1:6" x14ac:dyDescent="0.25">
      <c r="A262">
        <v>9385</v>
      </c>
      <c r="B262" t="s">
        <v>1405</v>
      </c>
      <c r="C262" t="s">
        <v>1138</v>
      </c>
      <c r="D262" t="s">
        <v>2272</v>
      </c>
      <c r="E262" t="s">
        <v>2010</v>
      </c>
      <c r="F262" t="s">
        <v>1139</v>
      </c>
    </row>
    <row r="263" spans="1:6" x14ac:dyDescent="0.25">
      <c r="A263">
        <v>900</v>
      </c>
      <c r="B263" t="s">
        <v>1297</v>
      </c>
      <c r="C263" t="s">
        <v>1138</v>
      </c>
      <c r="D263" t="s">
        <v>2273</v>
      </c>
      <c r="E263" t="s">
        <v>2010</v>
      </c>
      <c r="F263" t="s">
        <v>1139</v>
      </c>
    </row>
    <row r="264" spans="1:6" x14ac:dyDescent="0.25">
      <c r="A264">
        <v>6217</v>
      </c>
      <c r="B264" t="s">
        <v>1406</v>
      </c>
      <c r="C264" t="s">
        <v>1138</v>
      </c>
      <c r="D264" t="s">
        <v>2274</v>
      </c>
      <c r="E264" t="s">
        <v>2010</v>
      </c>
      <c r="F264" t="s">
        <v>1139</v>
      </c>
    </row>
    <row r="265" spans="1:6" x14ac:dyDescent="0.25">
      <c r="A265">
        <v>9466</v>
      </c>
      <c r="B265" t="s">
        <v>1181</v>
      </c>
      <c r="C265" t="s">
        <v>1138</v>
      </c>
      <c r="D265" t="s">
        <v>2275</v>
      </c>
      <c r="E265" t="s">
        <v>2010</v>
      </c>
      <c r="F265" t="s">
        <v>1160</v>
      </c>
    </row>
    <row r="266" spans="1:6" x14ac:dyDescent="0.25">
      <c r="A266">
        <v>4596</v>
      </c>
      <c r="B266" t="s">
        <v>1407</v>
      </c>
      <c r="C266" t="s">
        <v>1138</v>
      </c>
      <c r="D266" t="s">
        <v>2276</v>
      </c>
      <c r="E266" t="s">
        <v>2010</v>
      </c>
      <c r="F266" t="s">
        <v>1139</v>
      </c>
    </row>
    <row r="267" spans="1:6" x14ac:dyDescent="0.25">
      <c r="A267">
        <v>5206</v>
      </c>
      <c r="B267" t="s">
        <v>1408</v>
      </c>
      <c r="C267" t="s">
        <v>1138</v>
      </c>
      <c r="D267" t="s">
        <v>2277</v>
      </c>
      <c r="E267" t="s">
        <v>2010</v>
      </c>
      <c r="F267" t="s">
        <v>1146</v>
      </c>
    </row>
    <row r="268" spans="1:6" x14ac:dyDescent="0.25">
      <c r="A268">
        <v>2823</v>
      </c>
      <c r="B268" t="s">
        <v>1409</v>
      </c>
      <c r="C268" t="s">
        <v>1138</v>
      </c>
      <c r="D268" t="s">
        <v>2278</v>
      </c>
      <c r="E268" t="s">
        <v>2010</v>
      </c>
      <c r="F268" t="s">
        <v>1147</v>
      </c>
    </row>
    <row r="269" spans="1:6" x14ac:dyDescent="0.25">
      <c r="A269">
        <v>10408</v>
      </c>
      <c r="B269" t="s">
        <v>1410</v>
      </c>
      <c r="C269" t="s">
        <v>1138</v>
      </c>
      <c r="D269" t="s">
        <v>2279</v>
      </c>
      <c r="E269" t="s">
        <v>2010</v>
      </c>
      <c r="F269" t="s">
        <v>1146</v>
      </c>
    </row>
    <row r="270" spans="1:6" x14ac:dyDescent="0.25">
      <c r="A270">
        <v>11011</v>
      </c>
      <c r="B270" t="s">
        <v>1411</v>
      </c>
      <c r="C270" t="s">
        <v>1138</v>
      </c>
      <c r="D270" t="s">
        <v>2280</v>
      </c>
      <c r="E270" t="s">
        <v>2010</v>
      </c>
      <c r="F270" t="s">
        <v>1140</v>
      </c>
    </row>
    <row r="271" spans="1:6" x14ac:dyDescent="0.25">
      <c r="A271">
        <v>40</v>
      </c>
      <c r="B271" t="s">
        <v>1181</v>
      </c>
      <c r="C271" t="s">
        <v>1138</v>
      </c>
      <c r="D271" t="s">
        <v>2281</v>
      </c>
      <c r="E271" t="s">
        <v>2010</v>
      </c>
      <c r="F271" t="s">
        <v>1139</v>
      </c>
    </row>
    <row r="272" spans="1:6" x14ac:dyDescent="0.25">
      <c r="A272">
        <v>11636</v>
      </c>
      <c r="B272" t="s">
        <v>1412</v>
      </c>
      <c r="C272" t="s">
        <v>1138</v>
      </c>
      <c r="D272" t="s">
        <v>2282</v>
      </c>
      <c r="E272" t="s">
        <v>2010</v>
      </c>
      <c r="F272" t="s">
        <v>1147</v>
      </c>
    </row>
    <row r="273" spans="1:6" x14ac:dyDescent="0.25">
      <c r="A273">
        <v>9120</v>
      </c>
      <c r="B273" t="s">
        <v>1413</v>
      </c>
      <c r="C273" t="s">
        <v>1136</v>
      </c>
      <c r="D273" t="s">
        <v>2283</v>
      </c>
      <c r="E273" t="s">
        <v>1137</v>
      </c>
      <c r="F273" t="s">
        <v>1139</v>
      </c>
    </row>
    <row r="274" spans="1:6" x14ac:dyDescent="0.25">
      <c r="A274">
        <v>12221</v>
      </c>
      <c r="B274" t="s">
        <v>1414</v>
      </c>
      <c r="C274" t="s">
        <v>1136</v>
      </c>
      <c r="D274" t="s">
        <v>2284</v>
      </c>
      <c r="E274" t="s">
        <v>1137</v>
      </c>
      <c r="F274" t="s">
        <v>1139</v>
      </c>
    </row>
    <row r="275" spans="1:6" x14ac:dyDescent="0.25">
      <c r="A275">
        <v>9415</v>
      </c>
      <c r="B275" t="s">
        <v>1415</v>
      </c>
      <c r="C275" t="s">
        <v>1136</v>
      </c>
      <c r="D275" t="s">
        <v>2285</v>
      </c>
      <c r="E275" t="s">
        <v>1137</v>
      </c>
      <c r="F275" t="s">
        <v>1139</v>
      </c>
    </row>
    <row r="276" spans="1:6" x14ac:dyDescent="0.25">
      <c r="A276">
        <v>724</v>
      </c>
      <c r="B276" t="s">
        <v>1416</v>
      </c>
      <c r="C276" t="s">
        <v>1136</v>
      </c>
      <c r="D276" t="s">
        <v>2286</v>
      </c>
      <c r="E276" t="s">
        <v>1137</v>
      </c>
      <c r="F276" t="s">
        <v>1139</v>
      </c>
    </row>
    <row r="277" spans="1:6" x14ac:dyDescent="0.25">
      <c r="A277">
        <v>8897</v>
      </c>
      <c r="B277" t="s">
        <v>1417</v>
      </c>
      <c r="C277" t="s">
        <v>1136</v>
      </c>
      <c r="D277" t="s">
        <v>2287</v>
      </c>
      <c r="E277" t="s">
        <v>1137</v>
      </c>
      <c r="F277" t="s">
        <v>1139</v>
      </c>
    </row>
    <row r="278" spans="1:6" x14ac:dyDescent="0.25">
      <c r="A278">
        <v>7112</v>
      </c>
      <c r="B278" t="s">
        <v>1418</v>
      </c>
      <c r="C278" t="s">
        <v>1136</v>
      </c>
      <c r="D278" t="s">
        <v>2288</v>
      </c>
      <c r="E278" t="s">
        <v>1137</v>
      </c>
      <c r="F278" t="s">
        <v>1139</v>
      </c>
    </row>
    <row r="279" spans="1:6" x14ac:dyDescent="0.25">
      <c r="A279">
        <v>1086</v>
      </c>
      <c r="B279" t="s">
        <v>1181</v>
      </c>
      <c r="C279" t="s">
        <v>1136</v>
      </c>
      <c r="D279" t="s">
        <v>2289</v>
      </c>
      <c r="E279" t="s">
        <v>1137</v>
      </c>
      <c r="F279" t="s">
        <v>1139</v>
      </c>
    </row>
    <row r="280" spans="1:6" x14ac:dyDescent="0.25">
      <c r="A280">
        <v>2916</v>
      </c>
      <c r="B280" t="s">
        <v>1419</v>
      </c>
      <c r="C280" t="s">
        <v>1136</v>
      </c>
      <c r="D280" t="s">
        <v>2290</v>
      </c>
      <c r="E280" t="s">
        <v>1137</v>
      </c>
      <c r="F280" t="s">
        <v>1139</v>
      </c>
    </row>
    <row r="281" spans="1:6" x14ac:dyDescent="0.25">
      <c r="A281">
        <v>2439</v>
      </c>
      <c r="B281" t="s">
        <v>1181</v>
      </c>
      <c r="C281" t="s">
        <v>1136</v>
      </c>
      <c r="D281" t="s">
        <v>2291</v>
      </c>
      <c r="E281" t="s">
        <v>1137</v>
      </c>
      <c r="F281" t="s">
        <v>1156</v>
      </c>
    </row>
    <row r="282" spans="1:6" x14ac:dyDescent="0.25">
      <c r="A282">
        <v>6416</v>
      </c>
      <c r="B282" t="s">
        <v>1181</v>
      </c>
      <c r="C282" t="s">
        <v>1136</v>
      </c>
      <c r="D282" t="s">
        <v>2292</v>
      </c>
      <c r="E282" t="s">
        <v>1137</v>
      </c>
      <c r="F282" t="s">
        <v>1139</v>
      </c>
    </row>
    <row r="283" spans="1:6" x14ac:dyDescent="0.25">
      <c r="A283">
        <v>6310</v>
      </c>
      <c r="B283" t="s">
        <v>1420</v>
      </c>
      <c r="C283" t="s">
        <v>1136</v>
      </c>
      <c r="D283" t="s">
        <v>2293</v>
      </c>
      <c r="E283" t="s">
        <v>1137</v>
      </c>
      <c r="F283" t="s">
        <v>1146</v>
      </c>
    </row>
    <row r="284" spans="1:6" x14ac:dyDescent="0.25">
      <c r="A284">
        <v>9029</v>
      </c>
      <c r="B284" t="s">
        <v>1421</v>
      </c>
      <c r="C284" t="s">
        <v>1136</v>
      </c>
      <c r="D284" t="s">
        <v>2294</v>
      </c>
      <c r="E284" t="s">
        <v>1137</v>
      </c>
      <c r="F284" t="s">
        <v>1139</v>
      </c>
    </row>
    <row r="285" spans="1:6" x14ac:dyDescent="0.25">
      <c r="A285">
        <v>295</v>
      </c>
      <c r="B285" t="s">
        <v>1422</v>
      </c>
      <c r="C285" t="s">
        <v>1136</v>
      </c>
      <c r="D285" t="s">
        <v>2295</v>
      </c>
      <c r="E285" t="s">
        <v>1137</v>
      </c>
      <c r="F285" t="s">
        <v>1146</v>
      </c>
    </row>
    <row r="286" spans="1:6" x14ac:dyDescent="0.25">
      <c r="A286">
        <v>1577</v>
      </c>
      <c r="B286" t="s">
        <v>1181</v>
      </c>
      <c r="C286" t="s">
        <v>1136</v>
      </c>
      <c r="D286" t="s">
        <v>2296</v>
      </c>
      <c r="E286" t="s">
        <v>1137</v>
      </c>
      <c r="F286" t="s">
        <v>1140</v>
      </c>
    </row>
    <row r="287" spans="1:6" x14ac:dyDescent="0.25">
      <c r="A287">
        <v>1568</v>
      </c>
      <c r="B287" t="s">
        <v>1423</v>
      </c>
      <c r="C287" t="s">
        <v>1136</v>
      </c>
      <c r="D287" t="s">
        <v>2297</v>
      </c>
      <c r="E287" t="s">
        <v>1137</v>
      </c>
      <c r="F287" t="s">
        <v>1153</v>
      </c>
    </row>
    <row r="288" spans="1:6" x14ac:dyDescent="0.25">
      <c r="A288">
        <v>9047</v>
      </c>
      <c r="B288" t="s">
        <v>1424</v>
      </c>
      <c r="C288" t="s">
        <v>1136</v>
      </c>
      <c r="D288" t="s">
        <v>2298</v>
      </c>
      <c r="E288" t="s">
        <v>1137</v>
      </c>
      <c r="F288" t="s">
        <v>1140</v>
      </c>
    </row>
    <row r="289" spans="1:6" x14ac:dyDescent="0.25">
      <c r="A289">
        <v>7603</v>
      </c>
      <c r="B289" t="s">
        <v>1425</v>
      </c>
      <c r="C289" t="s">
        <v>1136</v>
      </c>
      <c r="D289" t="s">
        <v>2299</v>
      </c>
      <c r="E289" t="s">
        <v>1137</v>
      </c>
      <c r="F289" t="s">
        <v>1146</v>
      </c>
    </row>
    <row r="290" spans="1:6" x14ac:dyDescent="0.25">
      <c r="A290">
        <v>1566</v>
      </c>
      <c r="B290" t="s">
        <v>1426</v>
      </c>
      <c r="C290" t="s">
        <v>1138</v>
      </c>
      <c r="D290" t="s">
        <v>2300</v>
      </c>
      <c r="E290" t="s">
        <v>1137</v>
      </c>
      <c r="F290" t="s">
        <v>1139</v>
      </c>
    </row>
    <row r="291" spans="1:6" x14ac:dyDescent="0.25">
      <c r="A291">
        <v>2918</v>
      </c>
      <c r="B291" t="s">
        <v>1427</v>
      </c>
      <c r="C291" t="s">
        <v>1138</v>
      </c>
      <c r="D291" t="s">
        <v>2301</v>
      </c>
      <c r="E291" t="s">
        <v>1137</v>
      </c>
      <c r="F291" t="s">
        <v>1139</v>
      </c>
    </row>
    <row r="292" spans="1:6" x14ac:dyDescent="0.25">
      <c r="A292">
        <v>1491</v>
      </c>
      <c r="B292" t="s">
        <v>1428</v>
      </c>
      <c r="C292" t="s">
        <v>1138</v>
      </c>
      <c r="D292" t="s">
        <v>2302</v>
      </c>
      <c r="E292" t="s">
        <v>1137</v>
      </c>
      <c r="F292" t="s">
        <v>1167</v>
      </c>
    </row>
    <row r="293" spans="1:6" x14ac:dyDescent="0.25">
      <c r="A293">
        <v>14915</v>
      </c>
      <c r="B293" t="s">
        <v>1429</v>
      </c>
      <c r="C293" t="s">
        <v>1138</v>
      </c>
      <c r="D293" t="s">
        <v>2303</v>
      </c>
      <c r="E293" t="s">
        <v>1137</v>
      </c>
      <c r="F293" t="s">
        <v>1142</v>
      </c>
    </row>
    <row r="294" spans="1:6" x14ac:dyDescent="0.25">
      <c r="A294">
        <v>9619</v>
      </c>
      <c r="B294" t="s">
        <v>1181</v>
      </c>
      <c r="C294" t="s">
        <v>1138</v>
      </c>
      <c r="D294" t="s">
        <v>2304</v>
      </c>
      <c r="E294" t="s">
        <v>1137</v>
      </c>
      <c r="F294" t="s">
        <v>1146</v>
      </c>
    </row>
    <row r="295" spans="1:6" x14ac:dyDescent="0.25">
      <c r="A295">
        <v>2363</v>
      </c>
      <c r="B295" t="s">
        <v>1430</v>
      </c>
      <c r="C295" t="s">
        <v>1138</v>
      </c>
      <c r="D295" t="s">
        <v>2305</v>
      </c>
      <c r="E295" t="s">
        <v>1137</v>
      </c>
      <c r="F295" t="s">
        <v>1139</v>
      </c>
    </row>
    <row r="296" spans="1:6" x14ac:dyDescent="0.25">
      <c r="A296">
        <v>5898</v>
      </c>
      <c r="B296" t="s">
        <v>1431</v>
      </c>
      <c r="C296" t="s">
        <v>1138</v>
      </c>
      <c r="D296" t="s">
        <v>2306</v>
      </c>
      <c r="E296" t="s">
        <v>1137</v>
      </c>
      <c r="F296" t="s">
        <v>1142</v>
      </c>
    </row>
    <row r="297" spans="1:6" x14ac:dyDescent="0.25">
      <c r="A297">
        <v>1948</v>
      </c>
      <c r="B297" t="s">
        <v>1432</v>
      </c>
      <c r="C297" t="s">
        <v>1138</v>
      </c>
      <c r="D297" t="s">
        <v>2307</v>
      </c>
      <c r="E297" t="s">
        <v>1137</v>
      </c>
      <c r="F297" t="s">
        <v>1146</v>
      </c>
    </row>
    <row r="298" spans="1:6" x14ac:dyDescent="0.25">
      <c r="A298">
        <v>1820</v>
      </c>
      <c r="B298" t="s">
        <v>1433</v>
      </c>
      <c r="C298" t="s">
        <v>1138</v>
      </c>
      <c r="D298" t="s">
        <v>2308</v>
      </c>
      <c r="E298" t="s">
        <v>1137</v>
      </c>
      <c r="F298" t="s">
        <v>1146</v>
      </c>
    </row>
    <row r="299" spans="1:6" x14ac:dyDescent="0.25">
      <c r="A299">
        <v>14770</v>
      </c>
      <c r="B299" t="s">
        <v>1434</v>
      </c>
      <c r="C299" t="s">
        <v>1138</v>
      </c>
      <c r="D299" t="s">
        <v>2309</v>
      </c>
      <c r="E299" t="s">
        <v>1137</v>
      </c>
      <c r="F299" t="s">
        <v>1149</v>
      </c>
    </row>
    <row r="300" spans="1:6" x14ac:dyDescent="0.25">
      <c r="A300">
        <v>1962</v>
      </c>
      <c r="B300" t="s">
        <v>1435</v>
      </c>
      <c r="C300" t="s">
        <v>1138</v>
      </c>
      <c r="D300" t="s">
        <v>2310</v>
      </c>
      <c r="E300" t="s">
        <v>1137</v>
      </c>
      <c r="F300" t="s">
        <v>1139</v>
      </c>
    </row>
    <row r="301" spans="1:6" x14ac:dyDescent="0.25">
      <c r="A301">
        <v>7175</v>
      </c>
      <c r="B301" t="s">
        <v>1436</v>
      </c>
      <c r="C301" t="s">
        <v>1138</v>
      </c>
      <c r="D301" t="s">
        <v>2311</v>
      </c>
      <c r="E301" t="s">
        <v>1137</v>
      </c>
      <c r="F301" t="s">
        <v>1139</v>
      </c>
    </row>
    <row r="302" spans="1:6" x14ac:dyDescent="0.25">
      <c r="A302">
        <v>1222</v>
      </c>
      <c r="B302" t="s">
        <v>1437</v>
      </c>
      <c r="C302" t="s">
        <v>1138</v>
      </c>
      <c r="D302" t="s">
        <v>2312</v>
      </c>
      <c r="E302" t="s">
        <v>1137</v>
      </c>
      <c r="F302" t="s">
        <v>1139</v>
      </c>
    </row>
    <row r="303" spans="1:6" x14ac:dyDescent="0.25">
      <c r="A303">
        <v>487</v>
      </c>
      <c r="B303" t="s">
        <v>1438</v>
      </c>
      <c r="C303" t="s">
        <v>1138</v>
      </c>
      <c r="D303" t="s">
        <v>2313</v>
      </c>
      <c r="E303" t="s">
        <v>1137</v>
      </c>
      <c r="F303" t="s">
        <v>1139</v>
      </c>
    </row>
    <row r="304" spans="1:6" x14ac:dyDescent="0.25">
      <c r="A304">
        <v>2217</v>
      </c>
      <c r="B304" t="s">
        <v>1439</v>
      </c>
      <c r="C304" t="s">
        <v>1138</v>
      </c>
      <c r="D304" t="s">
        <v>2314</v>
      </c>
      <c r="E304" t="s">
        <v>1137</v>
      </c>
      <c r="F304" t="s">
        <v>1163</v>
      </c>
    </row>
    <row r="305" spans="1:6" x14ac:dyDescent="0.25">
      <c r="A305">
        <v>14824</v>
      </c>
      <c r="B305" t="s">
        <v>1440</v>
      </c>
      <c r="C305" t="s">
        <v>1138</v>
      </c>
      <c r="D305" t="s">
        <v>2315</v>
      </c>
      <c r="E305" t="s">
        <v>1137</v>
      </c>
      <c r="F305" t="s">
        <v>1146</v>
      </c>
    </row>
    <row r="306" spans="1:6" x14ac:dyDescent="0.25">
      <c r="A306">
        <v>2078</v>
      </c>
      <c r="B306" t="s">
        <v>1441</v>
      </c>
      <c r="C306" t="s">
        <v>1138</v>
      </c>
      <c r="D306" t="s">
        <v>2316</v>
      </c>
      <c r="E306" t="s">
        <v>1137</v>
      </c>
      <c r="F306" t="s">
        <v>1139</v>
      </c>
    </row>
    <row r="307" spans="1:6" x14ac:dyDescent="0.25">
      <c r="A307">
        <v>10497</v>
      </c>
      <c r="B307" t="s">
        <v>1442</v>
      </c>
      <c r="C307" t="s">
        <v>1138</v>
      </c>
      <c r="D307" t="s">
        <v>2317</v>
      </c>
      <c r="E307" t="s">
        <v>1137</v>
      </c>
      <c r="F307" t="s">
        <v>1147</v>
      </c>
    </row>
    <row r="308" spans="1:6" x14ac:dyDescent="0.25">
      <c r="A308">
        <v>4695</v>
      </c>
      <c r="B308" t="s">
        <v>1443</v>
      </c>
      <c r="C308" t="s">
        <v>1138</v>
      </c>
      <c r="D308" t="s">
        <v>2318</v>
      </c>
      <c r="E308" t="s">
        <v>1137</v>
      </c>
      <c r="F308" t="s">
        <v>1168</v>
      </c>
    </row>
    <row r="309" spans="1:6" x14ac:dyDescent="0.25">
      <c r="A309">
        <v>9857</v>
      </c>
      <c r="B309" t="s">
        <v>1444</v>
      </c>
      <c r="C309" t="s">
        <v>1138</v>
      </c>
      <c r="D309" t="s">
        <v>2319</v>
      </c>
      <c r="E309" t="s">
        <v>1137</v>
      </c>
      <c r="F309" t="s">
        <v>1139</v>
      </c>
    </row>
    <row r="310" spans="1:6" x14ac:dyDescent="0.25">
      <c r="A310">
        <v>2168</v>
      </c>
      <c r="B310" t="s">
        <v>1226</v>
      </c>
      <c r="C310" t="s">
        <v>1138</v>
      </c>
      <c r="D310" t="s">
        <v>2239</v>
      </c>
      <c r="E310" t="s">
        <v>1137</v>
      </c>
      <c r="F310" t="s">
        <v>1146</v>
      </c>
    </row>
    <row r="311" spans="1:6" x14ac:dyDescent="0.25">
      <c r="A311">
        <v>4078</v>
      </c>
      <c r="B311" t="s">
        <v>1445</v>
      </c>
      <c r="C311" t="s">
        <v>1138</v>
      </c>
      <c r="D311" t="s">
        <v>2320</v>
      </c>
      <c r="E311" t="s">
        <v>1137</v>
      </c>
      <c r="F311" t="s">
        <v>1139</v>
      </c>
    </row>
    <row r="312" spans="1:6" x14ac:dyDescent="0.25">
      <c r="A312">
        <v>11887</v>
      </c>
      <c r="B312" t="s">
        <v>1446</v>
      </c>
      <c r="C312" t="s">
        <v>1138</v>
      </c>
      <c r="D312" t="s">
        <v>2321</v>
      </c>
      <c r="E312" t="s">
        <v>1137</v>
      </c>
      <c r="F312" t="s">
        <v>1140</v>
      </c>
    </row>
    <row r="313" spans="1:6" x14ac:dyDescent="0.25">
      <c r="A313">
        <v>6588</v>
      </c>
      <c r="B313" t="s">
        <v>1181</v>
      </c>
      <c r="C313" t="s">
        <v>1138</v>
      </c>
      <c r="D313" t="s">
        <v>2322</v>
      </c>
      <c r="E313" t="s">
        <v>1137</v>
      </c>
      <c r="F313" t="s">
        <v>1139</v>
      </c>
    </row>
    <row r="314" spans="1:6" x14ac:dyDescent="0.25">
      <c r="A314">
        <v>7167</v>
      </c>
      <c r="B314" t="s">
        <v>1447</v>
      </c>
      <c r="C314" t="s">
        <v>1138</v>
      </c>
      <c r="D314" t="s">
        <v>2323</v>
      </c>
      <c r="E314" t="s">
        <v>1137</v>
      </c>
      <c r="F314" t="s">
        <v>1139</v>
      </c>
    </row>
    <row r="315" spans="1:6" x14ac:dyDescent="0.25">
      <c r="A315">
        <v>1459</v>
      </c>
      <c r="B315" t="s">
        <v>1181</v>
      </c>
      <c r="C315" t="s">
        <v>1138</v>
      </c>
      <c r="D315" t="s">
        <v>2324</v>
      </c>
      <c r="E315" t="s">
        <v>1137</v>
      </c>
      <c r="F315" t="s">
        <v>1139</v>
      </c>
    </row>
    <row r="316" spans="1:6" x14ac:dyDescent="0.25">
      <c r="A316">
        <v>548</v>
      </c>
      <c r="B316" t="s">
        <v>1448</v>
      </c>
      <c r="C316" t="s">
        <v>1138</v>
      </c>
      <c r="D316" t="s">
        <v>2325</v>
      </c>
      <c r="E316" t="s">
        <v>1137</v>
      </c>
      <c r="F316" t="s">
        <v>1139</v>
      </c>
    </row>
    <row r="317" spans="1:6" x14ac:dyDescent="0.25">
      <c r="A317">
        <v>5224</v>
      </c>
      <c r="B317" t="s">
        <v>1449</v>
      </c>
      <c r="C317" t="s">
        <v>1138</v>
      </c>
      <c r="D317" t="s">
        <v>2326</v>
      </c>
      <c r="E317" t="s">
        <v>1137</v>
      </c>
      <c r="F317" t="s">
        <v>1139</v>
      </c>
    </row>
    <row r="318" spans="1:6" x14ac:dyDescent="0.25">
      <c r="A318">
        <v>2686</v>
      </c>
      <c r="B318" t="s">
        <v>1450</v>
      </c>
      <c r="C318" t="s">
        <v>1138</v>
      </c>
      <c r="D318" t="s">
        <v>2327</v>
      </c>
      <c r="E318" t="s">
        <v>1137</v>
      </c>
      <c r="F318" t="s">
        <v>1139</v>
      </c>
    </row>
    <row r="319" spans="1:6" x14ac:dyDescent="0.25">
      <c r="A319">
        <v>468</v>
      </c>
      <c r="B319" t="s">
        <v>1451</v>
      </c>
      <c r="C319" t="s">
        <v>1138</v>
      </c>
      <c r="D319" t="s">
        <v>2328</v>
      </c>
      <c r="E319" t="s">
        <v>1137</v>
      </c>
      <c r="F319" t="s">
        <v>1139</v>
      </c>
    </row>
    <row r="320" spans="1:6" x14ac:dyDescent="0.25">
      <c r="A320">
        <v>8456</v>
      </c>
      <c r="B320" t="s">
        <v>1181</v>
      </c>
      <c r="C320" t="s">
        <v>1138</v>
      </c>
      <c r="D320" t="s">
        <v>2329</v>
      </c>
      <c r="E320" t="s">
        <v>1137</v>
      </c>
      <c r="F320" t="s">
        <v>1139</v>
      </c>
    </row>
    <row r="321" spans="1:6" x14ac:dyDescent="0.25">
      <c r="A321">
        <v>1260</v>
      </c>
      <c r="B321" t="s">
        <v>1452</v>
      </c>
      <c r="C321" t="s">
        <v>1138</v>
      </c>
      <c r="D321" t="s">
        <v>2330</v>
      </c>
      <c r="E321" t="s">
        <v>1137</v>
      </c>
      <c r="F321" t="s">
        <v>1139</v>
      </c>
    </row>
    <row r="322" spans="1:6" x14ac:dyDescent="0.25">
      <c r="A322">
        <v>3050</v>
      </c>
      <c r="B322" t="s">
        <v>1181</v>
      </c>
      <c r="C322" t="s">
        <v>1138</v>
      </c>
      <c r="D322" t="s">
        <v>2331</v>
      </c>
      <c r="E322" t="s">
        <v>1137</v>
      </c>
      <c r="F322" t="s">
        <v>1139</v>
      </c>
    </row>
    <row r="323" spans="1:6" x14ac:dyDescent="0.25">
      <c r="A323">
        <v>10308</v>
      </c>
      <c r="B323" t="s">
        <v>1181</v>
      </c>
      <c r="C323" t="s">
        <v>1138</v>
      </c>
      <c r="D323" t="s">
        <v>2332</v>
      </c>
      <c r="E323" t="s">
        <v>1137</v>
      </c>
      <c r="F323" t="s">
        <v>1139</v>
      </c>
    </row>
    <row r="324" spans="1:6" x14ac:dyDescent="0.25">
      <c r="A324">
        <v>6428</v>
      </c>
      <c r="B324" t="s">
        <v>1181</v>
      </c>
      <c r="C324" t="s">
        <v>1138</v>
      </c>
      <c r="D324" t="s">
        <v>2333</v>
      </c>
      <c r="E324" t="s">
        <v>1137</v>
      </c>
      <c r="F324" t="s">
        <v>1139</v>
      </c>
    </row>
    <row r="325" spans="1:6" x14ac:dyDescent="0.25">
      <c r="A325">
        <v>387</v>
      </c>
      <c r="B325" t="s">
        <v>1453</v>
      </c>
      <c r="C325" t="s">
        <v>1138</v>
      </c>
      <c r="D325" t="s">
        <v>2334</v>
      </c>
      <c r="E325" t="s">
        <v>1137</v>
      </c>
      <c r="F325" t="s">
        <v>1139</v>
      </c>
    </row>
    <row r="326" spans="1:6" x14ac:dyDescent="0.25">
      <c r="A326">
        <v>2270</v>
      </c>
      <c r="B326" t="s">
        <v>1181</v>
      </c>
      <c r="C326" t="s">
        <v>1138</v>
      </c>
      <c r="D326" t="s">
        <v>2335</v>
      </c>
      <c r="E326" t="s">
        <v>1137</v>
      </c>
      <c r="F326" t="s">
        <v>1139</v>
      </c>
    </row>
    <row r="327" spans="1:6" x14ac:dyDescent="0.25">
      <c r="A327">
        <v>482</v>
      </c>
      <c r="B327" t="s">
        <v>1454</v>
      </c>
      <c r="C327" t="s">
        <v>1138</v>
      </c>
      <c r="D327" t="s">
        <v>2336</v>
      </c>
      <c r="E327" t="s">
        <v>1137</v>
      </c>
      <c r="F327" t="s">
        <v>1139</v>
      </c>
    </row>
    <row r="328" spans="1:6" x14ac:dyDescent="0.25">
      <c r="A328">
        <v>1956</v>
      </c>
      <c r="B328" t="s">
        <v>1455</v>
      </c>
      <c r="C328" t="s">
        <v>1138</v>
      </c>
      <c r="D328" t="s">
        <v>2337</v>
      </c>
      <c r="E328" t="s">
        <v>1137</v>
      </c>
      <c r="F328" t="s">
        <v>1139</v>
      </c>
    </row>
    <row r="329" spans="1:6" x14ac:dyDescent="0.25">
      <c r="A329">
        <v>7466</v>
      </c>
      <c r="B329" t="s">
        <v>1456</v>
      </c>
      <c r="C329" t="s">
        <v>1138</v>
      </c>
      <c r="D329" t="s">
        <v>2338</v>
      </c>
      <c r="E329" t="s">
        <v>1137</v>
      </c>
      <c r="F329" t="s">
        <v>1139</v>
      </c>
    </row>
    <row r="330" spans="1:6" x14ac:dyDescent="0.25">
      <c r="A330">
        <v>8224</v>
      </c>
      <c r="B330" t="s">
        <v>1457</v>
      </c>
      <c r="C330" t="s">
        <v>1138</v>
      </c>
      <c r="D330" t="s">
        <v>2339</v>
      </c>
      <c r="E330" t="s">
        <v>1137</v>
      </c>
      <c r="F330" t="s">
        <v>1139</v>
      </c>
    </row>
    <row r="331" spans="1:6" x14ac:dyDescent="0.25">
      <c r="A331">
        <v>3490</v>
      </c>
      <c r="B331" t="s">
        <v>1181</v>
      </c>
      <c r="C331" t="s">
        <v>1138</v>
      </c>
      <c r="D331" t="s">
        <v>2340</v>
      </c>
      <c r="E331" t="s">
        <v>1137</v>
      </c>
      <c r="F331" t="s">
        <v>1139</v>
      </c>
    </row>
    <row r="332" spans="1:6" x14ac:dyDescent="0.25">
      <c r="A332">
        <v>1596</v>
      </c>
      <c r="B332" t="s">
        <v>1458</v>
      </c>
      <c r="C332" t="s">
        <v>1138</v>
      </c>
      <c r="D332" t="s">
        <v>2341</v>
      </c>
      <c r="E332" t="s">
        <v>1137</v>
      </c>
      <c r="F332" t="s">
        <v>1139</v>
      </c>
    </row>
    <row r="333" spans="1:6" x14ac:dyDescent="0.25">
      <c r="A333">
        <v>3969</v>
      </c>
      <c r="B333" t="s">
        <v>1459</v>
      </c>
      <c r="C333" t="s">
        <v>1138</v>
      </c>
      <c r="D333" t="s">
        <v>2342</v>
      </c>
      <c r="E333" t="s">
        <v>1137</v>
      </c>
      <c r="F333" t="s">
        <v>1139</v>
      </c>
    </row>
    <row r="334" spans="1:6" x14ac:dyDescent="0.25">
      <c r="A334">
        <v>9342</v>
      </c>
      <c r="B334" t="s">
        <v>1460</v>
      </c>
      <c r="C334" t="s">
        <v>1138</v>
      </c>
      <c r="D334" t="s">
        <v>2343</v>
      </c>
      <c r="E334" t="s">
        <v>1137</v>
      </c>
      <c r="F334" t="s">
        <v>1139</v>
      </c>
    </row>
    <row r="335" spans="1:6" x14ac:dyDescent="0.25">
      <c r="A335">
        <v>2028</v>
      </c>
      <c r="B335" t="s">
        <v>1461</v>
      </c>
      <c r="C335" t="s">
        <v>1138</v>
      </c>
      <c r="D335" t="s">
        <v>2344</v>
      </c>
      <c r="E335" t="s">
        <v>1137</v>
      </c>
      <c r="F335" t="s">
        <v>1139</v>
      </c>
    </row>
    <row r="336" spans="1:6" x14ac:dyDescent="0.25">
      <c r="A336">
        <v>3940</v>
      </c>
      <c r="B336" t="s">
        <v>1181</v>
      </c>
      <c r="C336" t="s">
        <v>1138</v>
      </c>
      <c r="D336" t="s">
        <v>2345</v>
      </c>
      <c r="E336" t="s">
        <v>1137</v>
      </c>
      <c r="F336" t="s">
        <v>1139</v>
      </c>
    </row>
    <row r="337" spans="1:6" x14ac:dyDescent="0.25">
      <c r="A337">
        <v>8293</v>
      </c>
      <c r="B337" t="s">
        <v>1462</v>
      </c>
      <c r="C337" t="s">
        <v>1138</v>
      </c>
      <c r="D337" t="s">
        <v>2346</v>
      </c>
      <c r="E337" t="s">
        <v>1137</v>
      </c>
      <c r="F337" t="s">
        <v>1139</v>
      </c>
    </row>
    <row r="338" spans="1:6" x14ac:dyDescent="0.25">
      <c r="A338">
        <v>9962</v>
      </c>
      <c r="B338" t="s">
        <v>1463</v>
      </c>
      <c r="C338" t="s">
        <v>1138</v>
      </c>
      <c r="D338" t="s">
        <v>2347</v>
      </c>
      <c r="E338" t="s">
        <v>1137</v>
      </c>
      <c r="F338" t="s">
        <v>1139</v>
      </c>
    </row>
    <row r="339" spans="1:6" x14ac:dyDescent="0.25">
      <c r="A339">
        <v>8098</v>
      </c>
      <c r="B339" t="s">
        <v>1181</v>
      </c>
      <c r="C339" t="s">
        <v>1138</v>
      </c>
      <c r="D339" t="s">
        <v>2348</v>
      </c>
      <c r="E339" t="s">
        <v>1137</v>
      </c>
      <c r="F339" t="s">
        <v>1139</v>
      </c>
    </row>
    <row r="340" spans="1:6" x14ac:dyDescent="0.25">
      <c r="A340">
        <v>8348</v>
      </c>
      <c r="B340" t="s">
        <v>1464</v>
      </c>
      <c r="C340" t="s">
        <v>1138</v>
      </c>
      <c r="D340" t="s">
        <v>2349</v>
      </c>
      <c r="E340" t="s">
        <v>1137</v>
      </c>
      <c r="F340" t="s">
        <v>1139</v>
      </c>
    </row>
    <row r="341" spans="1:6" x14ac:dyDescent="0.25">
      <c r="A341">
        <v>653</v>
      </c>
      <c r="B341" t="s">
        <v>1465</v>
      </c>
      <c r="C341" t="s">
        <v>1138</v>
      </c>
      <c r="D341" t="s">
        <v>2350</v>
      </c>
      <c r="E341" t="s">
        <v>1137</v>
      </c>
      <c r="F341" t="s">
        <v>1139</v>
      </c>
    </row>
    <row r="342" spans="1:6" x14ac:dyDescent="0.25">
      <c r="A342">
        <v>8645</v>
      </c>
      <c r="B342" t="s">
        <v>1466</v>
      </c>
      <c r="C342" t="s">
        <v>1138</v>
      </c>
      <c r="D342" t="s">
        <v>2351</v>
      </c>
      <c r="E342" t="s">
        <v>1137</v>
      </c>
      <c r="F342" t="s">
        <v>1139</v>
      </c>
    </row>
    <row r="343" spans="1:6" x14ac:dyDescent="0.25">
      <c r="A343">
        <v>1275</v>
      </c>
      <c r="B343" t="s">
        <v>1467</v>
      </c>
      <c r="C343" t="s">
        <v>1138</v>
      </c>
      <c r="D343" t="s">
        <v>2352</v>
      </c>
      <c r="E343" t="s">
        <v>1137</v>
      </c>
      <c r="F343" t="s">
        <v>1139</v>
      </c>
    </row>
    <row r="344" spans="1:6" x14ac:dyDescent="0.25">
      <c r="A344">
        <v>11189</v>
      </c>
      <c r="B344" t="s">
        <v>1468</v>
      </c>
      <c r="C344" t="s">
        <v>1138</v>
      </c>
      <c r="D344" t="s">
        <v>2353</v>
      </c>
      <c r="E344" t="s">
        <v>1137</v>
      </c>
      <c r="F344" t="s">
        <v>1139</v>
      </c>
    </row>
    <row r="345" spans="1:6" x14ac:dyDescent="0.25">
      <c r="A345">
        <v>5988</v>
      </c>
      <c r="B345" t="s">
        <v>1469</v>
      </c>
      <c r="C345" t="s">
        <v>1138</v>
      </c>
      <c r="D345" t="s">
        <v>2354</v>
      </c>
      <c r="E345" t="s">
        <v>1137</v>
      </c>
      <c r="F345" t="s">
        <v>1139</v>
      </c>
    </row>
    <row r="346" spans="1:6" x14ac:dyDescent="0.25">
      <c r="A346">
        <v>9726</v>
      </c>
      <c r="B346" t="s">
        <v>1470</v>
      </c>
      <c r="C346" t="s">
        <v>1138</v>
      </c>
      <c r="D346" t="s">
        <v>2355</v>
      </c>
      <c r="E346" t="s">
        <v>1137</v>
      </c>
      <c r="F346" t="s">
        <v>1139</v>
      </c>
    </row>
    <row r="347" spans="1:6" x14ac:dyDescent="0.25">
      <c r="A347">
        <v>5113</v>
      </c>
      <c r="B347" t="s">
        <v>1471</v>
      </c>
      <c r="C347" t="s">
        <v>1138</v>
      </c>
      <c r="D347" t="s">
        <v>2356</v>
      </c>
      <c r="E347" t="s">
        <v>1137</v>
      </c>
      <c r="F347" t="s">
        <v>1139</v>
      </c>
    </row>
    <row r="348" spans="1:6" x14ac:dyDescent="0.25">
      <c r="A348">
        <v>7202</v>
      </c>
      <c r="B348" t="s">
        <v>1331</v>
      </c>
      <c r="C348" t="s">
        <v>1138</v>
      </c>
      <c r="D348" t="s">
        <v>2357</v>
      </c>
      <c r="E348" t="s">
        <v>1137</v>
      </c>
      <c r="F348" t="s">
        <v>1139</v>
      </c>
    </row>
    <row r="349" spans="1:6" x14ac:dyDescent="0.25">
      <c r="A349">
        <v>1173</v>
      </c>
      <c r="B349" t="s">
        <v>1472</v>
      </c>
      <c r="C349" t="s">
        <v>1138</v>
      </c>
      <c r="D349" t="s">
        <v>2358</v>
      </c>
      <c r="E349" t="s">
        <v>1137</v>
      </c>
      <c r="F349" t="s">
        <v>1139</v>
      </c>
    </row>
    <row r="350" spans="1:6" x14ac:dyDescent="0.25">
      <c r="A350">
        <v>13597</v>
      </c>
      <c r="B350" t="s">
        <v>1473</v>
      </c>
      <c r="C350" t="s">
        <v>1138</v>
      </c>
      <c r="D350" t="s">
        <v>2359</v>
      </c>
      <c r="E350" t="s">
        <v>1137</v>
      </c>
      <c r="F350" t="s">
        <v>1139</v>
      </c>
    </row>
    <row r="351" spans="1:6" x14ac:dyDescent="0.25">
      <c r="A351">
        <v>4047</v>
      </c>
      <c r="B351" t="s">
        <v>1474</v>
      </c>
      <c r="C351" t="s">
        <v>1138</v>
      </c>
      <c r="D351" t="s">
        <v>2360</v>
      </c>
      <c r="E351" t="s">
        <v>1137</v>
      </c>
      <c r="F351" t="s">
        <v>1139</v>
      </c>
    </row>
    <row r="352" spans="1:6" x14ac:dyDescent="0.25">
      <c r="A352">
        <v>6594</v>
      </c>
      <c r="B352" t="s">
        <v>1475</v>
      </c>
      <c r="C352" t="s">
        <v>1138</v>
      </c>
      <c r="D352" t="s">
        <v>2361</v>
      </c>
      <c r="E352" t="s">
        <v>1137</v>
      </c>
      <c r="F352" t="s">
        <v>1139</v>
      </c>
    </row>
    <row r="353" spans="1:6" x14ac:dyDescent="0.25">
      <c r="A353">
        <v>1186</v>
      </c>
      <c r="B353" t="s">
        <v>1476</v>
      </c>
      <c r="C353" t="s">
        <v>1138</v>
      </c>
      <c r="D353" t="s">
        <v>2362</v>
      </c>
      <c r="E353" t="s">
        <v>1137</v>
      </c>
      <c r="F353" t="s">
        <v>1139</v>
      </c>
    </row>
    <row r="354" spans="1:6" x14ac:dyDescent="0.25">
      <c r="A354">
        <v>4279</v>
      </c>
      <c r="B354" t="s">
        <v>1477</v>
      </c>
      <c r="C354" t="s">
        <v>1138</v>
      </c>
      <c r="D354" t="s">
        <v>2363</v>
      </c>
      <c r="E354" t="s">
        <v>1137</v>
      </c>
      <c r="F354" t="s">
        <v>1146</v>
      </c>
    </row>
    <row r="355" spans="1:6" x14ac:dyDescent="0.25">
      <c r="A355">
        <v>4151</v>
      </c>
      <c r="B355" t="s">
        <v>1181</v>
      </c>
      <c r="C355" t="s">
        <v>1138</v>
      </c>
      <c r="D355" t="s">
        <v>2364</v>
      </c>
      <c r="E355" t="s">
        <v>1137</v>
      </c>
      <c r="F355" t="s">
        <v>1146</v>
      </c>
    </row>
    <row r="356" spans="1:6" x14ac:dyDescent="0.25">
      <c r="A356">
        <v>14848</v>
      </c>
      <c r="B356" t="s">
        <v>1478</v>
      </c>
      <c r="C356" t="s">
        <v>1138</v>
      </c>
      <c r="D356" t="s">
        <v>2365</v>
      </c>
      <c r="E356" t="s">
        <v>1137</v>
      </c>
      <c r="F356" t="s">
        <v>1169</v>
      </c>
    </row>
    <row r="357" spans="1:6" x14ac:dyDescent="0.25">
      <c r="A357">
        <v>4697</v>
      </c>
      <c r="B357" t="s">
        <v>1479</v>
      </c>
      <c r="C357" t="s">
        <v>1138</v>
      </c>
      <c r="D357" t="s">
        <v>2366</v>
      </c>
      <c r="E357" t="s">
        <v>1137</v>
      </c>
      <c r="F357" t="s">
        <v>1143</v>
      </c>
    </row>
    <row r="358" spans="1:6" x14ac:dyDescent="0.25">
      <c r="A358">
        <v>5887</v>
      </c>
      <c r="B358" t="s">
        <v>1480</v>
      </c>
      <c r="C358" t="s">
        <v>1138</v>
      </c>
      <c r="D358" t="s">
        <v>2297</v>
      </c>
      <c r="E358" t="s">
        <v>1137</v>
      </c>
      <c r="F358" t="s">
        <v>1146</v>
      </c>
    </row>
    <row r="359" spans="1:6" x14ac:dyDescent="0.25">
      <c r="A359">
        <v>12019</v>
      </c>
      <c r="B359" t="s">
        <v>1481</v>
      </c>
      <c r="C359" t="s">
        <v>1138</v>
      </c>
      <c r="D359" t="s">
        <v>2367</v>
      </c>
      <c r="E359" t="s">
        <v>2010</v>
      </c>
      <c r="F359" t="s">
        <v>1146</v>
      </c>
    </row>
    <row r="360" spans="1:6" x14ac:dyDescent="0.25">
      <c r="A360">
        <v>10549</v>
      </c>
      <c r="B360" t="s">
        <v>1482</v>
      </c>
      <c r="C360" t="s">
        <v>1138</v>
      </c>
      <c r="D360" t="s">
        <v>2368</v>
      </c>
      <c r="E360" t="s">
        <v>2010</v>
      </c>
      <c r="F360" t="s">
        <v>1156</v>
      </c>
    </row>
    <row r="361" spans="1:6" x14ac:dyDescent="0.25">
      <c r="A361">
        <v>4909</v>
      </c>
      <c r="B361" t="s">
        <v>1181</v>
      </c>
      <c r="C361" t="s">
        <v>1138</v>
      </c>
      <c r="D361" t="s">
        <v>2369</v>
      </c>
      <c r="E361" t="s">
        <v>2010</v>
      </c>
      <c r="F361" t="s">
        <v>1142</v>
      </c>
    </row>
    <row r="362" spans="1:6" x14ac:dyDescent="0.25">
      <c r="A362">
        <v>5854</v>
      </c>
      <c r="B362" t="s">
        <v>1181</v>
      </c>
      <c r="C362" t="s">
        <v>1138</v>
      </c>
      <c r="D362" t="s">
        <v>2370</v>
      </c>
      <c r="E362" t="s">
        <v>2010</v>
      </c>
      <c r="F362" t="s">
        <v>1148</v>
      </c>
    </row>
    <row r="363" spans="1:6" x14ac:dyDescent="0.25">
      <c r="A363">
        <v>3066</v>
      </c>
      <c r="B363" t="s">
        <v>1181</v>
      </c>
      <c r="C363" t="s">
        <v>1138</v>
      </c>
      <c r="D363" t="s">
        <v>2371</v>
      </c>
      <c r="E363" t="s">
        <v>2010</v>
      </c>
      <c r="F363" t="s">
        <v>1156</v>
      </c>
    </row>
    <row r="364" spans="1:6" x14ac:dyDescent="0.25">
      <c r="A364">
        <v>11431</v>
      </c>
      <c r="B364" t="s">
        <v>1483</v>
      </c>
      <c r="C364" t="s">
        <v>1138</v>
      </c>
      <c r="D364" t="s">
        <v>2372</v>
      </c>
      <c r="E364" t="s">
        <v>2010</v>
      </c>
      <c r="F364" t="s">
        <v>1153</v>
      </c>
    </row>
    <row r="365" spans="1:6" x14ac:dyDescent="0.25">
      <c r="A365">
        <v>9906</v>
      </c>
      <c r="B365" t="s">
        <v>1220</v>
      </c>
      <c r="C365" t="s">
        <v>1138</v>
      </c>
      <c r="D365" t="s">
        <v>2373</v>
      </c>
      <c r="E365" t="s">
        <v>2010</v>
      </c>
      <c r="F365" t="s">
        <v>1147</v>
      </c>
    </row>
    <row r="366" spans="1:6" x14ac:dyDescent="0.25">
      <c r="A366">
        <v>2048</v>
      </c>
      <c r="B366" t="s">
        <v>1484</v>
      </c>
      <c r="C366" t="s">
        <v>1138</v>
      </c>
      <c r="D366" t="s">
        <v>2374</v>
      </c>
      <c r="E366" t="s">
        <v>2010</v>
      </c>
      <c r="F366" t="s">
        <v>1146</v>
      </c>
    </row>
    <row r="367" spans="1:6" x14ac:dyDescent="0.25">
      <c r="A367">
        <v>3071</v>
      </c>
      <c r="B367" t="s">
        <v>1485</v>
      </c>
      <c r="C367" t="s">
        <v>1138</v>
      </c>
      <c r="D367" t="s">
        <v>2375</v>
      </c>
      <c r="E367" t="s">
        <v>2010</v>
      </c>
      <c r="F367" t="s">
        <v>1146</v>
      </c>
    </row>
    <row r="368" spans="1:6" x14ac:dyDescent="0.25">
      <c r="A368">
        <v>11065</v>
      </c>
      <c r="B368" t="s">
        <v>1486</v>
      </c>
      <c r="C368" t="s">
        <v>1138</v>
      </c>
      <c r="D368" t="s">
        <v>2376</v>
      </c>
      <c r="E368" t="s">
        <v>2010</v>
      </c>
      <c r="F368" t="s">
        <v>1140</v>
      </c>
    </row>
    <row r="369" spans="1:6" x14ac:dyDescent="0.25">
      <c r="A369">
        <v>394</v>
      </c>
      <c r="B369" t="s">
        <v>1487</v>
      </c>
      <c r="C369" t="s">
        <v>1138</v>
      </c>
      <c r="D369" t="s">
        <v>2377</v>
      </c>
      <c r="E369" t="s">
        <v>2010</v>
      </c>
      <c r="F369" t="s">
        <v>1146</v>
      </c>
    </row>
    <row r="370" spans="1:6" x14ac:dyDescent="0.25">
      <c r="A370">
        <v>5707</v>
      </c>
      <c r="B370" t="s">
        <v>1488</v>
      </c>
      <c r="C370" t="s">
        <v>1138</v>
      </c>
      <c r="D370" t="s">
        <v>2378</v>
      </c>
      <c r="E370" t="s">
        <v>2010</v>
      </c>
      <c r="F370" t="s">
        <v>1160</v>
      </c>
    </row>
    <row r="371" spans="1:6" x14ac:dyDescent="0.25">
      <c r="A371">
        <v>2682</v>
      </c>
      <c r="B371" t="s">
        <v>1489</v>
      </c>
      <c r="C371" t="s">
        <v>1138</v>
      </c>
      <c r="D371" t="s">
        <v>2379</v>
      </c>
      <c r="E371" t="s">
        <v>2010</v>
      </c>
      <c r="F371" t="s">
        <v>1153</v>
      </c>
    </row>
    <row r="372" spans="1:6" x14ac:dyDescent="0.25">
      <c r="A372">
        <v>467</v>
      </c>
      <c r="B372" t="s">
        <v>1490</v>
      </c>
      <c r="C372" t="s">
        <v>1138</v>
      </c>
      <c r="D372" t="s">
        <v>2380</v>
      </c>
      <c r="E372" t="s">
        <v>2010</v>
      </c>
      <c r="F372" t="s">
        <v>1142</v>
      </c>
    </row>
    <row r="373" spans="1:6" x14ac:dyDescent="0.25">
      <c r="A373">
        <v>10577</v>
      </c>
      <c r="B373" t="s">
        <v>1491</v>
      </c>
      <c r="C373" t="s">
        <v>1138</v>
      </c>
      <c r="D373" t="s">
        <v>2381</v>
      </c>
      <c r="E373" t="s">
        <v>2010</v>
      </c>
      <c r="F373" t="s">
        <v>1140</v>
      </c>
    </row>
    <row r="374" spans="1:6" x14ac:dyDescent="0.25">
      <c r="A374">
        <v>3471</v>
      </c>
      <c r="B374" t="s">
        <v>1492</v>
      </c>
      <c r="C374" t="s">
        <v>1138</v>
      </c>
      <c r="D374" t="s">
        <v>2382</v>
      </c>
      <c r="E374" t="s">
        <v>2010</v>
      </c>
      <c r="F374" t="s">
        <v>1152</v>
      </c>
    </row>
    <row r="375" spans="1:6" x14ac:dyDescent="0.25">
      <c r="A375">
        <v>3535</v>
      </c>
      <c r="B375" t="s">
        <v>1493</v>
      </c>
      <c r="C375" t="s">
        <v>1138</v>
      </c>
      <c r="D375" t="s">
        <v>2383</v>
      </c>
      <c r="E375" t="s">
        <v>2010</v>
      </c>
      <c r="F375" t="s">
        <v>1164</v>
      </c>
    </row>
    <row r="376" spans="1:6" x14ac:dyDescent="0.25">
      <c r="A376">
        <v>11715</v>
      </c>
      <c r="B376" t="s">
        <v>1181</v>
      </c>
      <c r="C376" t="s">
        <v>1138</v>
      </c>
      <c r="D376" t="s">
        <v>2384</v>
      </c>
      <c r="E376" t="s">
        <v>2010</v>
      </c>
      <c r="F376" t="s">
        <v>1140</v>
      </c>
    </row>
    <row r="377" spans="1:6" x14ac:dyDescent="0.25">
      <c r="A377">
        <v>9814</v>
      </c>
      <c r="B377" t="s">
        <v>1199</v>
      </c>
      <c r="C377" t="s">
        <v>1138</v>
      </c>
      <c r="D377" t="s">
        <v>2385</v>
      </c>
      <c r="E377" t="s">
        <v>2010</v>
      </c>
      <c r="F377" t="s">
        <v>1147</v>
      </c>
    </row>
    <row r="378" spans="1:6" x14ac:dyDescent="0.25">
      <c r="A378">
        <v>4848</v>
      </c>
      <c r="B378" t="s">
        <v>1494</v>
      </c>
      <c r="C378" t="s">
        <v>1138</v>
      </c>
      <c r="D378" t="s">
        <v>2386</v>
      </c>
      <c r="E378" t="s">
        <v>2010</v>
      </c>
      <c r="F378" t="s">
        <v>1158</v>
      </c>
    </row>
    <row r="379" spans="1:6" x14ac:dyDescent="0.25">
      <c r="A379">
        <v>569</v>
      </c>
      <c r="B379" t="s">
        <v>1495</v>
      </c>
      <c r="C379" t="s">
        <v>1138</v>
      </c>
      <c r="D379" t="s">
        <v>2387</v>
      </c>
      <c r="E379" t="s">
        <v>2010</v>
      </c>
      <c r="F379" t="s">
        <v>1146</v>
      </c>
    </row>
    <row r="380" spans="1:6" x14ac:dyDescent="0.25">
      <c r="A380">
        <v>5749</v>
      </c>
      <c r="B380" t="s">
        <v>1181</v>
      </c>
      <c r="C380" t="s">
        <v>1138</v>
      </c>
      <c r="D380" t="s">
        <v>2388</v>
      </c>
      <c r="E380" t="s">
        <v>2010</v>
      </c>
      <c r="F380" t="s">
        <v>1142</v>
      </c>
    </row>
    <row r="381" spans="1:6" x14ac:dyDescent="0.25">
      <c r="A381">
        <v>4460</v>
      </c>
      <c r="B381" t="s">
        <v>1181</v>
      </c>
      <c r="C381" t="s">
        <v>1138</v>
      </c>
      <c r="D381" t="s">
        <v>2389</v>
      </c>
      <c r="E381" t="s">
        <v>2010</v>
      </c>
      <c r="F381" t="s">
        <v>1146</v>
      </c>
    </row>
    <row r="382" spans="1:6" x14ac:dyDescent="0.25">
      <c r="A382">
        <v>6506</v>
      </c>
      <c r="B382" t="s">
        <v>1496</v>
      </c>
      <c r="C382" t="s">
        <v>1138</v>
      </c>
      <c r="D382" t="s">
        <v>2390</v>
      </c>
      <c r="E382" t="s">
        <v>2010</v>
      </c>
      <c r="F382" t="s">
        <v>1140</v>
      </c>
    </row>
    <row r="383" spans="1:6" x14ac:dyDescent="0.25">
      <c r="A383">
        <v>6050</v>
      </c>
      <c r="B383" t="s">
        <v>1497</v>
      </c>
      <c r="C383" t="s">
        <v>1138</v>
      </c>
      <c r="D383" t="s">
        <v>2391</v>
      </c>
      <c r="E383" t="s">
        <v>2010</v>
      </c>
      <c r="F383" t="s">
        <v>1152</v>
      </c>
    </row>
    <row r="384" spans="1:6" x14ac:dyDescent="0.25">
      <c r="A384">
        <v>3246</v>
      </c>
      <c r="B384" t="s">
        <v>1498</v>
      </c>
      <c r="C384" t="s">
        <v>1138</v>
      </c>
      <c r="D384" t="s">
        <v>2392</v>
      </c>
      <c r="E384" t="s">
        <v>2010</v>
      </c>
      <c r="F384" t="s">
        <v>1142</v>
      </c>
    </row>
    <row r="385" spans="1:6" x14ac:dyDescent="0.25">
      <c r="A385">
        <v>2364</v>
      </c>
      <c r="B385" t="s">
        <v>1499</v>
      </c>
      <c r="C385" t="s">
        <v>1138</v>
      </c>
      <c r="D385" t="s">
        <v>2393</v>
      </c>
      <c r="E385" t="s">
        <v>2010</v>
      </c>
      <c r="F385" t="s">
        <v>1146</v>
      </c>
    </row>
    <row r="386" spans="1:6" x14ac:dyDescent="0.25">
      <c r="A386">
        <v>12216</v>
      </c>
      <c r="B386" t="s">
        <v>1500</v>
      </c>
      <c r="C386" t="s">
        <v>1138</v>
      </c>
      <c r="D386" t="s">
        <v>2394</v>
      </c>
      <c r="E386" t="s">
        <v>2010</v>
      </c>
      <c r="F386" t="s">
        <v>1159</v>
      </c>
    </row>
    <row r="387" spans="1:6" x14ac:dyDescent="0.25">
      <c r="A387">
        <v>11388</v>
      </c>
      <c r="B387" t="s">
        <v>1501</v>
      </c>
      <c r="C387" t="s">
        <v>1138</v>
      </c>
      <c r="D387" t="s">
        <v>2395</v>
      </c>
      <c r="E387" t="s">
        <v>2010</v>
      </c>
      <c r="F387" t="s">
        <v>1151</v>
      </c>
    </row>
    <row r="388" spans="1:6" x14ac:dyDescent="0.25">
      <c r="A388">
        <v>1628</v>
      </c>
      <c r="B388" t="s">
        <v>1502</v>
      </c>
      <c r="C388" t="s">
        <v>1138</v>
      </c>
      <c r="D388" t="s">
        <v>2396</v>
      </c>
      <c r="E388" t="s">
        <v>2010</v>
      </c>
      <c r="F388" t="s">
        <v>1139</v>
      </c>
    </row>
    <row r="389" spans="1:6" x14ac:dyDescent="0.25">
      <c r="A389">
        <v>7222</v>
      </c>
      <c r="B389" t="s">
        <v>1503</v>
      </c>
      <c r="C389" t="s">
        <v>1138</v>
      </c>
      <c r="D389" t="s">
        <v>2397</v>
      </c>
      <c r="E389" t="s">
        <v>2010</v>
      </c>
      <c r="F389" t="s">
        <v>1139</v>
      </c>
    </row>
    <row r="390" spans="1:6" x14ac:dyDescent="0.25">
      <c r="A390">
        <v>5929</v>
      </c>
      <c r="B390" t="s">
        <v>1504</v>
      </c>
      <c r="C390" t="s">
        <v>1138</v>
      </c>
      <c r="D390" t="s">
        <v>2398</v>
      </c>
      <c r="E390" t="s">
        <v>2010</v>
      </c>
      <c r="F390" t="s">
        <v>1139</v>
      </c>
    </row>
    <row r="391" spans="1:6" x14ac:dyDescent="0.25">
      <c r="A391">
        <v>6123</v>
      </c>
      <c r="B391" t="s">
        <v>1505</v>
      </c>
      <c r="C391" t="s">
        <v>1138</v>
      </c>
      <c r="D391" t="s">
        <v>2399</v>
      </c>
      <c r="E391" t="s">
        <v>2010</v>
      </c>
      <c r="F391" t="s">
        <v>1144</v>
      </c>
    </row>
    <row r="392" spans="1:6" x14ac:dyDescent="0.25">
      <c r="A392">
        <v>587</v>
      </c>
      <c r="B392" t="s">
        <v>1506</v>
      </c>
      <c r="C392" t="s">
        <v>1138</v>
      </c>
      <c r="D392" t="s">
        <v>2400</v>
      </c>
      <c r="E392" t="s">
        <v>2010</v>
      </c>
      <c r="F392" t="s">
        <v>1139</v>
      </c>
    </row>
    <row r="393" spans="1:6" x14ac:dyDescent="0.25">
      <c r="A393">
        <v>1240</v>
      </c>
      <c r="B393" t="s">
        <v>1507</v>
      </c>
      <c r="C393" t="s">
        <v>1138</v>
      </c>
      <c r="D393" t="s">
        <v>2401</v>
      </c>
      <c r="E393" t="s">
        <v>2010</v>
      </c>
      <c r="F393" t="s">
        <v>1139</v>
      </c>
    </row>
    <row r="394" spans="1:6" x14ac:dyDescent="0.25">
      <c r="A394">
        <v>8806</v>
      </c>
      <c r="B394" t="s">
        <v>1508</v>
      </c>
      <c r="C394" t="s">
        <v>1138</v>
      </c>
      <c r="D394" t="s">
        <v>2402</v>
      </c>
      <c r="E394" t="s">
        <v>2010</v>
      </c>
      <c r="F394" t="s">
        <v>1139</v>
      </c>
    </row>
    <row r="395" spans="1:6" x14ac:dyDescent="0.25">
      <c r="A395">
        <v>341</v>
      </c>
      <c r="B395" t="s">
        <v>1181</v>
      </c>
      <c r="C395" t="s">
        <v>1138</v>
      </c>
      <c r="D395" t="s">
        <v>2403</v>
      </c>
      <c r="E395" t="s">
        <v>2010</v>
      </c>
      <c r="F395" t="s">
        <v>1139</v>
      </c>
    </row>
    <row r="396" spans="1:6" x14ac:dyDescent="0.25">
      <c r="A396">
        <v>3064</v>
      </c>
      <c r="B396" t="s">
        <v>1410</v>
      </c>
      <c r="C396" t="s">
        <v>1138</v>
      </c>
      <c r="D396" t="s">
        <v>2404</v>
      </c>
      <c r="E396" t="s">
        <v>2010</v>
      </c>
      <c r="F396" t="s">
        <v>1139</v>
      </c>
    </row>
    <row r="397" spans="1:6" x14ac:dyDescent="0.25">
      <c r="A397">
        <v>10614</v>
      </c>
      <c r="B397" t="s">
        <v>1490</v>
      </c>
      <c r="C397" t="s">
        <v>1138</v>
      </c>
      <c r="D397" t="s">
        <v>2405</v>
      </c>
      <c r="E397" t="s">
        <v>2010</v>
      </c>
      <c r="F397" t="s">
        <v>1139</v>
      </c>
    </row>
    <row r="398" spans="1:6" x14ac:dyDescent="0.25">
      <c r="A398">
        <v>10563</v>
      </c>
      <c r="B398" t="s">
        <v>1181</v>
      </c>
      <c r="C398" t="s">
        <v>1138</v>
      </c>
      <c r="D398" t="s">
        <v>2406</v>
      </c>
      <c r="E398" t="s">
        <v>2010</v>
      </c>
      <c r="F398" t="s">
        <v>1139</v>
      </c>
    </row>
    <row r="399" spans="1:6" x14ac:dyDescent="0.25">
      <c r="A399">
        <v>11002</v>
      </c>
      <c r="B399" t="s">
        <v>1509</v>
      </c>
      <c r="C399" t="s">
        <v>1138</v>
      </c>
      <c r="D399" t="s">
        <v>2407</v>
      </c>
      <c r="E399" t="s">
        <v>2010</v>
      </c>
      <c r="F399" t="s">
        <v>1139</v>
      </c>
    </row>
    <row r="400" spans="1:6" x14ac:dyDescent="0.25">
      <c r="A400">
        <v>11486</v>
      </c>
      <c r="B400" t="s">
        <v>1181</v>
      </c>
      <c r="C400" t="s">
        <v>1138</v>
      </c>
      <c r="D400" t="s">
        <v>2408</v>
      </c>
      <c r="E400" t="s">
        <v>2010</v>
      </c>
      <c r="F400" t="s">
        <v>1139</v>
      </c>
    </row>
    <row r="401" spans="1:6" x14ac:dyDescent="0.25">
      <c r="A401">
        <v>1759</v>
      </c>
      <c r="B401" t="s">
        <v>1510</v>
      </c>
      <c r="C401" t="s">
        <v>1138</v>
      </c>
      <c r="D401" t="s">
        <v>2409</v>
      </c>
      <c r="E401" t="s">
        <v>2010</v>
      </c>
      <c r="F401" t="s">
        <v>1139</v>
      </c>
    </row>
    <row r="402" spans="1:6" x14ac:dyDescent="0.25">
      <c r="A402">
        <v>10659</v>
      </c>
      <c r="B402" t="s">
        <v>1511</v>
      </c>
      <c r="C402" t="s">
        <v>1138</v>
      </c>
      <c r="D402" t="s">
        <v>2410</v>
      </c>
      <c r="E402" t="s">
        <v>2010</v>
      </c>
      <c r="F402" t="s">
        <v>1139</v>
      </c>
    </row>
    <row r="403" spans="1:6" x14ac:dyDescent="0.25">
      <c r="A403">
        <v>8899</v>
      </c>
      <c r="B403" t="s">
        <v>1512</v>
      </c>
      <c r="C403" t="s">
        <v>1138</v>
      </c>
      <c r="D403" t="s">
        <v>2411</v>
      </c>
      <c r="E403" t="s">
        <v>2010</v>
      </c>
      <c r="F403" t="s">
        <v>1139</v>
      </c>
    </row>
    <row r="404" spans="1:6" x14ac:dyDescent="0.25">
      <c r="A404">
        <v>3315</v>
      </c>
      <c r="B404" t="s">
        <v>1513</v>
      </c>
      <c r="C404" t="s">
        <v>1138</v>
      </c>
      <c r="D404" t="s">
        <v>2412</v>
      </c>
      <c r="E404" t="s">
        <v>2010</v>
      </c>
      <c r="F404" t="s">
        <v>1139</v>
      </c>
    </row>
    <row r="405" spans="1:6" x14ac:dyDescent="0.25">
      <c r="A405">
        <v>10051</v>
      </c>
      <c r="B405" t="s">
        <v>1514</v>
      </c>
      <c r="C405" t="s">
        <v>1138</v>
      </c>
      <c r="D405" t="s">
        <v>2413</v>
      </c>
      <c r="E405" t="s">
        <v>2010</v>
      </c>
      <c r="F405" t="s">
        <v>1139</v>
      </c>
    </row>
    <row r="406" spans="1:6" x14ac:dyDescent="0.25">
      <c r="A406">
        <v>6402</v>
      </c>
      <c r="B406" t="s">
        <v>1430</v>
      </c>
      <c r="C406" t="s">
        <v>1138</v>
      </c>
      <c r="D406" t="s">
        <v>2414</v>
      </c>
      <c r="E406" t="s">
        <v>2010</v>
      </c>
      <c r="F406" t="s">
        <v>1139</v>
      </c>
    </row>
    <row r="407" spans="1:6" x14ac:dyDescent="0.25">
      <c r="A407">
        <v>8707</v>
      </c>
      <c r="B407" t="s">
        <v>1515</v>
      </c>
      <c r="C407" t="s">
        <v>1136</v>
      </c>
      <c r="D407" t="s">
        <v>2415</v>
      </c>
      <c r="E407" t="s">
        <v>1137</v>
      </c>
      <c r="F407" t="s">
        <v>1139</v>
      </c>
    </row>
    <row r="408" spans="1:6" x14ac:dyDescent="0.25">
      <c r="A408">
        <v>1025</v>
      </c>
      <c r="B408" t="s">
        <v>1516</v>
      </c>
      <c r="C408" t="s">
        <v>1136</v>
      </c>
      <c r="D408" t="s">
        <v>2245</v>
      </c>
      <c r="E408" t="s">
        <v>1137</v>
      </c>
      <c r="F408" t="s">
        <v>1139</v>
      </c>
    </row>
    <row r="409" spans="1:6" x14ac:dyDescent="0.25">
      <c r="A409">
        <v>8831</v>
      </c>
      <c r="B409" t="s">
        <v>1181</v>
      </c>
      <c r="C409" t="s">
        <v>1136</v>
      </c>
      <c r="D409" t="s">
        <v>2416</v>
      </c>
      <c r="E409" t="s">
        <v>1137</v>
      </c>
      <c r="F409" t="s">
        <v>1139</v>
      </c>
    </row>
    <row r="410" spans="1:6" x14ac:dyDescent="0.25">
      <c r="A410">
        <v>10679</v>
      </c>
      <c r="B410" t="s">
        <v>1181</v>
      </c>
      <c r="C410" t="s">
        <v>1136</v>
      </c>
      <c r="D410" t="s">
        <v>2417</v>
      </c>
      <c r="E410" t="s">
        <v>1137</v>
      </c>
      <c r="F410" t="s">
        <v>1139</v>
      </c>
    </row>
    <row r="411" spans="1:6" x14ac:dyDescent="0.25">
      <c r="A411">
        <v>5007</v>
      </c>
      <c r="B411" t="s">
        <v>1181</v>
      </c>
      <c r="C411" t="s">
        <v>1136</v>
      </c>
      <c r="D411" t="s">
        <v>2418</v>
      </c>
      <c r="E411" t="s">
        <v>1137</v>
      </c>
      <c r="F411" t="s">
        <v>1139</v>
      </c>
    </row>
    <row r="412" spans="1:6" x14ac:dyDescent="0.25">
      <c r="A412">
        <v>9854</v>
      </c>
      <c r="B412" t="s">
        <v>1181</v>
      </c>
      <c r="C412" t="s">
        <v>1136</v>
      </c>
      <c r="D412" t="s">
        <v>2419</v>
      </c>
      <c r="E412" t="s">
        <v>1137</v>
      </c>
      <c r="F412" t="s">
        <v>1139</v>
      </c>
    </row>
    <row r="413" spans="1:6" x14ac:dyDescent="0.25">
      <c r="A413">
        <v>376</v>
      </c>
      <c r="B413" t="s">
        <v>1517</v>
      </c>
      <c r="C413" t="s">
        <v>1136</v>
      </c>
      <c r="D413" t="s">
        <v>2420</v>
      </c>
      <c r="E413" t="s">
        <v>1137</v>
      </c>
      <c r="F413" t="s">
        <v>1139</v>
      </c>
    </row>
    <row r="414" spans="1:6" x14ac:dyDescent="0.25">
      <c r="A414">
        <v>5417</v>
      </c>
      <c r="B414" t="s">
        <v>1518</v>
      </c>
      <c r="C414" t="s">
        <v>1136</v>
      </c>
      <c r="D414" t="s">
        <v>2421</v>
      </c>
      <c r="E414" t="s">
        <v>1137</v>
      </c>
      <c r="F414" t="s">
        <v>1139</v>
      </c>
    </row>
    <row r="415" spans="1:6" x14ac:dyDescent="0.25">
      <c r="A415">
        <v>10759</v>
      </c>
      <c r="B415" t="s">
        <v>1519</v>
      </c>
      <c r="C415" t="s">
        <v>1136</v>
      </c>
      <c r="D415" t="s">
        <v>2422</v>
      </c>
      <c r="E415" t="s">
        <v>1137</v>
      </c>
      <c r="F415" t="s">
        <v>1139</v>
      </c>
    </row>
    <row r="416" spans="1:6" x14ac:dyDescent="0.25">
      <c r="A416">
        <v>8541</v>
      </c>
      <c r="B416" t="s">
        <v>1181</v>
      </c>
      <c r="C416" t="s">
        <v>1136</v>
      </c>
      <c r="D416" t="s">
        <v>2305</v>
      </c>
      <c r="E416" t="s">
        <v>1137</v>
      </c>
      <c r="F416" t="s">
        <v>1139</v>
      </c>
    </row>
    <row r="417" spans="1:6" x14ac:dyDescent="0.25">
      <c r="A417">
        <v>3752</v>
      </c>
      <c r="B417" t="s">
        <v>1520</v>
      </c>
      <c r="C417" t="s">
        <v>1136</v>
      </c>
      <c r="D417" t="s">
        <v>2423</v>
      </c>
      <c r="E417" t="s">
        <v>1137</v>
      </c>
      <c r="F417" t="s">
        <v>1139</v>
      </c>
    </row>
    <row r="418" spans="1:6" x14ac:dyDescent="0.25">
      <c r="A418">
        <v>4673</v>
      </c>
      <c r="B418" t="s">
        <v>1521</v>
      </c>
      <c r="C418" t="s">
        <v>1136</v>
      </c>
      <c r="D418" t="s">
        <v>2424</v>
      </c>
      <c r="E418" t="s">
        <v>1137</v>
      </c>
      <c r="F418" t="s">
        <v>1139</v>
      </c>
    </row>
    <row r="419" spans="1:6" x14ac:dyDescent="0.25">
      <c r="A419">
        <v>5367</v>
      </c>
      <c r="B419" t="s">
        <v>1522</v>
      </c>
      <c r="C419" t="s">
        <v>1136</v>
      </c>
      <c r="D419" t="s">
        <v>2425</v>
      </c>
      <c r="E419" t="s">
        <v>1137</v>
      </c>
      <c r="F419" t="s">
        <v>1139</v>
      </c>
    </row>
    <row r="420" spans="1:6" x14ac:dyDescent="0.25">
      <c r="A420">
        <v>10485</v>
      </c>
      <c r="B420" t="s">
        <v>1181</v>
      </c>
      <c r="C420" t="s">
        <v>1136</v>
      </c>
      <c r="D420" t="s">
        <v>2426</v>
      </c>
      <c r="E420" t="s">
        <v>1137</v>
      </c>
      <c r="F420" t="s">
        <v>1139</v>
      </c>
    </row>
    <row r="421" spans="1:6" x14ac:dyDescent="0.25">
      <c r="A421">
        <v>9272</v>
      </c>
      <c r="B421" t="s">
        <v>1523</v>
      </c>
      <c r="C421" t="s">
        <v>1136</v>
      </c>
      <c r="D421" t="s">
        <v>2427</v>
      </c>
      <c r="E421" t="s">
        <v>1137</v>
      </c>
      <c r="F421" t="s">
        <v>1139</v>
      </c>
    </row>
    <row r="422" spans="1:6" x14ac:dyDescent="0.25">
      <c r="A422">
        <v>647</v>
      </c>
      <c r="B422" t="s">
        <v>1524</v>
      </c>
      <c r="C422" t="s">
        <v>1138</v>
      </c>
      <c r="D422" t="s">
        <v>2428</v>
      </c>
      <c r="E422" t="s">
        <v>1137</v>
      </c>
      <c r="F422" t="s">
        <v>1139</v>
      </c>
    </row>
    <row r="423" spans="1:6" x14ac:dyDescent="0.25">
      <c r="A423">
        <v>6398</v>
      </c>
      <c r="B423" t="s">
        <v>1525</v>
      </c>
      <c r="C423" t="s">
        <v>1138</v>
      </c>
      <c r="D423" t="s">
        <v>2429</v>
      </c>
      <c r="E423" t="s">
        <v>1137</v>
      </c>
      <c r="F423" t="s">
        <v>1139</v>
      </c>
    </row>
    <row r="424" spans="1:6" x14ac:dyDescent="0.25">
      <c r="A424">
        <v>4209</v>
      </c>
      <c r="B424" t="s">
        <v>1526</v>
      </c>
      <c r="C424" t="s">
        <v>1138</v>
      </c>
      <c r="D424" t="s">
        <v>2430</v>
      </c>
      <c r="E424" t="s">
        <v>1137</v>
      </c>
      <c r="F424" t="s">
        <v>1139</v>
      </c>
    </row>
    <row r="425" spans="1:6" x14ac:dyDescent="0.25">
      <c r="A425">
        <v>8917</v>
      </c>
      <c r="B425" t="s">
        <v>1181</v>
      </c>
      <c r="C425" t="s">
        <v>1138</v>
      </c>
      <c r="D425" t="s">
        <v>2431</v>
      </c>
      <c r="E425" t="s">
        <v>1137</v>
      </c>
      <c r="F425" t="s">
        <v>1139</v>
      </c>
    </row>
    <row r="426" spans="1:6" x14ac:dyDescent="0.25">
      <c r="A426">
        <v>7784</v>
      </c>
      <c r="B426" t="s">
        <v>1181</v>
      </c>
      <c r="C426" t="s">
        <v>1138</v>
      </c>
      <c r="D426" t="s">
        <v>2432</v>
      </c>
      <c r="E426" t="s">
        <v>1137</v>
      </c>
      <c r="F426" t="s">
        <v>1139</v>
      </c>
    </row>
    <row r="427" spans="1:6" x14ac:dyDescent="0.25">
      <c r="A427">
        <v>1425</v>
      </c>
      <c r="B427" t="s">
        <v>1527</v>
      </c>
      <c r="C427" t="s">
        <v>1138</v>
      </c>
      <c r="D427" t="s">
        <v>2433</v>
      </c>
      <c r="E427" t="s">
        <v>1137</v>
      </c>
      <c r="F427" t="s">
        <v>1139</v>
      </c>
    </row>
    <row r="428" spans="1:6" x14ac:dyDescent="0.25">
      <c r="A428">
        <v>2737</v>
      </c>
      <c r="B428" t="s">
        <v>1181</v>
      </c>
      <c r="C428" t="s">
        <v>1138</v>
      </c>
      <c r="D428" t="s">
        <v>2434</v>
      </c>
      <c r="E428" t="s">
        <v>1137</v>
      </c>
      <c r="F428" t="s">
        <v>1139</v>
      </c>
    </row>
    <row r="429" spans="1:6" x14ac:dyDescent="0.25">
      <c r="A429">
        <v>6543</v>
      </c>
      <c r="B429" t="s">
        <v>1509</v>
      </c>
      <c r="C429" t="s">
        <v>1138</v>
      </c>
      <c r="D429" t="s">
        <v>2435</v>
      </c>
      <c r="E429" t="s">
        <v>1137</v>
      </c>
      <c r="F429" t="s">
        <v>1139</v>
      </c>
    </row>
    <row r="430" spans="1:6" x14ac:dyDescent="0.25">
      <c r="A430">
        <v>3990</v>
      </c>
      <c r="B430" t="s">
        <v>1410</v>
      </c>
      <c r="C430" t="s">
        <v>1138</v>
      </c>
      <c r="D430" t="s">
        <v>2436</v>
      </c>
      <c r="E430" t="s">
        <v>1137</v>
      </c>
      <c r="F430" t="s">
        <v>1139</v>
      </c>
    </row>
    <row r="431" spans="1:6" x14ac:dyDescent="0.25">
      <c r="A431">
        <v>9204</v>
      </c>
      <c r="B431" t="s">
        <v>1314</v>
      </c>
      <c r="C431" t="s">
        <v>1138</v>
      </c>
      <c r="D431" t="s">
        <v>2437</v>
      </c>
      <c r="E431" t="s">
        <v>1137</v>
      </c>
      <c r="F431" t="s">
        <v>1139</v>
      </c>
    </row>
    <row r="432" spans="1:6" x14ac:dyDescent="0.25">
      <c r="A432">
        <v>11761</v>
      </c>
      <c r="B432" t="s">
        <v>1528</v>
      </c>
      <c r="C432" t="s">
        <v>1138</v>
      </c>
      <c r="D432" t="s">
        <v>2339</v>
      </c>
      <c r="E432" t="s">
        <v>1137</v>
      </c>
      <c r="F432" t="s">
        <v>1139</v>
      </c>
    </row>
    <row r="433" spans="1:6" x14ac:dyDescent="0.25">
      <c r="A433">
        <v>9554</v>
      </c>
      <c r="B433" t="s">
        <v>1529</v>
      </c>
      <c r="C433" t="s">
        <v>1138</v>
      </c>
      <c r="D433" t="s">
        <v>2438</v>
      </c>
      <c r="E433" t="s">
        <v>1137</v>
      </c>
      <c r="F433" t="s">
        <v>1139</v>
      </c>
    </row>
    <row r="434" spans="1:6" x14ac:dyDescent="0.25">
      <c r="A434">
        <v>5118</v>
      </c>
      <c r="B434" t="s">
        <v>1181</v>
      </c>
      <c r="C434" t="s">
        <v>1138</v>
      </c>
      <c r="D434" t="s">
        <v>2439</v>
      </c>
      <c r="E434" t="s">
        <v>1137</v>
      </c>
      <c r="F434" t="s">
        <v>1139</v>
      </c>
    </row>
    <row r="435" spans="1:6" x14ac:dyDescent="0.25">
      <c r="A435">
        <v>5506</v>
      </c>
      <c r="B435" t="s">
        <v>1189</v>
      </c>
      <c r="C435" t="s">
        <v>1138</v>
      </c>
      <c r="D435" t="s">
        <v>2440</v>
      </c>
      <c r="E435" t="s">
        <v>1137</v>
      </c>
      <c r="F435" t="s">
        <v>1139</v>
      </c>
    </row>
    <row r="436" spans="1:6" x14ac:dyDescent="0.25">
      <c r="A436">
        <v>1423</v>
      </c>
      <c r="B436" t="s">
        <v>1530</v>
      </c>
      <c r="C436" t="s">
        <v>1138</v>
      </c>
      <c r="D436" t="s">
        <v>2441</v>
      </c>
      <c r="E436" t="s">
        <v>1137</v>
      </c>
      <c r="F436" t="s">
        <v>1139</v>
      </c>
    </row>
    <row r="437" spans="1:6" x14ac:dyDescent="0.25">
      <c r="A437">
        <v>138</v>
      </c>
      <c r="B437" t="s">
        <v>1531</v>
      </c>
      <c r="C437" t="s">
        <v>1138</v>
      </c>
      <c r="D437" t="s">
        <v>2442</v>
      </c>
      <c r="E437" t="s">
        <v>1137</v>
      </c>
      <c r="F437" t="s">
        <v>1139</v>
      </c>
    </row>
    <row r="438" spans="1:6" x14ac:dyDescent="0.25">
      <c r="A438">
        <v>6360</v>
      </c>
      <c r="B438" t="s">
        <v>1532</v>
      </c>
      <c r="C438" t="s">
        <v>1138</v>
      </c>
      <c r="D438" t="s">
        <v>2341</v>
      </c>
      <c r="E438" t="s">
        <v>1137</v>
      </c>
      <c r="F438" t="s">
        <v>1139</v>
      </c>
    </row>
    <row r="439" spans="1:6" x14ac:dyDescent="0.25">
      <c r="A439">
        <v>2053</v>
      </c>
      <c r="B439" t="s">
        <v>1533</v>
      </c>
      <c r="C439" t="s">
        <v>1138</v>
      </c>
      <c r="D439" t="s">
        <v>2443</v>
      </c>
      <c r="E439" t="s">
        <v>1137</v>
      </c>
      <c r="F439" t="s">
        <v>1139</v>
      </c>
    </row>
    <row r="440" spans="1:6" x14ac:dyDescent="0.25">
      <c r="A440">
        <v>10344</v>
      </c>
      <c r="B440" t="s">
        <v>1181</v>
      </c>
      <c r="C440" t="s">
        <v>1138</v>
      </c>
      <c r="D440" t="s">
        <v>2444</v>
      </c>
      <c r="E440" t="s">
        <v>1137</v>
      </c>
      <c r="F440" t="s">
        <v>1146</v>
      </c>
    </row>
    <row r="441" spans="1:6" x14ac:dyDescent="0.25">
      <c r="A441">
        <v>3375</v>
      </c>
      <c r="B441" t="s">
        <v>1191</v>
      </c>
      <c r="C441" t="s">
        <v>1138</v>
      </c>
      <c r="D441" t="s">
        <v>2445</v>
      </c>
      <c r="E441" t="s">
        <v>1137</v>
      </c>
      <c r="F441" t="s">
        <v>1146</v>
      </c>
    </row>
    <row r="442" spans="1:6" x14ac:dyDescent="0.25">
      <c r="A442">
        <v>1339</v>
      </c>
      <c r="B442" t="s">
        <v>1534</v>
      </c>
      <c r="C442" t="s">
        <v>1138</v>
      </c>
      <c r="D442" t="s">
        <v>2446</v>
      </c>
      <c r="E442" t="s">
        <v>1137</v>
      </c>
      <c r="F442" t="s">
        <v>1155</v>
      </c>
    </row>
    <row r="443" spans="1:6" x14ac:dyDescent="0.25">
      <c r="A443">
        <v>7247</v>
      </c>
      <c r="B443" t="s">
        <v>1181</v>
      </c>
      <c r="C443" t="s">
        <v>1138</v>
      </c>
      <c r="D443" t="s">
        <v>2447</v>
      </c>
      <c r="E443" t="s">
        <v>1137</v>
      </c>
      <c r="F443" t="s">
        <v>1145</v>
      </c>
    </row>
    <row r="444" spans="1:6" x14ac:dyDescent="0.25">
      <c r="A444">
        <v>1273</v>
      </c>
      <c r="B444" t="s">
        <v>1535</v>
      </c>
      <c r="C444" t="s">
        <v>1138</v>
      </c>
      <c r="D444" t="s">
        <v>2448</v>
      </c>
      <c r="E444" t="s">
        <v>1137</v>
      </c>
      <c r="F444" t="s">
        <v>1140</v>
      </c>
    </row>
    <row r="445" spans="1:6" x14ac:dyDescent="0.25">
      <c r="A445">
        <v>6277</v>
      </c>
      <c r="B445" t="s">
        <v>1536</v>
      </c>
      <c r="C445" t="s">
        <v>1138</v>
      </c>
      <c r="D445" t="s">
        <v>2449</v>
      </c>
      <c r="E445" t="s">
        <v>1137</v>
      </c>
      <c r="F445" t="s">
        <v>1140</v>
      </c>
    </row>
    <row r="446" spans="1:6" x14ac:dyDescent="0.25">
      <c r="A446">
        <v>7701</v>
      </c>
      <c r="B446" t="s">
        <v>1537</v>
      </c>
      <c r="C446" t="s">
        <v>1138</v>
      </c>
      <c r="D446" t="s">
        <v>2450</v>
      </c>
      <c r="E446" t="s">
        <v>1137</v>
      </c>
      <c r="F446" t="s">
        <v>1139</v>
      </c>
    </row>
    <row r="447" spans="1:6" x14ac:dyDescent="0.25">
      <c r="A447">
        <v>4126</v>
      </c>
      <c r="B447" t="s">
        <v>1538</v>
      </c>
      <c r="C447" t="s">
        <v>1138</v>
      </c>
      <c r="D447" t="s">
        <v>2451</v>
      </c>
      <c r="E447" t="s">
        <v>1137</v>
      </c>
      <c r="F447" t="s">
        <v>1139</v>
      </c>
    </row>
    <row r="448" spans="1:6" x14ac:dyDescent="0.25">
      <c r="A448">
        <v>9528</v>
      </c>
      <c r="B448" t="s">
        <v>1539</v>
      </c>
      <c r="C448" t="s">
        <v>1138</v>
      </c>
      <c r="D448" t="s">
        <v>2452</v>
      </c>
      <c r="E448" t="s">
        <v>1137</v>
      </c>
      <c r="F448" t="s">
        <v>1151</v>
      </c>
    </row>
    <row r="449" spans="1:6" x14ac:dyDescent="0.25">
      <c r="A449">
        <v>1853</v>
      </c>
      <c r="B449" t="s">
        <v>1540</v>
      </c>
      <c r="C449" t="s">
        <v>1138</v>
      </c>
      <c r="D449" t="s">
        <v>2453</v>
      </c>
      <c r="E449" t="s">
        <v>1137</v>
      </c>
      <c r="F449" t="s">
        <v>1139</v>
      </c>
    </row>
    <row r="450" spans="1:6" x14ac:dyDescent="0.25">
      <c r="A450">
        <v>11149</v>
      </c>
      <c r="B450" t="s">
        <v>1541</v>
      </c>
      <c r="C450" t="s">
        <v>1138</v>
      </c>
      <c r="D450" t="s">
        <v>2454</v>
      </c>
      <c r="E450" t="s">
        <v>1137</v>
      </c>
      <c r="F450" t="s">
        <v>1139</v>
      </c>
    </row>
    <row r="451" spans="1:6" x14ac:dyDescent="0.25">
      <c r="A451">
        <v>5828</v>
      </c>
      <c r="B451" t="s">
        <v>1542</v>
      </c>
      <c r="C451" t="s">
        <v>1138</v>
      </c>
      <c r="D451" t="s">
        <v>2455</v>
      </c>
      <c r="E451" t="s">
        <v>1137</v>
      </c>
      <c r="F451" t="s">
        <v>1139</v>
      </c>
    </row>
    <row r="452" spans="1:6" x14ac:dyDescent="0.25">
      <c r="A452">
        <v>6887</v>
      </c>
      <c r="B452" t="s">
        <v>1181</v>
      </c>
      <c r="C452" t="s">
        <v>1138</v>
      </c>
      <c r="D452" t="s">
        <v>2456</v>
      </c>
      <c r="E452" t="s">
        <v>1137</v>
      </c>
      <c r="F452" t="s">
        <v>1139</v>
      </c>
    </row>
    <row r="453" spans="1:6" x14ac:dyDescent="0.25">
      <c r="A453">
        <v>4781</v>
      </c>
      <c r="B453" t="s">
        <v>1543</v>
      </c>
      <c r="C453" t="s">
        <v>1138</v>
      </c>
      <c r="D453" t="s">
        <v>2457</v>
      </c>
      <c r="E453" t="s">
        <v>1137</v>
      </c>
      <c r="F453" t="s">
        <v>1139</v>
      </c>
    </row>
    <row r="454" spans="1:6" x14ac:dyDescent="0.25">
      <c r="A454">
        <v>10668</v>
      </c>
      <c r="B454" t="s">
        <v>1181</v>
      </c>
      <c r="C454" t="s">
        <v>1138</v>
      </c>
      <c r="D454" t="s">
        <v>2458</v>
      </c>
      <c r="E454" t="s">
        <v>1137</v>
      </c>
      <c r="F454" t="s">
        <v>1139</v>
      </c>
    </row>
    <row r="455" spans="1:6" x14ac:dyDescent="0.25">
      <c r="A455">
        <v>5421</v>
      </c>
      <c r="B455" t="s">
        <v>1544</v>
      </c>
      <c r="C455" t="s">
        <v>1138</v>
      </c>
      <c r="D455" t="s">
        <v>2459</v>
      </c>
      <c r="E455" t="s">
        <v>1137</v>
      </c>
      <c r="F455" t="s">
        <v>1139</v>
      </c>
    </row>
    <row r="456" spans="1:6" x14ac:dyDescent="0.25">
      <c r="A456">
        <v>10200</v>
      </c>
      <c r="B456" t="s">
        <v>1545</v>
      </c>
      <c r="C456" t="s">
        <v>1138</v>
      </c>
      <c r="D456" t="s">
        <v>2460</v>
      </c>
      <c r="E456" t="s">
        <v>1137</v>
      </c>
      <c r="F456" t="s">
        <v>1139</v>
      </c>
    </row>
    <row r="457" spans="1:6" x14ac:dyDescent="0.25">
      <c r="A457">
        <v>11254</v>
      </c>
      <c r="B457" t="s">
        <v>1546</v>
      </c>
      <c r="C457" t="s">
        <v>1138</v>
      </c>
      <c r="D457" t="s">
        <v>2461</v>
      </c>
      <c r="E457" t="s">
        <v>1137</v>
      </c>
      <c r="F457" t="s">
        <v>1139</v>
      </c>
    </row>
    <row r="458" spans="1:6" x14ac:dyDescent="0.25">
      <c r="A458">
        <v>11106</v>
      </c>
      <c r="B458" t="s">
        <v>1547</v>
      </c>
      <c r="C458" t="s">
        <v>1138</v>
      </c>
      <c r="D458" t="s">
        <v>2462</v>
      </c>
      <c r="E458" t="s">
        <v>1137</v>
      </c>
      <c r="F458" t="s">
        <v>1139</v>
      </c>
    </row>
    <row r="459" spans="1:6" x14ac:dyDescent="0.25">
      <c r="A459">
        <v>6149</v>
      </c>
      <c r="B459" t="s">
        <v>1548</v>
      </c>
      <c r="C459" t="s">
        <v>1138</v>
      </c>
      <c r="D459" t="s">
        <v>2463</v>
      </c>
      <c r="E459" t="s">
        <v>1137</v>
      </c>
      <c r="F459" t="s">
        <v>1139</v>
      </c>
    </row>
    <row r="460" spans="1:6" x14ac:dyDescent="0.25">
      <c r="A460">
        <v>1473</v>
      </c>
      <c r="B460" t="s">
        <v>1549</v>
      </c>
      <c r="C460" t="s">
        <v>1138</v>
      </c>
      <c r="D460" t="s">
        <v>2464</v>
      </c>
      <c r="E460" t="s">
        <v>1137</v>
      </c>
      <c r="F460" t="s">
        <v>1139</v>
      </c>
    </row>
    <row r="461" spans="1:6" x14ac:dyDescent="0.25">
      <c r="A461">
        <v>7454</v>
      </c>
      <c r="B461" t="s">
        <v>1550</v>
      </c>
      <c r="C461" t="s">
        <v>1161</v>
      </c>
      <c r="D461" t="s">
        <v>2465</v>
      </c>
      <c r="E461" t="s">
        <v>2010</v>
      </c>
      <c r="F461" t="s">
        <v>1139</v>
      </c>
    </row>
    <row r="462" spans="1:6" x14ac:dyDescent="0.25">
      <c r="A462">
        <v>5138</v>
      </c>
      <c r="B462" t="s">
        <v>1551</v>
      </c>
      <c r="C462" t="s">
        <v>1161</v>
      </c>
      <c r="D462" t="s">
        <v>2466</v>
      </c>
      <c r="E462" t="s">
        <v>2010</v>
      </c>
      <c r="F462" t="s">
        <v>1139</v>
      </c>
    </row>
    <row r="463" spans="1:6" x14ac:dyDescent="0.25">
      <c r="A463">
        <v>8696</v>
      </c>
      <c r="B463" t="s">
        <v>1552</v>
      </c>
      <c r="C463" t="s">
        <v>1161</v>
      </c>
      <c r="D463" t="s">
        <v>2467</v>
      </c>
      <c r="E463" t="s">
        <v>2010</v>
      </c>
      <c r="F463" t="s">
        <v>1139</v>
      </c>
    </row>
    <row r="464" spans="1:6" x14ac:dyDescent="0.25">
      <c r="A464">
        <v>2329</v>
      </c>
      <c r="B464" t="s">
        <v>1181</v>
      </c>
      <c r="C464" t="s">
        <v>1161</v>
      </c>
      <c r="D464" t="s">
        <v>2468</v>
      </c>
      <c r="E464" t="s">
        <v>2010</v>
      </c>
      <c r="F464" t="s">
        <v>1146</v>
      </c>
    </row>
    <row r="465" spans="1:6" x14ac:dyDescent="0.25">
      <c r="A465">
        <v>12431</v>
      </c>
      <c r="B465" t="s">
        <v>1524</v>
      </c>
      <c r="C465" t="s">
        <v>1161</v>
      </c>
      <c r="D465" t="s">
        <v>2469</v>
      </c>
      <c r="E465" t="s">
        <v>2010</v>
      </c>
      <c r="F465" t="s">
        <v>1155</v>
      </c>
    </row>
    <row r="466" spans="1:6" x14ac:dyDescent="0.25">
      <c r="A466">
        <v>10860</v>
      </c>
      <c r="B466" t="s">
        <v>1553</v>
      </c>
      <c r="C466" t="s">
        <v>1161</v>
      </c>
      <c r="D466" t="s">
        <v>2470</v>
      </c>
      <c r="E466" t="s">
        <v>2010</v>
      </c>
      <c r="F466" t="s">
        <v>1146</v>
      </c>
    </row>
    <row r="467" spans="1:6" x14ac:dyDescent="0.25">
      <c r="A467">
        <v>12094</v>
      </c>
      <c r="B467" t="s">
        <v>1181</v>
      </c>
      <c r="C467" t="s">
        <v>1161</v>
      </c>
      <c r="D467" t="s">
        <v>2471</v>
      </c>
      <c r="E467" t="s">
        <v>2010</v>
      </c>
      <c r="F467" t="s">
        <v>1140</v>
      </c>
    </row>
    <row r="468" spans="1:6" x14ac:dyDescent="0.25">
      <c r="A468">
        <v>5088</v>
      </c>
      <c r="B468" t="s">
        <v>1181</v>
      </c>
      <c r="C468" t="s">
        <v>1161</v>
      </c>
      <c r="D468" t="s">
        <v>2472</v>
      </c>
      <c r="E468" t="s">
        <v>2010</v>
      </c>
      <c r="F468" t="s">
        <v>1147</v>
      </c>
    </row>
    <row r="469" spans="1:6" x14ac:dyDescent="0.25">
      <c r="A469">
        <v>2200</v>
      </c>
      <c r="B469" t="s">
        <v>1554</v>
      </c>
      <c r="C469" t="s">
        <v>1161</v>
      </c>
      <c r="D469" t="s">
        <v>2473</v>
      </c>
      <c r="E469" t="s">
        <v>2010</v>
      </c>
      <c r="F469" t="s">
        <v>1142</v>
      </c>
    </row>
    <row r="470" spans="1:6" x14ac:dyDescent="0.25">
      <c r="A470">
        <v>10966</v>
      </c>
      <c r="B470" t="s">
        <v>1555</v>
      </c>
      <c r="C470" t="s">
        <v>1161</v>
      </c>
      <c r="D470" t="s">
        <v>2474</v>
      </c>
      <c r="E470" t="s">
        <v>2010</v>
      </c>
      <c r="F470" t="s">
        <v>1155</v>
      </c>
    </row>
    <row r="471" spans="1:6" x14ac:dyDescent="0.25">
      <c r="A471">
        <v>3997</v>
      </c>
      <c r="B471" t="s">
        <v>1556</v>
      </c>
      <c r="C471" t="s">
        <v>1161</v>
      </c>
      <c r="D471" t="s">
        <v>2475</v>
      </c>
      <c r="E471" t="s">
        <v>2010</v>
      </c>
      <c r="F471" t="s">
        <v>1140</v>
      </c>
    </row>
    <row r="472" spans="1:6" x14ac:dyDescent="0.25">
      <c r="A472">
        <v>8746</v>
      </c>
      <c r="B472" t="s">
        <v>1557</v>
      </c>
      <c r="C472" t="s">
        <v>1161</v>
      </c>
      <c r="D472" t="s">
        <v>2476</v>
      </c>
      <c r="E472" t="s">
        <v>2010</v>
      </c>
      <c r="F472" t="s">
        <v>1168</v>
      </c>
    </row>
    <row r="473" spans="1:6" x14ac:dyDescent="0.25">
      <c r="A473">
        <v>3687</v>
      </c>
      <c r="B473" t="s">
        <v>1558</v>
      </c>
      <c r="C473" t="s">
        <v>1161</v>
      </c>
      <c r="D473" t="s">
        <v>2477</v>
      </c>
      <c r="E473" t="s">
        <v>2010</v>
      </c>
      <c r="F473" t="s">
        <v>1144</v>
      </c>
    </row>
    <row r="474" spans="1:6" x14ac:dyDescent="0.25">
      <c r="A474">
        <v>9162</v>
      </c>
      <c r="B474" t="s">
        <v>1559</v>
      </c>
      <c r="C474" t="s">
        <v>1161</v>
      </c>
      <c r="D474" t="s">
        <v>2478</v>
      </c>
      <c r="E474" t="s">
        <v>2010</v>
      </c>
      <c r="F474" t="s">
        <v>1146</v>
      </c>
    </row>
    <row r="475" spans="1:6" x14ac:dyDescent="0.25">
      <c r="A475">
        <v>8993</v>
      </c>
      <c r="B475" t="s">
        <v>1181</v>
      </c>
      <c r="C475" t="s">
        <v>1161</v>
      </c>
      <c r="D475" t="s">
        <v>2479</v>
      </c>
      <c r="E475" t="s">
        <v>2010</v>
      </c>
      <c r="F475" t="s">
        <v>1168</v>
      </c>
    </row>
    <row r="476" spans="1:6" x14ac:dyDescent="0.25">
      <c r="A476">
        <v>5875</v>
      </c>
      <c r="B476" t="s">
        <v>1560</v>
      </c>
      <c r="C476" t="s">
        <v>1161</v>
      </c>
      <c r="D476" t="s">
        <v>2480</v>
      </c>
      <c r="E476" t="s">
        <v>2010</v>
      </c>
      <c r="F476" t="s">
        <v>1144</v>
      </c>
    </row>
    <row r="477" spans="1:6" x14ac:dyDescent="0.25">
      <c r="A477">
        <v>2502</v>
      </c>
      <c r="B477" t="s">
        <v>1181</v>
      </c>
      <c r="C477" t="s">
        <v>1161</v>
      </c>
      <c r="D477" t="s">
        <v>2481</v>
      </c>
      <c r="E477" t="s">
        <v>2010</v>
      </c>
      <c r="F477" t="s">
        <v>1139</v>
      </c>
    </row>
    <row r="478" spans="1:6" x14ac:dyDescent="0.25">
      <c r="A478">
        <v>9563</v>
      </c>
      <c r="B478" t="s">
        <v>1240</v>
      </c>
      <c r="C478" t="s">
        <v>1161</v>
      </c>
      <c r="D478" t="s">
        <v>2482</v>
      </c>
      <c r="E478" t="s">
        <v>2010</v>
      </c>
      <c r="F478" t="s">
        <v>1146</v>
      </c>
    </row>
    <row r="479" spans="1:6" x14ac:dyDescent="0.25">
      <c r="A479">
        <v>7259</v>
      </c>
      <c r="B479" t="s">
        <v>1561</v>
      </c>
      <c r="C479" t="s">
        <v>1161</v>
      </c>
      <c r="D479" t="s">
        <v>2483</v>
      </c>
      <c r="E479" t="s">
        <v>2010</v>
      </c>
      <c r="F479" t="s">
        <v>1146</v>
      </c>
    </row>
    <row r="480" spans="1:6" x14ac:dyDescent="0.25">
      <c r="A480">
        <v>3131</v>
      </c>
      <c r="B480" t="s">
        <v>1562</v>
      </c>
      <c r="C480" t="s">
        <v>1161</v>
      </c>
      <c r="D480" t="s">
        <v>2484</v>
      </c>
      <c r="E480" t="s">
        <v>2010</v>
      </c>
      <c r="F480" t="s">
        <v>1139</v>
      </c>
    </row>
    <row r="481" spans="1:6" x14ac:dyDescent="0.25">
      <c r="A481">
        <v>4140</v>
      </c>
      <c r="B481" t="s">
        <v>1563</v>
      </c>
      <c r="C481" t="s">
        <v>1161</v>
      </c>
      <c r="D481" t="s">
        <v>2485</v>
      </c>
      <c r="E481" t="s">
        <v>2010</v>
      </c>
      <c r="F481" t="s">
        <v>1140</v>
      </c>
    </row>
    <row r="482" spans="1:6" x14ac:dyDescent="0.25">
      <c r="A482">
        <v>4539</v>
      </c>
      <c r="B482" t="s">
        <v>1564</v>
      </c>
      <c r="C482" t="s">
        <v>1161</v>
      </c>
      <c r="D482" t="s">
        <v>2486</v>
      </c>
      <c r="E482" t="s">
        <v>2010</v>
      </c>
      <c r="F482" t="s">
        <v>1142</v>
      </c>
    </row>
    <row r="483" spans="1:6" x14ac:dyDescent="0.25">
      <c r="A483">
        <v>6071</v>
      </c>
      <c r="B483" t="s">
        <v>1565</v>
      </c>
      <c r="C483" t="s">
        <v>1161</v>
      </c>
      <c r="D483" t="s">
        <v>2487</v>
      </c>
      <c r="E483" t="s">
        <v>2010</v>
      </c>
      <c r="F483" t="s">
        <v>1140</v>
      </c>
    </row>
    <row r="484" spans="1:6" x14ac:dyDescent="0.25">
      <c r="A484">
        <v>8730</v>
      </c>
      <c r="B484" t="s">
        <v>1181</v>
      </c>
      <c r="C484" t="s">
        <v>1161</v>
      </c>
      <c r="D484" t="s">
        <v>2488</v>
      </c>
      <c r="E484" t="s">
        <v>2010</v>
      </c>
      <c r="F484" t="s">
        <v>1139</v>
      </c>
    </row>
    <row r="485" spans="1:6" x14ac:dyDescent="0.25">
      <c r="A485">
        <v>9634</v>
      </c>
      <c r="B485" t="s">
        <v>1566</v>
      </c>
      <c r="C485" t="s">
        <v>1161</v>
      </c>
      <c r="D485" t="s">
        <v>2489</v>
      </c>
      <c r="E485" t="s">
        <v>2010</v>
      </c>
      <c r="F485" t="s">
        <v>1146</v>
      </c>
    </row>
    <row r="486" spans="1:6" x14ac:dyDescent="0.25">
      <c r="A486">
        <v>8010</v>
      </c>
      <c r="B486" t="s">
        <v>1567</v>
      </c>
      <c r="C486" t="s">
        <v>1161</v>
      </c>
      <c r="D486" t="s">
        <v>2490</v>
      </c>
      <c r="E486" t="s">
        <v>2010</v>
      </c>
      <c r="F486" t="s">
        <v>1139</v>
      </c>
    </row>
    <row r="487" spans="1:6" x14ac:dyDescent="0.25">
      <c r="A487">
        <v>3484</v>
      </c>
      <c r="B487" t="s">
        <v>1568</v>
      </c>
      <c r="C487" t="s">
        <v>1161</v>
      </c>
      <c r="D487" t="s">
        <v>2491</v>
      </c>
      <c r="E487" t="s">
        <v>2010</v>
      </c>
      <c r="F487" t="s">
        <v>1140</v>
      </c>
    </row>
    <row r="488" spans="1:6" x14ac:dyDescent="0.25">
      <c r="A488">
        <v>7307</v>
      </c>
      <c r="B488" t="s">
        <v>1569</v>
      </c>
      <c r="C488" t="s">
        <v>1161</v>
      </c>
      <c r="D488" t="s">
        <v>2492</v>
      </c>
      <c r="E488" t="s">
        <v>2010</v>
      </c>
      <c r="F488" t="s">
        <v>1147</v>
      </c>
    </row>
    <row r="489" spans="1:6" x14ac:dyDescent="0.25">
      <c r="A489">
        <v>1975</v>
      </c>
      <c r="B489" t="s">
        <v>1181</v>
      </c>
      <c r="C489" t="s">
        <v>1161</v>
      </c>
      <c r="D489" t="s">
        <v>2493</v>
      </c>
      <c r="E489" t="s">
        <v>2010</v>
      </c>
      <c r="F489" t="s">
        <v>1139</v>
      </c>
    </row>
    <row r="490" spans="1:6" x14ac:dyDescent="0.25">
      <c r="A490">
        <v>629</v>
      </c>
      <c r="B490" t="s">
        <v>1570</v>
      </c>
      <c r="C490" t="s">
        <v>1161</v>
      </c>
      <c r="D490" t="s">
        <v>2494</v>
      </c>
      <c r="E490" t="s">
        <v>2010</v>
      </c>
      <c r="F490" t="s">
        <v>1148</v>
      </c>
    </row>
    <row r="491" spans="1:6" x14ac:dyDescent="0.25">
      <c r="A491">
        <v>11753</v>
      </c>
      <c r="B491" t="s">
        <v>1571</v>
      </c>
      <c r="C491" t="s">
        <v>1161</v>
      </c>
      <c r="D491" t="s">
        <v>2495</v>
      </c>
      <c r="E491" t="s">
        <v>2010</v>
      </c>
      <c r="F491" t="s">
        <v>1139</v>
      </c>
    </row>
    <row r="492" spans="1:6" x14ac:dyDescent="0.25">
      <c r="A492">
        <v>5375</v>
      </c>
      <c r="B492" t="s">
        <v>1572</v>
      </c>
      <c r="C492" t="s">
        <v>1161</v>
      </c>
      <c r="D492" t="s">
        <v>2496</v>
      </c>
      <c r="E492" t="s">
        <v>2010</v>
      </c>
      <c r="F492" t="s">
        <v>1146</v>
      </c>
    </row>
    <row r="493" spans="1:6" x14ac:dyDescent="0.25">
      <c r="A493">
        <v>1695</v>
      </c>
      <c r="B493" t="s">
        <v>1573</v>
      </c>
      <c r="C493" t="s">
        <v>1161</v>
      </c>
      <c r="D493" t="s">
        <v>2497</v>
      </c>
      <c r="E493" t="s">
        <v>2010</v>
      </c>
      <c r="F493" t="s">
        <v>1151</v>
      </c>
    </row>
    <row r="494" spans="1:6" x14ac:dyDescent="0.25">
      <c r="A494">
        <v>9884</v>
      </c>
      <c r="B494" t="s">
        <v>1574</v>
      </c>
      <c r="C494" t="s">
        <v>1161</v>
      </c>
      <c r="D494" t="s">
        <v>2498</v>
      </c>
      <c r="E494" t="s">
        <v>2010</v>
      </c>
      <c r="F494" t="s">
        <v>1139</v>
      </c>
    </row>
    <row r="495" spans="1:6" x14ac:dyDescent="0.25">
      <c r="A495">
        <v>8498</v>
      </c>
      <c r="B495" t="s">
        <v>1575</v>
      </c>
      <c r="C495" t="s">
        <v>1161</v>
      </c>
      <c r="D495" t="s">
        <v>2499</v>
      </c>
      <c r="E495" t="s">
        <v>2010</v>
      </c>
      <c r="F495" t="s">
        <v>1142</v>
      </c>
    </row>
    <row r="496" spans="1:6" x14ac:dyDescent="0.25">
      <c r="A496">
        <v>7534</v>
      </c>
      <c r="B496" t="s">
        <v>1181</v>
      </c>
      <c r="C496" t="s">
        <v>1161</v>
      </c>
      <c r="D496" t="s">
        <v>2500</v>
      </c>
      <c r="E496" t="s">
        <v>2010</v>
      </c>
      <c r="F496" t="s">
        <v>1139</v>
      </c>
    </row>
    <row r="497" spans="1:6" x14ac:dyDescent="0.25">
      <c r="A497">
        <v>123</v>
      </c>
      <c r="B497" t="s">
        <v>1576</v>
      </c>
      <c r="C497" t="s">
        <v>1161</v>
      </c>
      <c r="D497" t="s">
        <v>2501</v>
      </c>
      <c r="E497" t="s">
        <v>2010</v>
      </c>
      <c r="F497" t="s">
        <v>1139</v>
      </c>
    </row>
    <row r="498" spans="1:6" x14ac:dyDescent="0.25">
      <c r="A498">
        <v>8925</v>
      </c>
      <c r="B498" t="s">
        <v>1577</v>
      </c>
      <c r="C498" t="s">
        <v>1161</v>
      </c>
      <c r="D498" t="s">
        <v>2502</v>
      </c>
      <c r="E498" t="s">
        <v>2010</v>
      </c>
      <c r="F498" t="s">
        <v>1144</v>
      </c>
    </row>
    <row r="499" spans="1:6" x14ac:dyDescent="0.25">
      <c r="A499">
        <v>5981</v>
      </c>
      <c r="B499" t="s">
        <v>1578</v>
      </c>
      <c r="C499" t="s">
        <v>1161</v>
      </c>
      <c r="D499" t="s">
        <v>2503</v>
      </c>
      <c r="E499" t="s">
        <v>2010</v>
      </c>
      <c r="F499" t="s">
        <v>1139</v>
      </c>
    </row>
    <row r="500" spans="1:6" x14ac:dyDescent="0.25">
      <c r="A500">
        <v>7347</v>
      </c>
      <c r="B500" t="s">
        <v>1579</v>
      </c>
      <c r="C500" t="s">
        <v>1161</v>
      </c>
      <c r="D500" t="s">
        <v>2504</v>
      </c>
      <c r="E500" t="s">
        <v>2010</v>
      </c>
      <c r="F500" t="s">
        <v>1140</v>
      </c>
    </row>
    <row r="501" spans="1:6" x14ac:dyDescent="0.25">
      <c r="A501">
        <v>12069</v>
      </c>
      <c r="B501" t="s">
        <v>1580</v>
      </c>
      <c r="C501" t="s">
        <v>1136</v>
      </c>
      <c r="D501" t="s">
        <v>2505</v>
      </c>
      <c r="E501" t="s">
        <v>1137</v>
      </c>
      <c r="F501" t="s">
        <v>1139</v>
      </c>
    </row>
    <row r="502" spans="1:6" x14ac:dyDescent="0.25">
      <c r="A502">
        <v>11339</v>
      </c>
      <c r="B502" t="s">
        <v>1581</v>
      </c>
      <c r="C502" t="s">
        <v>1136</v>
      </c>
      <c r="D502" t="s">
        <v>2506</v>
      </c>
      <c r="E502" t="s">
        <v>1137</v>
      </c>
      <c r="F502" t="s">
        <v>1147</v>
      </c>
    </row>
    <row r="503" spans="1:6" x14ac:dyDescent="0.25">
      <c r="A503">
        <v>10166</v>
      </c>
      <c r="B503" t="s">
        <v>1486</v>
      </c>
      <c r="C503" t="s">
        <v>1136</v>
      </c>
      <c r="D503" t="s">
        <v>2507</v>
      </c>
      <c r="E503" t="s">
        <v>1137</v>
      </c>
      <c r="F503" t="s">
        <v>1139</v>
      </c>
    </row>
    <row r="504" spans="1:6" x14ac:dyDescent="0.25">
      <c r="A504">
        <v>3091</v>
      </c>
      <c r="B504" t="s">
        <v>1582</v>
      </c>
      <c r="C504" t="s">
        <v>1136</v>
      </c>
      <c r="D504" t="s">
        <v>2508</v>
      </c>
      <c r="E504" t="s">
        <v>1137</v>
      </c>
      <c r="F504" t="s">
        <v>1155</v>
      </c>
    </row>
    <row r="505" spans="1:6" x14ac:dyDescent="0.25">
      <c r="A505">
        <v>1070</v>
      </c>
      <c r="B505" t="s">
        <v>1583</v>
      </c>
      <c r="C505" t="s">
        <v>1136</v>
      </c>
      <c r="D505" t="s">
        <v>2509</v>
      </c>
      <c r="E505" t="s">
        <v>1137</v>
      </c>
      <c r="F505" t="s">
        <v>1139</v>
      </c>
    </row>
    <row r="506" spans="1:6" x14ac:dyDescent="0.25">
      <c r="A506">
        <v>6871</v>
      </c>
      <c r="B506" t="s">
        <v>1584</v>
      </c>
      <c r="C506" t="s">
        <v>1136</v>
      </c>
      <c r="D506" t="s">
        <v>2510</v>
      </c>
      <c r="E506" t="s">
        <v>1137</v>
      </c>
      <c r="F506" t="s">
        <v>1144</v>
      </c>
    </row>
    <row r="507" spans="1:6" x14ac:dyDescent="0.25">
      <c r="A507">
        <v>2339</v>
      </c>
      <c r="B507" t="s">
        <v>1181</v>
      </c>
      <c r="C507" t="s">
        <v>1136</v>
      </c>
      <c r="D507" t="s">
        <v>2511</v>
      </c>
      <c r="E507" t="s">
        <v>1137</v>
      </c>
      <c r="F507" t="s">
        <v>1139</v>
      </c>
    </row>
    <row r="508" spans="1:6" x14ac:dyDescent="0.25">
      <c r="A508">
        <v>4232</v>
      </c>
      <c r="B508" t="s">
        <v>1585</v>
      </c>
      <c r="C508" t="s">
        <v>1136</v>
      </c>
      <c r="D508" t="s">
        <v>2512</v>
      </c>
      <c r="E508" t="s">
        <v>1137</v>
      </c>
      <c r="F508" t="s">
        <v>1170</v>
      </c>
    </row>
    <row r="509" spans="1:6" x14ac:dyDescent="0.25">
      <c r="A509">
        <v>8986</v>
      </c>
      <c r="B509" t="s">
        <v>1181</v>
      </c>
      <c r="C509" t="s">
        <v>1136</v>
      </c>
      <c r="D509" t="s">
        <v>2513</v>
      </c>
      <c r="E509" t="s">
        <v>1137</v>
      </c>
      <c r="F509" t="s">
        <v>1139</v>
      </c>
    </row>
    <row r="510" spans="1:6" x14ac:dyDescent="0.25">
      <c r="A510">
        <v>6746</v>
      </c>
      <c r="B510" t="s">
        <v>1586</v>
      </c>
      <c r="C510" t="s">
        <v>1136</v>
      </c>
      <c r="D510" t="s">
        <v>2514</v>
      </c>
      <c r="E510" t="s">
        <v>1137</v>
      </c>
      <c r="F510" t="s">
        <v>1139</v>
      </c>
    </row>
    <row r="511" spans="1:6" x14ac:dyDescent="0.25">
      <c r="A511">
        <v>3207</v>
      </c>
      <c r="B511" t="s">
        <v>1587</v>
      </c>
      <c r="C511" t="s">
        <v>1138</v>
      </c>
      <c r="D511" t="s">
        <v>2515</v>
      </c>
      <c r="E511" t="s">
        <v>1137</v>
      </c>
      <c r="F511" t="s">
        <v>1139</v>
      </c>
    </row>
    <row r="512" spans="1:6" x14ac:dyDescent="0.25">
      <c r="A512">
        <v>12310</v>
      </c>
      <c r="B512" t="s">
        <v>1588</v>
      </c>
      <c r="C512" t="s">
        <v>1138</v>
      </c>
      <c r="D512" t="s">
        <v>2516</v>
      </c>
      <c r="E512" t="s">
        <v>1137</v>
      </c>
      <c r="F512" t="s">
        <v>1140</v>
      </c>
    </row>
    <row r="513" spans="1:6" x14ac:dyDescent="0.25">
      <c r="A513">
        <v>8397</v>
      </c>
      <c r="B513" t="s">
        <v>1320</v>
      </c>
      <c r="C513" t="s">
        <v>1138</v>
      </c>
      <c r="D513" t="s">
        <v>2517</v>
      </c>
      <c r="E513" t="s">
        <v>1137</v>
      </c>
      <c r="F513" t="s">
        <v>1139</v>
      </c>
    </row>
    <row r="514" spans="1:6" x14ac:dyDescent="0.25">
      <c r="A514">
        <v>6306</v>
      </c>
      <c r="B514" t="s">
        <v>1589</v>
      </c>
      <c r="C514" t="s">
        <v>1138</v>
      </c>
      <c r="D514" t="s">
        <v>2518</v>
      </c>
      <c r="E514" t="s">
        <v>1137</v>
      </c>
      <c r="F514" t="s">
        <v>1139</v>
      </c>
    </row>
    <row r="515" spans="1:6" x14ac:dyDescent="0.25">
      <c r="A515">
        <v>8002</v>
      </c>
      <c r="B515" t="s">
        <v>1590</v>
      </c>
      <c r="C515" t="s">
        <v>1138</v>
      </c>
      <c r="D515" t="s">
        <v>2519</v>
      </c>
      <c r="E515" t="s">
        <v>1137</v>
      </c>
      <c r="F515" t="s">
        <v>1139</v>
      </c>
    </row>
    <row r="516" spans="1:6" x14ac:dyDescent="0.25">
      <c r="A516">
        <v>12382</v>
      </c>
      <c r="B516" t="s">
        <v>1591</v>
      </c>
      <c r="C516" t="s">
        <v>1138</v>
      </c>
      <c r="D516" t="s">
        <v>2520</v>
      </c>
      <c r="E516" t="s">
        <v>1137</v>
      </c>
      <c r="F516" t="s">
        <v>1139</v>
      </c>
    </row>
    <row r="517" spans="1:6" x14ac:dyDescent="0.25">
      <c r="A517">
        <v>7844</v>
      </c>
      <c r="B517" t="s">
        <v>1592</v>
      </c>
      <c r="C517" t="s">
        <v>1138</v>
      </c>
      <c r="D517" t="s">
        <v>2521</v>
      </c>
      <c r="E517" t="s">
        <v>1137</v>
      </c>
      <c r="F517" t="s">
        <v>1139</v>
      </c>
    </row>
    <row r="518" spans="1:6" x14ac:dyDescent="0.25">
      <c r="A518">
        <v>12291</v>
      </c>
      <c r="B518" t="s">
        <v>1593</v>
      </c>
      <c r="C518" t="s">
        <v>1138</v>
      </c>
      <c r="D518" t="s">
        <v>2522</v>
      </c>
      <c r="E518" t="s">
        <v>1137</v>
      </c>
      <c r="F518" t="s">
        <v>1139</v>
      </c>
    </row>
    <row r="519" spans="1:6" x14ac:dyDescent="0.25">
      <c r="A519">
        <v>6523</v>
      </c>
      <c r="B519" t="s">
        <v>1181</v>
      </c>
      <c r="C519" t="s">
        <v>1138</v>
      </c>
      <c r="D519" t="s">
        <v>2523</v>
      </c>
      <c r="E519" t="s">
        <v>1137</v>
      </c>
      <c r="F519" t="s">
        <v>1139</v>
      </c>
    </row>
    <row r="520" spans="1:6" x14ac:dyDescent="0.25">
      <c r="A520">
        <v>4867</v>
      </c>
      <c r="B520" t="s">
        <v>1181</v>
      </c>
      <c r="C520" t="s">
        <v>1138</v>
      </c>
      <c r="D520" t="s">
        <v>2524</v>
      </c>
      <c r="E520" t="s">
        <v>1137</v>
      </c>
      <c r="F520" t="s">
        <v>1152</v>
      </c>
    </row>
    <row r="521" spans="1:6" x14ac:dyDescent="0.25">
      <c r="A521">
        <v>5301</v>
      </c>
      <c r="B521" t="s">
        <v>1594</v>
      </c>
      <c r="C521" t="s">
        <v>1138</v>
      </c>
      <c r="D521" t="s">
        <v>2525</v>
      </c>
      <c r="E521" t="s">
        <v>1137</v>
      </c>
      <c r="F521" t="s">
        <v>1139</v>
      </c>
    </row>
    <row r="522" spans="1:6" x14ac:dyDescent="0.25">
      <c r="A522">
        <v>4784</v>
      </c>
      <c r="B522" t="s">
        <v>1595</v>
      </c>
      <c r="C522" t="s">
        <v>1138</v>
      </c>
      <c r="D522" t="s">
        <v>2526</v>
      </c>
      <c r="E522" t="s">
        <v>1137</v>
      </c>
      <c r="F522" t="s">
        <v>1171</v>
      </c>
    </row>
    <row r="523" spans="1:6" x14ac:dyDescent="0.25">
      <c r="A523">
        <v>7446</v>
      </c>
      <c r="B523" t="s">
        <v>1596</v>
      </c>
      <c r="C523" t="s">
        <v>1138</v>
      </c>
      <c r="D523" t="s">
        <v>2527</v>
      </c>
      <c r="E523" t="s">
        <v>1137</v>
      </c>
      <c r="F523" t="s">
        <v>1143</v>
      </c>
    </row>
    <row r="524" spans="1:6" x14ac:dyDescent="0.25">
      <c r="A524">
        <v>11455</v>
      </c>
      <c r="B524" t="s">
        <v>1566</v>
      </c>
      <c r="C524" t="s">
        <v>1138</v>
      </c>
      <c r="D524" t="s">
        <v>2528</v>
      </c>
      <c r="E524" t="s">
        <v>1137</v>
      </c>
      <c r="F524" t="s">
        <v>1159</v>
      </c>
    </row>
    <row r="525" spans="1:6" x14ac:dyDescent="0.25">
      <c r="A525">
        <v>5364</v>
      </c>
      <c r="B525" t="s">
        <v>1597</v>
      </c>
      <c r="C525" t="s">
        <v>1138</v>
      </c>
      <c r="D525" t="s">
        <v>2529</v>
      </c>
      <c r="E525" t="s">
        <v>1137</v>
      </c>
      <c r="F525" t="s">
        <v>1152</v>
      </c>
    </row>
    <row r="526" spans="1:6" x14ac:dyDescent="0.25">
      <c r="A526">
        <v>259</v>
      </c>
      <c r="B526" t="s">
        <v>1598</v>
      </c>
      <c r="C526" t="s">
        <v>1138</v>
      </c>
      <c r="D526" t="s">
        <v>2530</v>
      </c>
      <c r="E526" t="s">
        <v>1137</v>
      </c>
      <c r="F526" t="s">
        <v>1172</v>
      </c>
    </row>
    <row r="527" spans="1:6" x14ac:dyDescent="0.25">
      <c r="A527">
        <v>11290</v>
      </c>
      <c r="B527" t="s">
        <v>1599</v>
      </c>
      <c r="C527" t="s">
        <v>1138</v>
      </c>
      <c r="D527" t="s">
        <v>2531</v>
      </c>
      <c r="E527" t="s">
        <v>1137</v>
      </c>
      <c r="F527" t="s">
        <v>1146</v>
      </c>
    </row>
    <row r="528" spans="1:6" x14ac:dyDescent="0.25">
      <c r="A528">
        <v>8517</v>
      </c>
      <c r="B528" t="s">
        <v>1600</v>
      </c>
      <c r="C528" t="s">
        <v>1138</v>
      </c>
      <c r="D528" t="s">
        <v>2532</v>
      </c>
      <c r="E528" t="s">
        <v>1137</v>
      </c>
      <c r="F528" t="s">
        <v>1142</v>
      </c>
    </row>
    <row r="529" spans="1:6" x14ac:dyDescent="0.25">
      <c r="A529">
        <v>7407</v>
      </c>
      <c r="B529" t="s">
        <v>1601</v>
      </c>
      <c r="C529" t="s">
        <v>1138</v>
      </c>
      <c r="D529" t="s">
        <v>2533</v>
      </c>
      <c r="E529" t="s">
        <v>1137</v>
      </c>
      <c r="F529" t="s">
        <v>1140</v>
      </c>
    </row>
    <row r="530" spans="1:6" x14ac:dyDescent="0.25">
      <c r="A530">
        <v>5965</v>
      </c>
      <c r="B530" t="s">
        <v>1602</v>
      </c>
      <c r="C530" t="s">
        <v>1138</v>
      </c>
      <c r="D530" t="s">
        <v>2534</v>
      </c>
      <c r="E530" t="s">
        <v>1137</v>
      </c>
      <c r="F530" t="s">
        <v>1146</v>
      </c>
    </row>
    <row r="531" spans="1:6" x14ac:dyDescent="0.25">
      <c r="A531">
        <v>8677</v>
      </c>
      <c r="B531" t="s">
        <v>1603</v>
      </c>
      <c r="C531" t="s">
        <v>1138</v>
      </c>
      <c r="D531" t="s">
        <v>2535</v>
      </c>
      <c r="E531" t="s">
        <v>1137</v>
      </c>
      <c r="F531" t="s">
        <v>1139</v>
      </c>
    </row>
    <row r="532" spans="1:6" x14ac:dyDescent="0.25">
      <c r="A532">
        <v>10093</v>
      </c>
      <c r="B532" t="s">
        <v>1604</v>
      </c>
      <c r="C532" t="s">
        <v>1138</v>
      </c>
      <c r="D532" t="s">
        <v>2536</v>
      </c>
      <c r="E532" t="s">
        <v>1137</v>
      </c>
      <c r="F532" t="s">
        <v>1153</v>
      </c>
    </row>
    <row r="533" spans="1:6" x14ac:dyDescent="0.25">
      <c r="A533">
        <v>12119</v>
      </c>
      <c r="B533" t="s">
        <v>1605</v>
      </c>
      <c r="C533" t="s">
        <v>1138</v>
      </c>
      <c r="D533" t="s">
        <v>2537</v>
      </c>
      <c r="E533" t="s">
        <v>1137</v>
      </c>
      <c r="F533" t="s">
        <v>1139</v>
      </c>
    </row>
    <row r="534" spans="1:6" x14ac:dyDescent="0.25">
      <c r="A534">
        <v>8274</v>
      </c>
      <c r="B534" t="s">
        <v>1606</v>
      </c>
      <c r="C534" t="s">
        <v>1138</v>
      </c>
      <c r="D534" t="s">
        <v>2538</v>
      </c>
      <c r="E534" t="s">
        <v>1137</v>
      </c>
      <c r="F534" t="s">
        <v>1142</v>
      </c>
    </row>
    <row r="535" spans="1:6" x14ac:dyDescent="0.25">
      <c r="A535">
        <v>2291</v>
      </c>
      <c r="B535" t="s">
        <v>1607</v>
      </c>
      <c r="C535" t="s">
        <v>1138</v>
      </c>
      <c r="D535" t="s">
        <v>2539</v>
      </c>
      <c r="E535" t="s">
        <v>1137</v>
      </c>
      <c r="F535" t="s">
        <v>1140</v>
      </c>
    </row>
    <row r="536" spans="1:6" x14ac:dyDescent="0.25">
      <c r="A536">
        <v>11310</v>
      </c>
      <c r="B536" t="s">
        <v>1608</v>
      </c>
      <c r="C536" t="s">
        <v>1138</v>
      </c>
      <c r="D536" t="s">
        <v>2540</v>
      </c>
      <c r="E536" t="s">
        <v>1137</v>
      </c>
      <c r="F536" t="s">
        <v>1162</v>
      </c>
    </row>
    <row r="537" spans="1:6" x14ac:dyDescent="0.25">
      <c r="A537">
        <v>155</v>
      </c>
      <c r="B537" t="s">
        <v>1609</v>
      </c>
      <c r="C537" t="s">
        <v>1138</v>
      </c>
      <c r="D537" t="s">
        <v>2541</v>
      </c>
      <c r="E537" t="s">
        <v>1137</v>
      </c>
      <c r="F537" t="s">
        <v>1173</v>
      </c>
    </row>
    <row r="538" spans="1:6" x14ac:dyDescent="0.25">
      <c r="A538">
        <v>4998</v>
      </c>
      <c r="B538" t="s">
        <v>1181</v>
      </c>
      <c r="C538" t="s">
        <v>1138</v>
      </c>
      <c r="D538" t="s">
        <v>2542</v>
      </c>
      <c r="E538" t="s">
        <v>1137</v>
      </c>
      <c r="F538" t="s">
        <v>1147</v>
      </c>
    </row>
    <row r="539" spans="1:6" x14ac:dyDescent="0.25">
      <c r="A539">
        <v>7720</v>
      </c>
      <c r="B539" t="s">
        <v>1610</v>
      </c>
      <c r="C539" t="s">
        <v>1138</v>
      </c>
      <c r="D539" t="s">
        <v>2543</v>
      </c>
      <c r="E539" t="s">
        <v>1137</v>
      </c>
      <c r="F539" t="s">
        <v>1140</v>
      </c>
    </row>
    <row r="540" spans="1:6" x14ac:dyDescent="0.25">
      <c r="A540">
        <v>3099</v>
      </c>
      <c r="B540" t="s">
        <v>1611</v>
      </c>
      <c r="C540" t="s">
        <v>1138</v>
      </c>
      <c r="D540" t="s">
        <v>2544</v>
      </c>
      <c r="E540" t="s">
        <v>1137</v>
      </c>
      <c r="F540" t="s">
        <v>1142</v>
      </c>
    </row>
    <row r="541" spans="1:6" x14ac:dyDescent="0.25">
      <c r="A541">
        <v>5011</v>
      </c>
      <c r="B541" t="s">
        <v>1612</v>
      </c>
      <c r="C541" t="s">
        <v>1138</v>
      </c>
      <c r="D541" t="s">
        <v>2545</v>
      </c>
      <c r="E541" t="s">
        <v>1137</v>
      </c>
      <c r="F541" t="s">
        <v>1144</v>
      </c>
    </row>
    <row r="542" spans="1:6" x14ac:dyDescent="0.25">
      <c r="A542">
        <v>2643</v>
      </c>
      <c r="B542" t="s">
        <v>1487</v>
      </c>
      <c r="C542" t="s">
        <v>1138</v>
      </c>
      <c r="D542" t="s">
        <v>2546</v>
      </c>
      <c r="E542" t="s">
        <v>1137</v>
      </c>
      <c r="F542" t="s">
        <v>1146</v>
      </c>
    </row>
    <row r="543" spans="1:6" x14ac:dyDescent="0.25">
      <c r="A543">
        <v>9501</v>
      </c>
      <c r="B543" t="s">
        <v>1300</v>
      </c>
      <c r="C543" t="s">
        <v>1138</v>
      </c>
      <c r="D543" t="s">
        <v>2547</v>
      </c>
      <c r="E543" t="s">
        <v>1137</v>
      </c>
      <c r="F543" t="s">
        <v>1155</v>
      </c>
    </row>
    <row r="544" spans="1:6" x14ac:dyDescent="0.25">
      <c r="A544">
        <v>9760</v>
      </c>
      <c r="B544" t="s">
        <v>1484</v>
      </c>
      <c r="C544" t="s">
        <v>1138</v>
      </c>
      <c r="D544" t="s">
        <v>2548</v>
      </c>
      <c r="E544" t="s">
        <v>1137</v>
      </c>
      <c r="F544" t="s">
        <v>1146</v>
      </c>
    </row>
    <row r="545" spans="1:6" x14ac:dyDescent="0.25">
      <c r="A545">
        <v>11793</v>
      </c>
      <c r="B545" t="s">
        <v>1613</v>
      </c>
      <c r="C545" t="s">
        <v>1138</v>
      </c>
      <c r="D545" t="s">
        <v>2549</v>
      </c>
      <c r="E545" t="s">
        <v>1137</v>
      </c>
      <c r="F545" t="s">
        <v>1146</v>
      </c>
    </row>
    <row r="546" spans="1:6" x14ac:dyDescent="0.25">
      <c r="A546">
        <v>7273</v>
      </c>
      <c r="B546" t="s">
        <v>1181</v>
      </c>
      <c r="C546" t="s">
        <v>1138</v>
      </c>
      <c r="D546" t="s">
        <v>2550</v>
      </c>
      <c r="E546" t="s">
        <v>1137</v>
      </c>
      <c r="F546" t="s">
        <v>1147</v>
      </c>
    </row>
    <row r="547" spans="1:6" x14ac:dyDescent="0.25">
      <c r="A547">
        <v>3329</v>
      </c>
      <c r="B547" t="s">
        <v>1614</v>
      </c>
      <c r="C547" t="s">
        <v>1138</v>
      </c>
      <c r="D547" t="s">
        <v>2551</v>
      </c>
      <c r="E547" t="s">
        <v>1137</v>
      </c>
      <c r="F547" t="s">
        <v>1145</v>
      </c>
    </row>
    <row r="548" spans="1:6" x14ac:dyDescent="0.25">
      <c r="A548">
        <v>9429</v>
      </c>
      <c r="B548" t="s">
        <v>1615</v>
      </c>
      <c r="C548" t="s">
        <v>1138</v>
      </c>
      <c r="D548" t="s">
        <v>2552</v>
      </c>
      <c r="E548" t="s">
        <v>1137</v>
      </c>
      <c r="F548" t="s">
        <v>1153</v>
      </c>
    </row>
    <row r="549" spans="1:6" x14ac:dyDescent="0.25">
      <c r="A549">
        <v>437</v>
      </c>
      <c r="B549" t="s">
        <v>1616</v>
      </c>
      <c r="C549" t="s">
        <v>1138</v>
      </c>
      <c r="D549" t="s">
        <v>2553</v>
      </c>
      <c r="E549" t="s">
        <v>1137</v>
      </c>
      <c r="F549" t="s">
        <v>1152</v>
      </c>
    </row>
    <row r="550" spans="1:6" x14ac:dyDescent="0.25">
      <c r="A550">
        <v>2538</v>
      </c>
      <c r="B550" t="s">
        <v>1617</v>
      </c>
      <c r="C550" t="s">
        <v>1138</v>
      </c>
      <c r="D550" t="s">
        <v>2554</v>
      </c>
      <c r="E550" t="s">
        <v>1137</v>
      </c>
      <c r="F550" t="s">
        <v>1146</v>
      </c>
    </row>
    <row r="551" spans="1:6" x14ac:dyDescent="0.25">
      <c r="A551">
        <v>4280</v>
      </c>
      <c r="B551" t="s">
        <v>1618</v>
      </c>
      <c r="C551" t="s">
        <v>1138</v>
      </c>
      <c r="D551" t="s">
        <v>2555</v>
      </c>
      <c r="E551" t="s">
        <v>1137</v>
      </c>
      <c r="F551" t="s">
        <v>1146</v>
      </c>
    </row>
    <row r="552" spans="1:6" x14ac:dyDescent="0.25">
      <c r="A552">
        <v>2813</v>
      </c>
      <c r="B552" t="s">
        <v>1181</v>
      </c>
      <c r="C552" t="s">
        <v>1138</v>
      </c>
      <c r="D552" t="s">
        <v>2556</v>
      </c>
      <c r="E552" t="s">
        <v>1137</v>
      </c>
      <c r="F552" t="s">
        <v>1143</v>
      </c>
    </row>
    <row r="553" spans="1:6" x14ac:dyDescent="0.25">
      <c r="A553">
        <v>4249</v>
      </c>
      <c r="B553" t="s">
        <v>1619</v>
      </c>
      <c r="C553" t="s">
        <v>1138</v>
      </c>
      <c r="D553" t="s">
        <v>2557</v>
      </c>
      <c r="E553" t="s">
        <v>1137</v>
      </c>
      <c r="F553" t="s">
        <v>1139</v>
      </c>
    </row>
    <row r="554" spans="1:6" x14ac:dyDescent="0.25">
      <c r="A554">
        <v>9697</v>
      </c>
      <c r="B554" t="s">
        <v>1620</v>
      </c>
      <c r="C554" t="s">
        <v>1138</v>
      </c>
      <c r="D554" t="s">
        <v>2558</v>
      </c>
      <c r="E554" t="s">
        <v>1137</v>
      </c>
      <c r="F554" t="s">
        <v>1146</v>
      </c>
    </row>
    <row r="555" spans="1:6" x14ac:dyDescent="0.25">
      <c r="A555">
        <v>27</v>
      </c>
      <c r="B555" t="s">
        <v>1621</v>
      </c>
      <c r="C555" t="s">
        <v>1138</v>
      </c>
      <c r="D555" t="s">
        <v>2559</v>
      </c>
      <c r="E555" t="s">
        <v>1137</v>
      </c>
      <c r="F555" t="s">
        <v>1139</v>
      </c>
    </row>
    <row r="556" spans="1:6" x14ac:dyDescent="0.25">
      <c r="A556">
        <v>5274</v>
      </c>
      <c r="B556" t="s">
        <v>1622</v>
      </c>
      <c r="C556" t="s">
        <v>1138</v>
      </c>
      <c r="D556" t="s">
        <v>2560</v>
      </c>
      <c r="E556" t="s">
        <v>1137</v>
      </c>
      <c r="F556" t="s">
        <v>1148</v>
      </c>
    </row>
    <row r="557" spans="1:6" x14ac:dyDescent="0.25">
      <c r="A557">
        <v>11273</v>
      </c>
      <c r="B557" t="s">
        <v>1594</v>
      </c>
      <c r="C557" t="s">
        <v>1138</v>
      </c>
      <c r="D557" t="s">
        <v>2561</v>
      </c>
      <c r="E557" t="s">
        <v>1137</v>
      </c>
      <c r="F557" t="s">
        <v>1139</v>
      </c>
    </row>
    <row r="558" spans="1:6" x14ac:dyDescent="0.25">
      <c r="A558">
        <v>7141</v>
      </c>
      <c r="B558" t="s">
        <v>1623</v>
      </c>
      <c r="C558" t="s">
        <v>1161</v>
      </c>
      <c r="D558" t="s">
        <v>2562</v>
      </c>
      <c r="E558" t="s">
        <v>2010</v>
      </c>
      <c r="F558" t="s">
        <v>1139</v>
      </c>
    </row>
    <row r="559" spans="1:6" x14ac:dyDescent="0.25">
      <c r="A559">
        <v>6172</v>
      </c>
      <c r="B559" t="s">
        <v>1490</v>
      </c>
      <c r="C559" t="s">
        <v>1161</v>
      </c>
      <c r="D559" t="s">
        <v>2563</v>
      </c>
      <c r="E559" t="s">
        <v>2010</v>
      </c>
      <c r="F559" t="s">
        <v>1156</v>
      </c>
    </row>
    <row r="560" spans="1:6" x14ac:dyDescent="0.25">
      <c r="A560">
        <v>2741</v>
      </c>
      <c r="B560" t="s">
        <v>1624</v>
      </c>
      <c r="C560" t="s">
        <v>1161</v>
      </c>
      <c r="D560" t="s">
        <v>2564</v>
      </c>
      <c r="E560" t="s">
        <v>2010</v>
      </c>
      <c r="F560" t="s">
        <v>1139</v>
      </c>
    </row>
    <row r="561" spans="1:6" x14ac:dyDescent="0.25">
      <c r="A561">
        <v>1180</v>
      </c>
      <c r="B561" t="s">
        <v>1625</v>
      </c>
      <c r="C561" t="s">
        <v>1161</v>
      </c>
      <c r="D561" t="s">
        <v>2565</v>
      </c>
      <c r="E561" t="s">
        <v>2010</v>
      </c>
      <c r="F561" t="s">
        <v>1156</v>
      </c>
    </row>
    <row r="562" spans="1:6" x14ac:dyDescent="0.25">
      <c r="A562">
        <v>6875</v>
      </c>
      <c r="B562" t="s">
        <v>1626</v>
      </c>
      <c r="C562" t="s">
        <v>1161</v>
      </c>
      <c r="D562" t="s">
        <v>2566</v>
      </c>
      <c r="E562" t="s">
        <v>2010</v>
      </c>
      <c r="F562" t="s">
        <v>1139</v>
      </c>
    </row>
    <row r="563" spans="1:6" x14ac:dyDescent="0.25">
      <c r="A563">
        <v>10864</v>
      </c>
      <c r="B563" t="s">
        <v>1627</v>
      </c>
      <c r="C563" t="s">
        <v>1161</v>
      </c>
      <c r="D563" t="s">
        <v>2567</v>
      </c>
      <c r="E563" t="s">
        <v>2010</v>
      </c>
      <c r="F563" t="s">
        <v>1140</v>
      </c>
    </row>
    <row r="564" spans="1:6" x14ac:dyDescent="0.25">
      <c r="A564">
        <v>242</v>
      </c>
      <c r="B564" t="s">
        <v>1628</v>
      </c>
      <c r="C564" t="s">
        <v>1161</v>
      </c>
      <c r="D564" t="s">
        <v>2568</v>
      </c>
      <c r="E564" t="s">
        <v>2010</v>
      </c>
      <c r="F564" t="s">
        <v>1145</v>
      </c>
    </row>
    <row r="565" spans="1:6" x14ac:dyDescent="0.25">
      <c r="A565">
        <v>9002</v>
      </c>
      <c r="B565" t="s">
        <v>1411</v>
      </c>
      <c r="C565" t="s">
        <v>1161</v>
      </c>
      <c r="D565" t="s">
        <v>2569</v>
      </c>
      <c r="E565" t="s">
        <v>2010</v>
      </c>
      <c r="F565" t="s">
        <v>1140</v>
      </c>
    </row>
    <row r="566" spans="1:6" x14ac:dyDescent="0.25">
      <c r="A566">
        <v>9145</v>
      </c>
      <c r="B566" t="s">
        <v>1317</v>
      </c>
      <c r="C566" t="s">
        <v>1161</v>
      </c>
      <c r="D566" t="s">
        <v>2570</v>
      </c>
      <c r="E566" t="s">
        <v>2010</v>
      </c>
      <c r="F566" t="s">
        <v>1140</v>
      </c>
    </row>
    <row r="567" spans="1:6" x14ac:dyDescent="0.25">
      <c r="A567">
        <v>7887</v>
      </c>
      <c r="B567" t="s">
        <v>1629</v>
      </c>
      <c r="C567" t="s">
        <v>1161</v>
      </c>
      <c r="D567" t="s">
        <v>2571</v>
      </c>
      <c r="E567" t="s">
        <v>2010</v>
      </c>
      <c r="F567" t="s">
        <v>1146</v>
      </c>
    </row>
    <row r="568" spans="1:6" x14ac:dyDescent="0.25">
      <c r="A568">
        <v>2817</v>
      </c>
      <c r="B568" t="s">
        <v>1630</v>
      </c>
      <c r="C568" t="s">
        <v>1161</v>
      </c>
      <c r="D568" t="s">
        <v>2572</v>
      </c>
      <c r="E568" t="s">
        <v>2010</v>
      </c>
      <c r="F568" t="s">
        <v>1146</v>
      </c>
    </row>
    <row r="569" spans="1:6" x14ac:dyDescent="0.25">
      <c r="A569">
        <v>2013</v>
      </c>
      <c r="B569" t="s">
        <v>1631</v>
      </c>
      <c r="C569" t="s">
        <v>1161</v>
      </c>
      <c r="D569" t="s">
        <v>2573</v>
      </c>
      <c r="E569" t="s">
        <v>2010</v>
      </c>
      <c r="F569" t="s">
        <v>1151</v>
      </c>
    </row>
    <row r="570" spans="1:6" x14ac:dyDescent="0.25">
      <c r="A570">
        <v>10041</v>
      </c>
      <c r="B570" t="s">
        <v>1181</v>
      </c>
      <c r="C570" t="s">
        <v>1136</v>
      </c>
      <c r="D570" t="s">
        <v>2574</v>
      </c>
      <c r="E570" t="s">
        <v>1137</v>
      </c>
      <c r="F570" t="s">
        <v>1139</v>
      </c>
    </row>
    <row r="571" spans="1:6" x14ac:dyDescent="0.25">
      <c r="A571">
        <v>6268</v>
      </c>
      <c r="B571" t="s">
        <v>1206</v>
      </c>
      <c r="C571" t="s">
        <v>1136</v>
      </c>
      <c r="D571" t="s">
        <v>2575</v>
      </c>
      <c r="E571" t="s">
        <v>1137</v>
      </c>
      <c r="F571" t="s">
        <v>1139</v>
      </c>
    </row>
    <row r="572" spans="1:6" x14ac:dyDescent="0.25">
      <c r="A572">
        <v>6636</v>
      </c>
      <c r="B572" t="s">
        <v>1181</v>
      </c>
      <c r="C572" t="s">
        <v>1136</v>
      </c>
      <c r="D572" t="s">
        <v>2576</v>
      </c>
      <c r="E572" t="s">
        <v>1137</v>
      </c>
      <c r="F572" t="s">
        <v>1155</v>
      </c>
    </row>
    <row r="573" spans="1:6" x14ac:dyDescent="0.25">
      <c r="A573">
        <v>7468</v>
      </c>
      <c r="B573" t="s">
        <v>1632</v>
      </c>
      <c r="C573" t="s">
        <v>1136</v>
      </c>
      <c r="D573" t="s">
        <v>2577</v>
      </c>
      <c r="E573" t="s">
        <v>1137</v>
      </c>
      <c r="F573" t="s">
        <v>1139</v>
      </c>
    </row>
    <row r="574" spans="1:6" x14ac:dyDescent="0.25">
      <c r="A574">
        <v>10588</v>
      </c>
      <c r="B574" t="s">
        <v>1633</v>
      </c>
      <c r="C574" t="s">
        <v>1136</v>
      </c>
      <c r="D574" t="s">
        <v>2578</v>
      </c>
      <c r="E574" t="s">
        <v>1137</v>
      </c>
      <c r="F574" t="s">
        <v>1140</v>
      </c>
    </row>
    <row r="575" spans="1:6" x14ac:dyDescent="0.25">
      <c r="A575">
        <v>6280</v>
      </c>
      <c r="B575" t="s">
        <v>1530</v>
      </c>
      <c r="C575" t="s">
        <v>1136</v>
      </c>
      <c r="D575" t="s">
        <v>2579</v>
      </c>
      <c r="E575" t="s">
        <v>1137</v>
      </c>
      <c r="F575" t="s">
        <v>1155</v>
      </c>
    </row>
    <row r="576" spans="1:6" x14ac:dyDescent="0.25">
      <c r="A576">
        <v>1989</v>
      </c>
      <c r="B576" t="s">
        <v>1634</v>
      </c>
      <c r="C576" t="s">
        <v>1136</v>
      </c>
      <c r="D576" t="s">
        <v>2580</v>
      </c>
      <c r="E576" t="s">
        <v>1137</v>
      </c>
      <c r="F576" t="s">
        <v>1139</v>
      </c>
    </row>
    <row r="577" spans="1:6" x14ac:dyDescent="0.25">
      <c r="A577">
        <v>633</v>
      </c>
      <c r="B577" t="s">
        <v>1635</v>
      </c>
      <c r="C577" t="s">
        <v>1136</v>
      </c>
      <c r="D577" t="s">
        <v>2581</v>
      </c>
      <c r="E577" t="s">
        <v>1137</v>
      </c>
      <c r="F577" t="s">
        <v>1147</v>
      </c>
    </row>
    <row r="578" spans="1:6" x14ac:dyDescent="0.25">
      <c r="A578">
        <v>146</v>
      </c>
      <c r="B578" t="s">
        <v>1636</v>
      </c>
      <c r="C578" t="s">
        <v>1136</v>
      </c>
      <c r="D578" t="s">
        <v>2582</v>
      </c>
      <c r="E578" t="s">
        <v>1137</v>
      </c>
      <c r="F578" t="s">
        <v>1139</v>
      </c>
    </row>
    <row r="579" spans="1:6" x14ac:dyDescent="0.25">
      <c r="A579">
        <v>9918</v>
      </c>
      <c r="B579" t="s">
        <v>1637</v>
      </c>
      <c r="C579" t="s">
        <v>1138</v>
      </c>
      <c r="D579" t="s">
        <v>2583</v>
      </c>
      <c r="E579" t="s">
        <v>1137</v>
      </c>
      <c r="F579" t="s">
        <v>1140</v>
      </c>
    </row>
    <row r="580" spans="1:6" x14ac:dyDescent="0.25">
      <c r="A580">
        <v>6517</v>
      </c>
      <c r="B580" t="s">
        <v>1638</v>
      </c>
      <c r="C580" t="s">
        <v>1138</v>
      </c>
      <c r="D580" t="s">
        <v>2584</v>
      </c>
      <c r="E580" t="s">
        <v>1137</v>
      </c>
      <c r="F580" t="s">
        <v>1139</v>
      </c>
    </row>
    <row r="581" spans="1:6" x14ac:dyDescent="0.25">
      <c r="A581">
        <v>8398</v>
      </c>
      <c r="B581" t="s">
        <v>1595</v>
      </c>
      <c r="C581" t="s">
        <v>1138</v>
      </c>
      <c r="D581" t="s">
        <v>2585</v>
      </c>
      <c r="E581" t="s">
        <v>1137</v>
      </c>
      <c r="F581" t="s">
        <v>1146</v>
      </c>
    </row>
    <row r="582" spans="1:6" x14ac:dyDescent="0.25">
      <c r="A582">
        <v>8360</v>
      </c>
      <c r="B582" t="s">
        <v>1639</v>
      </c>
      <c r="C582" t="s">
        <v>1138</v>
      </c>
      <c r="D582" t="s">
        <v>2586</v>
      </c>
      <c r="E582" t="s">
        <v>1137</v>
      </c>
      <c r="F582" t="s">
        <v>1139</v>
      </c>
    </row>
    <row r="583" spans="1:6" x14ac:dyDescent="0.25">
      <c r="A583">
        <v>8103</v>
      </c>
      <c r="B583" t="s">
        <v>1640</v>
      </c>
      <c r="C583" t="s">
        <v>1138</v>
      </c>
      <c r="D583" t="s">
        <v>2587</v>
      </c>
      <c r="E583" t="s">
        <v>1137</v>
      </c>
      <c r="F583" t="s">
        <v>1165</v>
      </c>
    </row>
    <row r="584" spans="1:6" x14ac:dyDescent="0.25">
      <c r="A584">
        <v>3125</v>
      </c>
      <c r="B584" t="s">
        <v>1641</v>
      </c>
      <c r="C584" t="s">
        <v>1138</v>
      </c>
      <c r="D584" t="s">
        <v>2588</v>
      </c>
      <c r="E584" t="s">
        <v>1137</v>
      </c>
      <c r="F584" t="s">
        <v>1139</v>
      </c>
    </row>
    <row r="585" spans="1:6" x14ac:dyDescent="0.25">
      <c r="A585">
        <v>4899</v>
      </c>
      <c r="B585" t="s">
        <v>1642</v>
      </c>
      <c r="C585" t="s">
        <v>1138</v>
      </c>
      <c r="D585" t="s">
        <v>2589</v>
      </c>
      <c r="E585" t="s">
        <v>1137</v>
      </c>
      <c r="F585" t="s">
        <v>1146</v>
      </c>
    </row>
    <row r="586" spans="1:6" x14ac:dyDescent="0.25">
      <c r="A586">
        <v>10632</v>
      </c>
      <c r="B586" t="s">
        <v>1595</v>
      </c>
      <c r="C586" t="s">
        <v>1138</v>
      </c>
      <c r="D586" t="s">
        <v>2590</v>
      </c>
      <c r="E586" t="s">
        <v>2010</v>
      </c>
      <c r="F586" t="s">
        <v>1146</v>
      </c>
    </row>
    <row r="587" spans="1:6" x14ac:dyDescent="0.25">
      <c r="A587">
        <v>9154</v>
      </c>
      <c r="B587" t="s">
        <v>1643</v>
      </c>
      <c r="C587" t="s">
        <v>1138</v>
      </c>
      <c r="D587" t="s">
        <v>2591</v>
      </c>
      <c r="E587" t="s">
        <v>2010</v>
      </c>
      <c r="F587" t="s">
        <v>1155</v>
      </c>
    </row>
    <row r="588" spans="1:6" x14ac:dyDescent="0.25">
      <c r="A588">
        <v>9897</v>
      </c>
      <c r="B588" t="s">
        <v>1644</v>
      </c>
      <c r="C588" t="s">
        <v>1138</v>
      </c>
      <c r="D588" t="s">
        <v>2592</v>
      </c>
      <c r="E588" t="s">
        <v>2010</v>
      </c>
      <c r="F588" t="s">
        <v>1155</v>
      </c>
    </row>
    <row r="589" spans="1:6" x14ac:dyDescent="0.25">
      <c r="A589">
        <v>11198</v>
      </c>
      <c r="B589" t="s">
        <v>1645</v>
      </c>
      <c r="C589" t="s">
        <v>1138</v>
      </c>
      <c r="D589" t="s">
        <v>2593</v>
      </c>
      <c r="E589" t="s">
        <v>2010</v>
      </c>
      <c r="F589" t="s">
        <v>1140</v>
      </c>
    </row>
    <row r="590" spans="1:6" x14ac:dyDescent="0.25">
      <c r="A590">
        <v>1753</v>
      </c>
      <c r="B590" t="s">
        <v>1410</v>
      </c>
      <c r="C590" t="s">
        <v>1138</v>
      </c>
      <c r="D590" t="s">
        <v>2594</v>
      </c>
      <c r="E590" t="s">
        <v>2010</v>
      </c>
      <c r="F590" t="s">
        <v>1147</v>
      </c>
    </row>
    <row r="591" spans="1:6" x14ac:dyDescent="0.25">
      <c r="A591">
        <v>2790</v>
      </c>
      <c r="B591" t="s">
        <v>1646</v>
      </c>
      <c r="C591" t="s">
        <v>1138</v>
      </c>
      <c r="D591" t="s">
        <v>2595</v>
      </c>
      <c r="E591" t="s">
        <v>2010</v>
      </c>
      <c r="F591" t="s">
        <v>1139</v>
      </c>
    </row>
    <row r="592" spans="1:6" x14ac:dyDescent="0.25">
      <c r="A592">
        <v>1756</v>
      </c>
      <c r="B592" t="s">
        <v>1647</v>
      </c>
      <c r="C592" t="s">
        <v>1138</v>
      </c>
      <c r="D592" t="s">
        <v>2596</v>
      </c>
      <c r="E592" t="s">
        <v>2010</v>
      </c>
      <c r="F592" t="s">
        <v>1139</v>
      </c>
    </row>
    <row r="593" spans="1:6" x14ac:dyDescent="0.25">
      <c r="A593">
        <v>10042</v>
      </c>
      <c r="B593" t="s">
        <v>1648</v>
      </c>
      <c r="C593" t="s">
        <v>1138</v>
      </c>
      <c r="D593" t="s">
        <v>2597</v>
      </c>
      <c r="E593" t="s">
        <v>2010</v>
      </c>
      <c r="F593" t="s">
        <v>1152</v>
      </c>
    </row>
    <row r="594" spans="1:6" x14ac:dyDescent="0.25">
      <c r="A594">
        <v>9698</v>
      </c>
      <c r="B594" t="s">
        <v>1235</v>
      </c>
      <c r="C594" t="s">
        <v>1138</v>
      </c>
      <c r="D594" t="s">
        <v>2598</v>
      </c>
      <c r="E594" t="s">
        <v>2010</v>
      </c>
      <c r="F594" t="s">
        <v>1160</v>
      </c>
    </row>
    <row r="595" spans="1:6" x14ac:dyDescent="0.25">
      <c r="A595">
        <v>4768</v>
      </c>
      <c r="B595" t="s">
        <v>1649</v>
      </c>
      <c r="C595" t="s">
        <v>1136</v>
      </c>
      <c r="D595" t="s">
        <v>2599</v>
      </c>
      <c r="E595" t="s">
        <v>1137</v>
      </c>
      <c r="F595" t="s">
        <v>1139</v>
      </c>
    </row>
    <row r="596" spans="1:6" x14ac:dyDescent="0.25">
      <c r="A596">
        <v>9037</v>
      </c>
      <c r="B596" t="s">
        <v>1650</v>
      </c>
      <c r="C596" t="s">
        <v>1138</v>
      </c>
      <c r="D596" t="s">
        <v>2600</v>
      </c>
      <c r="E596" t="s">
        <v>2010</v>
      </c>
      <c r="F596" t="s">
        <v>1162</v>
      </c>
    </row>
    <row r="597" spans="1:6" x14ac:dyDescent="0.25">
      <c r="A597">
        <v>5783</v>
      </c>
      <c r="B597" t="s">
        <v>1199</v>
      </c>
      <c r="C597" t="s">
        <v>1138</v>
      </c>
      <c r="D597" t="s">
        <v>2601</v>
      </c>
      <c r="E597" t="s">
        <v>2010</v>
      </c>
      <c r="F597" t="s">
        <v>1139</v>
      </c>
    </row>
    <row r="598" spans="1:6" x14ac:dyDescent="0.25">
      <c r="A598">
        <v>20755</v>
      </c>
      <c r="B598" t="s">
        <v>1651</v>
      </c>
      <c r="C598" t="s">
        <v>1138</v>
      </c>
      <c r="D598" t="s">
        <v>2602</v>
      </c>
      <c r="E598" t="s">
        <v>1137</v>
      </c>
      <c r="F598" t="s">
        <v>1146</v>
      </c>
    </row>
    <row r="599" spans="1:6" x14ac:dyDescent="0.25">
      <c r="A599">
        <v>19492</v>
      </c>
      <c r="B599" t="s">
        <v>1652</v>
      </c>
      <c r="C599" t="s">
        <v>1138</v>
      </c>
      <c r="D599" t="s">
        <v>2603</v>
      </c>
      <c r="E599" t="s">
        <v>1137</v>
      </c>
      <c r="F599" t="s">
        <v>1139</v>
      </c>
    </row>
    <row r="600" spans="1:6" x14ac:dyDescent="0.25">
      <c r="A600">
        <v>19491</v>
      </c>
      <c r="B600" t="s">
        <v>1653</v>
      </c>
      <c r="C600" t="s">
        <v>1138</v>
      </c>
      <c r="D600" t="s">
        <v>2604</v>
      </c>
      <c r="E600" t="s">
        <v>2010</v>
      </c>
      <c r="F600" t="s">
        <v>1146</v>
      </c>
    </row>
    <row r="601" spans="1:6" x14ac:dyDescent="0.25">
      <c r="A601">
        <v>19490</v>
      </c>
      <c r="B601" t="s">
        <v>1654</v>
      </c>
      <c r="C601" t="s">
        <v>1136</v>
      </c>
      <c r="D601" t="s">
        <v>2389</v>
      </c>
      <c r="E601" t="s">
        <v>2010</v>
      </c>
      <c r="F601" t="s">
        <v>1146</v>
      </c>
    </row>
    <row r="602" spans="1:6" x14ac:dyDescent="0.25">
      <c r="A602">
        <v>19489</v>
      </c>
      <c r="B602" t="s">
        <v>1655</v>
      </c>
      <c r="C602" t="s">
        <v>1161</v>
      </c>
      <c r="D602" t="s">
        <v>2605</v>
      </c>
      <c r="E602" t="s">
        <v>1137</v>
      </c>
      <c r="F602" t="s">
        <v>1143</v>
      </c>
    </row>
    <row r="603" spans="1:6" x14ac:dyDescent="0.25">
      <c r="A603">
        <v>19488</v>
      </c>
      <c r="B603" t="s">
        <v>1656</v>
      </c>
      <c r="C603" t="s">
        <v>1138</v>
      </c>
      <c r="D603" t="s">
        <v>2606</v>
      </c>
      <c r="E603" t="s">
        <v>2010</v>
      </c>
      <c r="F603" t="s">
        <v>1139</v>
      </c>
    </row>
    <row r="604" spans="1:6" x14ac:dyDescent="0.25">
      <c r="A604">
        <v>19487</v>
      </c>
      <c r="B604" t="s">
        <v>1657</v>
      </c>
      <c r="C604" t="s">
        <v>1136</v>
      </c>
      <c r="D604" t="s">
        <v>2607</v>
      </c>
      <c r="E604" t="s">
        <v>1137</v>
      </c>
      <c r="F604" t="s">
        <v>1140</v>
      </c>
    </row>
    <row r="605" spans="1:6" x14ac:dyDescent="0.25">
      <c r="A605">
        <v>19486</v>
      </c>
      <c r="B605" t="s">
        <v>1658</v>
      </c>
      <c r="C605" t="s">
        <v>1161</v>
      </c>
      <c r="D605" t="s">
        <v>2608</v>
      </c>
      <c r="E605" t="s">
        <v>2010</v>
      </c>
      <c r="F605" t="s">
        <v>1139</v>
      </c>
    </row>
    <row r="606" spans="1:6" x14ac:dyDescent="0.25">
      <c r="A606">
        <v>19485</v>
      </c>
      <c r="B606" t="s">
        <v>1659</v>
      </c>
      <c r="C606" t="s">
        <v>1161</v>
      </c>
      <c r="D606" t="s">
        <v>2609</v>
      </c>
      <c r="E606" t="s">
        <v>1137</v>
      </c>
      <c r="F606" t="s">
        <v>1140</v>
      </c>
    </row>
    <row r="607" spans="1:6" x14ac:dyDescent="0.25">
      <c r="A607">
        <v>19484</v>
      </c>
      <c r="B607" t="s">
        <v>1660</v>
      </c>
      <c r="C607" t="s">
        <v>1161</v>
      </c>
      <c r="D607" t="s">
        <v>2610</v>
      </c>
      <c r="E607" t="s">
        <v>2010</v>
      </c>
      <c r="F607" t="s">
        <v>1146</v>
      </c>
    </row>
    <row r="608" spans="1:6" x14ac:dyDescent="0.25">
      <c r="A608">
        <v>19483</v>
      </c>
      <c r="B608" t="s">
        <v>1661</v>
      </c>
      <c r="C608" t="s">
        <v>1161</v>
      </c>
      <c r="D608" t="s">
        <v>2611</v>
      </c>
      <c r="E608" t="s">
        <v>1137</v>
      </c>
      <c r="F608" t="s">
        <v>1139</v>
      </c>
    </row>
    <row r="609" spans="1:6" x14ac:dyDescent="0.25">
      <c r="A609">
        <v>19482</v>
      </c>
      <c r="B609" t="s">
        <v>1662</v>
      </c>
      <c r="C609" t="s">
        <v>1138</v>
      </c>
      <c r="D609" t="s">
        <v>2612</v>
      </c>
      <c r="E609" t="s">
        <v>2010</v>
      </c>
      <c r="F609" t="s">
        <v>1147</v>
      </c>
    </row>
    <row r="610" spans="1:6" x14ac:dyDescent="0.25">
      <c r="A610">
        <v>19481</v>
      </c>
      <c r="B610" t="s">
        <v>1663</v>
      </c>
      <c r="C610" t="s">
        <v>1161</v>
      </c>
      <c r="D610" t="s">
        <v>2613</v>
      </c>
      <c r="E610" t="s">
        <v>2010</v>
      </c>
      <c r="F610" t="s">
        <v>1139</v>
      </c>
    </row>
    <row r="611" spans="1:6" x14ac:dyDescent="0.25">
      <c r="A611">
        <v>19480</v>
      </c>
      <c r="B611" t="s">
        <v>1664</v>
      </c>
      <c r="C611" t="s">
        <v>1161</v>
      </c>
      <c r="D611" t="s">
        <v>2614</v>
      </c>
      <c r="E611" t="s">
        <v>1137</v>
      </c>
      <c r="F611" t="s">
        <v>1163</v>
      </c>
    </row>
    <row r="612" spans="1:6" x14ac:dyDescent="0.25">
      <c r="A612">
        <v>19479</v>
      </c>
      <c r="B612" t="s">
        <v>1665</v>
      </c>
      <c r="C612" t="s">
        <v>1161</v>
      </c>
      <c r="D612" t="s">
        <v>2615</v>
      </c>
      <c r="E612" t="s">
        <v>2010</v>
      </c>
      <c r="F612" t="s">
        <v>1153</v>
      </c>
    </row>
    <row r="613" spans="1:6" x14ac:dyDescent="0.25">
      <c r="A613">
        <v>19478</v>
      </c>
      <c r="B613" t="s">
        <v>1666</v>
      </c>
      <c r="C613" t="s">
        <v>1161</v>
      </c>
      <c r="D613" t="s">
        <v>2616</v>
      </c>
      <c r="E613" t="s">
        <v>1137</v>
      </c>
      <c r="F613" t="s">
        <v>1159</v>
      </c>
    </row>
    <row r="614" spans="1:6" x14ac:dyDescent="0.25">
      <c r="A614">
        <v>19477</v>
      </c>
      <c r="B614" t="s">
        <v>1667</v>
      </c>
      <c r="C614" t="s">
        <v>1161</v>
      </c>
      <c r="D614" t="s">
        <v>2617</v>
      </c>
      <c r="E614" t="s">
        <v>1137</v>
      </c>
      <c r="F614" t="s">
        <v>1139</v>
      </c>
    </row>
    <row r="615" spans="1:6" x14ac:dyDescent="0.25">
      <c r="A615">
        <v>19476</v>
      </c>
      <c r="B615" t="s">
        <v>1668</v>
      </c>
      <c r="C615" t="s">
        <v>1161</v>
      </c>
      <c r="D615" t="s">
        <v>2618</v>
      </c>
      <c r="E615" t="s">
        <v>2010</v>
      </c>
      <c r="F615" t="s">
        <v>1139</v>
      </c>
    </row>
    <row r="616" spans="1:6" x14ac:dyDescent="0.25">
      <c r="A616">
        <v>19475</v>
      </c>
      <c r="B616" t="s">
        <v>1669</v>
      </c>
      <c r="C616" t="s">
        <v>1138</v>
      </c>
      <c r="D616" t="s">
        <v>2619</v>
      </c>
      <c r="E616" t="s">
        <v>1137</v>
      </c>
      <c r="F616" t="s">
        <v>1140</v>
      </c>
    </row>
    <row r="617" spans="1:6" x14ac:dyDescent="0.25">
      <c r="A617">
        <v>19474</v>
      </c>
      <c r="B617" t="s">
        <v>1670</v>
      </c>
      <c r="C617" t="s">
        <v>1138</v>
      </c>
      <c r="D617" t="s">
        <v>2620</v>
      </c>
      <c r="E617" t="s">
        <v>2010</v>
      </c>
      <c r="F617" t="s">
        <v>1153</v>
      </c>
    </row>
    <row r="618" spans="1:6" x14ac:dyDescent="0.25">
      <c r="A618">
        <v>19473</v>
      </c>
      <c r="B618" t="s">
        <v>1671</v>
      </c>
      <c r="C618" t="s">
        <v>1161</v>
      </c>
      <c r="D618" t="s">
        <v>2621</v>
      </c>
      <c r="E618" t="s">
        <v>2010</v>
      </c>
      <c r="F618" t="s">
        <v>1139</v>
      </c>
    </row>
    <row r="619" spans="1:6" x14ac:dyDescent="0.25">
      <c r="A619">
        <v>19472</v>
      </c>
      <c r="B619" t="s">
        <v>1672</v>
      </c>
      <c r="C619" t="s">
        <v>1161</v>
      </c>
      <c r="D619" t="s">
        <v>2622</v>
      </c>
      <c r="E619" t="s">
        <v>1137</v>
      </c>
      <c r="F619" t="s">
        <v>1146</v>
      </c>
    </row>
    <row r="620" spans="1:6" x14ac:dyDescent="0.25">
      <c r="A620">
        <v>19471</v>
      </c>
      <c r="B620" t="s">
        <v>1673</v>
      </c>
      <c r="C620" t="s">
        <v>1161</v>
      </c>
      <c r="D620" t="s">
        <v>2623</v>
      </c>
      <c r="E620" t="s">
        <v>2010</v>
      </c>
      <c r="F620" t="s">
        <v>1139</v>
      </c>
    </row>
    <row r="621" spans="1:6" x14ac:dyDescent="0.25">
      <c r="A621">
        <v>19470</v>
      </c>
      <c r="B621" t="s">
        <v>1674</v>
      </c>
      <c r="C621" t="s">
        <v>1161</v>
      </c>
      <c r="D621" t="s">
        <v>2624</v>
      </c>
      <c r="E621" t="s">
        <v>1137</v>
      </c>
      <c r="F621" t="s">
        <v>1146</v>
      </c>
    </row>
    <row r="622" spans="1:6" x14ac:dyDescent="0.25">
      <c r="A622">
        <v>19469</v>
      </c>
      <c r="B622" t="s">
        <v>1675</v>
      </c>
      <c r="C622" t="s">
        <v>1161</v>
      </c>
      <c r="D622" t="s">
        <v>2625</v>
      </c>
      <c r="E622" t="s">
        <v>2010</v>
      </c>
      <c r="F622" t="s">
        <v>1149</v>
      </c>
    </row>
    <row r="623" spans="1:6" x14ac:dyDescent="0.25">
      <c r="A623">
        <v>19468</v>
      </c>
      <c r="B623" t="s">
        <v>1676</v>
      </c>
      <c r="C623" t="s">
        <v>1161</v>
      </c>
      <c r="D623" t="s">
        <v>2626</v>
      </c>
      <c r="E623" t="s">
        <v>1137</v>
      </c>
      <c r="F623" t="s">
        <v>1139</v>
      </c>
    </row>
    <row r="624" spans="1:6" x14ac:dyDescent="0.25">
      <c r="A624">
        <v>19467</v>
      </c>
      <c r="B624" t="s">
        <v>1677</v>
      </c>
      <c r="C624" t="s">
        <v>1138</v>
      </c>
      <c r="D624" t="s">
        <v>2627</v>
      </c>
      <c r="E624" t="s">
        <v>2010</v>
      </c>
      <c r="F624" t="s">
        <v>1145</v>
      </c>
    </row>
    <row r="625" spans="1:6" x14ac:dyDescent="0.25">
      <c r="A625">
        <v>19466</v>
      </c>
      <c r="B625" t="s">
        <v>1678</v>
      </c>
      <c r="C625" t="s">
        <v>1161</v>
      </c>
      <c r="D625" t="s">
        <v>2628</v>
      </c>
      <c r="E625" t="s">
        <v>1137</v>
      </c>
      <c r="F625" t="s">
        <v>1139</v>
      </c>
    </row>
    <row r="626" spans="1:6" x14ac:dyDescent="0.25">
      <c r="A626">
        <v>19465</v>
      </c>
      <c r="B626" t="s">
        <v>1679</v>
      </c>
      <c r="C626" t="s">
        <v>1161</v>
      </c>
      <c r="D626" t="s">
        <v>2629</v>
      </c>
      <c r="E626" t="s">
        <v>2010</v>
      </c>
      <c r="F626" t="s">
        <v>1139</v>
      </c>
    </row>
    <row r="627" spans="1:6" x14ac:dyDescent="0.25">
      <c r="A627">
        <v>19464</v>
      </c>
      <c r="B627" t="s">
        <v>1680</v>
      </c>
      <c r="C627" t="s">
        <v>1138</v>
      </c>
      <c r="D627" t="s">
        <v>2630</v>
      </c>
      <c r="E627" t="s">
        <v>2010</v>
      </c>
      <c r="F627" t="s">
        <v>1139</v>
      </c>
    </row>
    <row r="628" spans="1:6" x14ac:dyDescent="0.25">
      <c r="A628">
        <v>19463</v>
      </c>
      <c r="B628" t="s">
        <v>1681</v>
      </c>
      <c r="C628" t="s">
        <v>1138</v>
      </c>
      <c r="D628" t="s">
        <v>2631</v>
      </c>
      <c r="E628" t="s">
        <v>1137</v>
      </c>
      <c r="F628" t="s">
        <v>1139</v>
      </c>
    </row>
    <row r="629" spans="1:6" x14ac:dyDescent="0.25">
      <c r="A629">
        <v>19462</v>
      </c>
      <c r="B629" t="s">
        <v>1682</v>
      </c>
      <c r="C629" t="s">
        <v>1138</v>
      </c>
      <c r="D629" t="s">
        <v>2632</v>
      </c>
      <c r="E629" t="s">
        <v>2010</v>
      </c>
      <c r="F629" t="s">
        <v>1139</v>
      </c>
    </row>
    <row r="630" spans="1:6" x14ac:dyDescent="0.25">
      <c r="A630">
        <v>19461</v>
      </c>
      <c r="B630" t="s">
        <v>1683</v>
      </c>
      <c r="C630" t="s">
        <v>1138</v>
      </c>
      <c r="D630" t="s">
        <v>2633</v>
      </c>
      <c r="E630" t="s">
        <v>1137</v>
      </c>
      <c r="F630" t="s">
        <v>1139</v>
      </c>
    </row>
    <row r="631" spans="1:6" x14ac:dyDescent="0.25">
      <c r="A631">
        <v>19460</v>
      </c>
      <c r="B631" t="s">
        <v>1684</v>
      </c>
      <c r="C631" t="s">
        <v>1138</v>
      </c>
      <c r="D631" t="s">
        <v>2634</v>
      </c>
      <c r="E631" t="s">
        <v>2010</v>
      </c>
      <c r="F631" t="s">
        <v>1155</v>
      </c>
    </row>
    <row r="632" spans="1:6" x14ac:dyDescent="0.25">
      <c r="A632">
        <v>19459</v>
      </c>
      <c r="B632" t="s">
        <v>1685</v>
      </c>
      <c r="C632" t="s">
        <v>1138</v>
      </c>
      <c r="D632" t="s">
        <v>2128</v>
      </c>
      <c r="E632" t="s">
        <v>2010</v>
      </c>
      <c r="F632" t="s">
        <v>1139</v>
      </c>
    </row>
    <row r="633" spans="1:6" x14ac:dyDescent="0.25">
      <c r="A633">
        <v>19458</v>
      </c>
      <c r="B633" t="s">
        <v>1686</v>
      </c>
      <c r="C633" t="s">
        <v>1161</v>
      </c>
      <c r="D633" t="s">
        <v>2635</v>
      </c>
      <c r="E633" t="s">
        <v>1137</v>
      </c>
      <c r="F633" t="s">
        <v>1139</v>
      </c>
    </row>
    <row r="634" spans="1:6" x14ac:dyDescent="0.25">
      <c r="A634">
        <v>19457</v>
      </c>
      <c r="B634" t="s">
        <v>1687</v>
      </c>
      <c r="C634" t="s">
        <v>1161</v>
      </c>
      <c r="D634" t="s">
        <v>2636</v>
      </c>
      <c r="E634" t="s">
        <v>2010</v>
      </c>
      <c r="F634" t="s">
        <v>1139</v>
      </c>
    </row>
    <row r="635" spans="1:6" x14ac:dyDescent="0.25">
      <c r="A635">
        <v>19456</v>
      </c>
      <c r="B635" t="s">
        <v>1688</v>
      </c>
      <c r="C635" t="s">
        <v>1161</v>
      </c>
      <c r="D635" t="s">
        <v>2637</v>
      </c>
      <c r="E635" t="s">
        <v>2010</v>
      </c>
      <c r="F635" t="s">
        <v>1139</v>
      </c>
    </row>
    <row r="636" spans="1:6" x14ac:dyDescent="0.25">
      <c r="A636">
        <v>19455</v>
      </c>
      <c r="B636" t="s">
        <v>1689</v>
      </c>
      <c r="C636" t="s">
        <v>1138</v>
      </c>
      <c r="D636" t="s">
        <v>2638</v>
      </c>
      <c r="E636" t="s">
        <v>1137</v>
      </c>
      <c r="F636" t="s">
        <v>1139</v>
      </c>
    </row>
    <row r="637" spans="1:6" x14ac:dyDescent="0.25">
      <c r="A637">
        <v>19454</v>
      </c>
      <c r="B637" t="s">
        <v>1690</v>
      </c>
      <c r="C637" t="s">
        <v>1138</v>
      </c>
      <c r="D637" t="s">
        <v>2639</v>
      </c>
      <c r="E637" t="s">
        <v>2010</v>
      </c>
      <c r="F637" t="s">
        <v>1139</v>
      </c>
    </row>
    <row r="638" spans="1:6" x14ac:dyDescent="0.25">
      <c r="A638">
        <v>19453</v>
      </c>
      <c r="B638" t="s">
        <v>1691</v>
      </c>
      <c r="C638" t="s">
        <v>1138</v>
      </c>
      <c r="D638" t="s">
        <v>2640</v>
      </c>
      <c r="E638" t="s">
        <v>2010</v>
      </c>
      <c r="F638" t="s">
        <v>1139</v>
      </c>
    </row>
    <row r="639" spans="1:6" x14ac:dyDescent="0.25">
      <c r="A639">
        <v>19452</v>
      </c>
      <c r="B639" t="s">
        <v>1692</v>
      </c>
      <c r="C639" t="s">
        <v>1136</v>
      </c>
      <c r="D639" t="s">
        <v>2641</v>
      </c>
      <c r="E639" t="s">
        <v>1137</v>
      </c>
      <c r="F639" t="s">
        <v>1139</v>
      </c>
    </row>
    <row r="640" spans="1:6" x14ac:dyDescent="0.25">
      <c r="A640">
        <v>19451</v>
      </c>
      <c r="B640" t="s">
        <v>1693</v>
      </c>
      <c r="C640" t="s">
        <v>1136</v>
      </c>
      <c r="D640" t="s">
        <v>2642</v>
      </c>
      <c r="E640" t="s">
        <v>2010</v>
      </c>
      <c r="F640" t="s">
        <v>1139</v>
      </c>
    </row>
    <row r="641" spans="1:6" x14ac:dyDescent="0.25">
      <c r="A641">
        <v>19450</v>
      </c>
      <c r="B641" t="s">
        <v>1694</v>
      </c>
      <c r="C641" t="s">
        <v>1136</v>
      </c>
      <c r="D641" t="s">
        <v>2643</v>
      </c>
      <c r="E641" t="s">
        <v>1137</v>
      </c>
      <c r="F641" t="s">
        <v>1139</v>
      </c>
    </row>
    <row r="642" spans="1:6" x14ac:dyDescent="0.25">
      <c r="A642">
        <v>19449</v>
      </c>
      <c r="B642" t="s">
        <v>1695</v>
      </c>
      <c r="C642" t="s">
        <v>1138</v>
      </c>
      <c r="D642" t="s">
        <v>2644</v>
      </c>
      <c r="E642" t="s">
        <v>2010</v>
      </c>
      <c r="F642" t="s">
        <v>1139</v>
      </c>
    </row>
    <row r="643" spans="1:6" x14ac:dyDescent="0.25">
      <c r="A643">
        <v>19448</v>
      </c>
      <c r="B643" t="s">
        <v>1696</v>
      </c>
      <c r="C643" t="s">
        <v>1161</v>
      </c>
      <c r="D643" t="s">
        <v>2645</v>
      </c>
      <c r="E643" t="s">
        <v>1137</v>
      </c>
      <c r="F643" t="s">
        <v>1139</v>
      </c>
    </row>
    <row r="644" spans="1:6" x14ac:dyDescent="0.25">
      <c r="A644">
        <v>19447</v>
      </c>
      <c r="B644" t="s">
        <v>1697</v>
      </c>
      <c r="C644" t="s">
        <v>1161</v>
      </c>
      <c r="D644" t="s">
        <v>2646</v>
      </c>
      <c r="E644" t="s">
        <v>2010</v>
      </c>
      <c r="F644" t="s">
        <v>1139</v>
      </c>
    </row>
    <row r="645" spans="1:6" x14ac:dyDescent="0.25">
      <c r="A645">
        <v>19446</v>
      </c>
      <c r="B645" t="s">
        <v>1698</v>
      </c>
      <c r="C645" t="s">
        <v>1161</v>
      </c>
      <c r="D645" t="s">
        <v>2647</v>
      </c>
      <c r="E645" t="s">
        <v>2010</v>
      </c>
      <c r="F645" t="s">
        <v>1139</v>
      </c>
    </row>
    <row r="646" spans="1:6" x14ac:dyDescent="0.25">
      <c r="A646">
        <v>9083</v>
      </c>
      <c r="B646" t="s">
        <v>1699</v>
      </c>
      <c r="C646" t="s">
        <v>1136</v>
      </c>
      <c r="D646" t="s">
        <v>2648</v>
      </c>
      <c r="E646" t="s">
        <v>1137</v>
      </c>
      <c r="F646" t="s">
        <v>1139</v>
      </c>
    </row>
    <row r="647" spans="1:6" x14ac:dyDescent="0.25">
      <c r="A647">
        <v>4741</v>
      </c>
      <c r="B647" t="s">
        <v>1181</v>
      </c>
      <c r="C647" t="s">
        <v>1136</v>
      </c>
      <c r="D647" t="s">
        <v>2649</v>
      </c>
      <c r="E647" t="s">
        <v>1137</v>
      </c>
      <c r="F647" t="s">
        <v>1139</v>
      </c>
    </row>
    <row r="648" spans="1:6" x14ac:dyDescent="0.25">
      <c r="A648">
        <v>639</v>
      </c>
      <c r="B648" t="s">
        <v>1700</v>
      </c>
      <c r="C648" t="s">
        <v>1136</v>
      </c>
      <c r="D648" t="s">
        <v>2650</v>
      </c>
      <c r="E648" t="s">
        <v>1137</v>
      </c>
      <c r="F648" t="s">
        <v>1139</v>
      </c>
    </row>
    <row r="649" spans="1:6" x14ac:dyDescent="0.25">
      <c r="A649">
        <v>9702</v>
      </c>
      <c r="B649" t="s">
        <v>1701</v>
      </c>
      <c r="C649" t="s">
        <v>1136</v>
      </c>
      <c r="D649" t="s">
        <v>2651</v>
      </c>
      <c r="E649" t="s">
        <v>1137</v>
      </c>
      <c r="F649" t="s">
        <v>1139</v>
      </c>
    </row>
    <row r="650" spans="1:6" x14ac:dyDescent="0.25">
      <c r="A650">
        <v>9114</v>
      </c>
      <c r="B650" t="s">
        <v>1181</v>
      </c>
      <c r="C650" t="s">
        <v>1136</v>
      </c>
      <c r="D650" t="s">
        <v>2652</v>
      </c>
      <c r="E650" t="s">
        <v>1137</v>
      </c>
      <c r="F650" t="s">
        <v>1139</v>
      </c>
    </row>
    <row r="651" spans="1:6" x14ac:dyDescent="0.25">
      <c r="A651">
        <v>1362</v>
      </c>
      <c r="B651" t="s">
        <v>1702</v>
      </c>
      <c r="C651" t="s">
        <v>1136</v>
      </c>
      <c r="D651" t="s">
        <v>2653</v>
      </c>
      <c r="E651" t="s">
        <v>1137</v>
      </c>
      <c r="F651" t="s">
        <v>1139</v>
      </c>
    </row>
    <row r="652" spans="1:6" x14ac:dyDescent="0.25">
      <c r="A652">
        <v>8011</v>
      </c>
      <c r="B652" t="s">
        <v>1433</v>
      </c>
      <c r="C652" t="s">
        <v>1136</v>
      </c>
      <c r="D652" t="s">
        <v>2654</v>
      </c>
      <c r="E652" t="s">
        <v>1137</v>
      </c>
      <c r="F652" t="s">
        <v>1139</v>
      </c>
    </row>
    <row r="653" spans="1:6" x14ac:dyDescent="0.25">
      <c r="A653">
        <v>7884</v>
      </c>
      <c r="B653" t="s">
        <v>1432</v>
      </c>
      <c r="C653" t="s">
        <v>1161</v>
      </c>
      <c r="D653" t="s">
        <v>2655</v>
      </c>
      <c r="E653" t="s">
        <v>2010</v>
      </c>
      <c r="F653" t="s">
        <v>1139</v>
      </c>
    </row>
    <row r="654" spans="1:6" x14ac:dyDescent="0.25">
      <c r="A654">
        <v>289</v>
      </c>
      <c r="B654" t="s">
        <v>1703</v>
      </c>
      <c r="C654" t="s">
        <v>1161</v>
      </c>
      <c r="D654" t="s">
        <v>2656</v>
      </c>
      <c r="E654" t="s">
        <v>2010</v>
      </c>
      <c r="F654" t="s">
        <v>1152</v>
      </c>
    </row>
    <row r="655" spans="1:6" x14ac:dyDescent="0.25">
      <c r="A655">
        <v>1182</v>
      </c>
      <c r="B655" t="s">
        <v>1181</v>
      </c>
      <c r="C655" t="s">
        <v>1161</v>
      </c>
      <c r="D655" t="s">
        <v>2657</v>
      </c>
      <c r="E655" t="s">
        <v>2010</v>
      </c>
      <c r="F655" t="s">
        <v>1139</v>
      </c>
    </row>
    <row r="656" spans="1:6" x14ac:dyDescent="0.25">
      <c r="A656">
        <v>717</v>
      </c>
      <c r="B656" t="s">
        <v>1704</v>
      </c>
      <c r="C656" t="s">
        <v>1161</v>
      </c>
      <c r="D656" t="s">
        <v>2658</v>
      </c>
      <c r="E656" t="s">
        <v>2010</v>
      </c>
      <c r="F656" t="s">
        <v>1139</v>
      </c>
    </row>
    <row r="657" spans="1:6" x14ac:dyDescent="0.25">
      <c r="A657">
        <v>20423</v>
      </c>
      <c r="B657" t="s">
        <v>1705</v>
      </c>
      <c r="C657" t="s">
        <v>1161</v>
      </c>
      <c r="D657" t="s">
        <v>2659</v>
      </c>
      <c r="E657" t="s">
        <v>2010</v>
      </c>
      <c r="F657" t="s">
        <v>1139</v>
      </c>
    </row>
    <row r="658" spans="1:6" x14ac:dyDescent="0.25">
      <c r="A658">
        <v>5801</v>
      </c>
      <c r="B658" t="s">
        <v>1706</v>
      </c>
      <c r="C658" t="s">
        <v>1161</v>
      </c>
      <c r="D658" t="s">
        <v>2660</v>
      </c>
      <c r="E658" t="s">
        <v>2010</v>
      </c>
      <c r="F658" t="s">
        <v>1139</v>
      </c>
    </row>
    <row r="659" spans="1:6" x14ac:dyDescent="0.25">
      <c r="A659">
        <v>702</v>
      </c>
      <c r="B659" t="s">
        <v>1461</v>
      </c>
      <c r="C659" t="s">
        <v>1161</v>
      </c>
      <c r="D659" t="s">
        <v>2661</v>
      </c>
      <c r="E659" t="s">
        <v>2010</v>
      </c>
      <c r="F659" t="s">
        <v>1139</v>
      </c>
    </row>
    <row r="660" spans="1:6" x14ac:dyDescent="0.25">
      <c r="A660">
        <v>6951</v>
      </c>
      <c r="B660" t="s">
        <v>1595</v>
      </c>
      <c r="C660" t="s">
        <v>1161</v>
      </c>
      <c r="D660" t="s">
        <v>2662</v>
      </c>
      <c r="E660" t="s">
        <v>2010</v>
      </c>
      <c r="F660" t="s">
        <v>1139</v>
      </c>
    </row>
    <row r="661" spans="1:6" x14ac:dyDescent="0.25">
      <c r="A661">
        <v>6780</v>
      </c>
      <c r="B661" t="s">
        <v>1707</v>
      </c>
      <c r="C661" t="s">
        <v>1161</v>
      </c>
      <c r="D661" t="s">
        <v>2663</v>
      </c>
      <c r="E661" t="s">
        <v>2010</v>
      </c>
      <c r="F661" t="s">
        <v>1139</v>
      </c>
    </row>
    <row r="662" spans="1:6" x14ac:dyDescent="0.25">
      <c r="A662">
        <v>6422</v>
      </c>
      <c r="B662" t="s">
        <v>1708</v>
      </c>
      <c r="C662" t="s">
        <v>1161</v>
      </c>
      <c r="D662" t="s">
        <v>2664</v>
      </c>
      <c r="E662" t="s">
        <v>2010</v>
      </c>
      <c r="F662" t="s">
        <v>1139</v>
      </c>
    </row>
    <row r="663" spans="1:6" x14ac:dyDescent="0.25">
      <c r="A663">
        <v>5384</v>
      </c>
      <c r="B663" t="s">
        <v>1446</v>
      </c>
      <c r="C663" t="s">
        <v>1161</v>
      </c>
      <c r="D663" t="s">
        <v>2665</v>
      </c>
      <c r="E663" t="s">
        <v>2010</v>
      </c>
      <c r="F663" t="s">
        <v>1142</v>
      </c>
    </row>
    <row r="664" spans="1:6" x14ac:dyDescent="0.25">
      <c r="A664">
        <v>2985</v>
      </c>
      <c r="B664" t="s">
        <v>1709</v>
      </c>
      <c r="C664" t="s">
        <v>1161</v>
      </c>
      <c r="D664" t="s">
        <v>2666</v>
      </c>
      <c r="E664" t="s">
        <v>2010</v>
      </c>
      <c r="F664" t="s">
        <v>1154</v>
      </c>
    </row>
    <row r="665" spans="1:6" x14ac:dyDescent="0.25">
      <c r="A665">
        <v>18349</v>
      </c>
      <c r="B665" t="s">
        <v>1710</v>
      </c>
      <c r="C665" t="s">
        <v>1161</v>
      </c>
      <c r="D665" t="s">
        <v>2667</v>
      </c>
      <c r="E665" t="s">
        <v>2010</v>
      </c>
      <c r="F665" t="s">
        <v>1140</v>
      </c>
    </row>
    <row r="666" spans="1:6" x14ac:dyDescent="0.25">
      <c r="A666">
        <v>11286</v>
      </c>
      <c r="B666" t="s">
        <v>1711</v>
      </c>
      <c r="C666" t="s">
        <v>1161</v>
      </c>
      <c r="D666" t="s">
        <v>2668</v>
      </c>
      <c r="E666" t="s">
        <v>2010</v>
      </c>
      <c r="F666" t="s">
        <v>1155</v>
      </c>
    </row>
    <row r="667" spans="1:6" x14ac:dyDescent="0.25">
      <c r="A667">
        <v>489</v>
      </c>
      <c r="B667" t="s">
        <v>1712</v>
      </c>
      <c r="C667" t="s">
        <v>1161</v>
      </c>
      <c r="D667" t="s">
        <v>2669</v>
      </c>
      <c r="E667" t="s">
        <v>2010</v>
      </c>
      <c r="F667" t="s">
        <v>1174</v>
      </c>
    </row>
    <row r="668" spans="1:6" x14ac:dyDescent="0.25">
      <c r="A668">
        <v>4510</v>
      </c>
      <c r="B668" t="s">
        <v>1713</v>
      </c>
      <c r="C668" t="s">
        <v>1161</v>
      </c>
      <c r="D668" t="s">
        <v>2670</v>
      </c>
      <c r="E668" t="s">
        <v>2010</v>
      </c>
      <c r="F668" t="s">
        <v>1152</v>
      </c>
    </row>
    <row r="669" spans="1:6" x14ac:dyDescent="0.25">
      <c r="A669">
        <v>9626</v>
      </c>
      <c r="B669" t="s">
        <v>1714</v>
      </c>
      <c r="C669" t="s">
        <v>1161</v>
      </c>
      <c r="D669" t="s">
        <v>2671</v>
      </c>
      <c r="E669" t="s">
        <v>2010</v>
      </c>
      <c r="F669" t="s">
        <v>1146</v>
      </c>
    </row>
    <row r="670" spans="1:6" x14ac:dyDescent="0.25">
      <c r="A670">
        <v>9494</v>
      </c>
      <c r="B670" t="s">
        <v>1715</v>
      </c>
      <c r="C670" t="s">
        <v>1161</v>
      </c>
      <c r="D670" t="s">
        <v>2672</v>
      </c>
      <c r="E670" t="s">
        <v>2010</v>
      </c>
      <c r="F670" t="s">
        <v>1158</v>
      </c>
    </row>
    <row r="671" spans="1:6" x14ac:dyDescent="0.25">
      <c r="A671">
        <v>1718</v>
      </c>
      <c r="B671" t="s">
        <v>1181</v>
      </c>
      <c r="C671" t="s">
        <v>1161</v>
      </c>
      <c r="D671" t="s">
        <v>2673</v>
      </c>
      <c r="E671" t="s">
        <v>2010</v>
      </c>
      <c r="F671" t="s">
        <v>1140</v>
      </c>
    </row>
    <row r="672" spans="1:6" x14ac:dyDescent="0.25">
      <c r="A672">
        <v>5295</v>
      </c>
      <c r="B672" t="s">
        <v>1595</v>
      </c>
      <c r="C672" t="s">
        <v>1161</v>
      </c>
      <c r="D672" t="s">
        <v>2674</v>
      </c>
      <c r="E672" t="s">
        <v>2010</v>
      </c>
      <c r="F672" t="s">
        <v>1153</v>
      </c>
    </row>
    <row r="673" spans="1:6" x14ac:dyDescent="0.25">
      <c r="A673">
        <v>3984</v>
      </c>
      <c r="B673" t="s">
        <v>1716</v>
      </c>
      <c r="C673" t="s">
        <v>1161</v>
      </c>
      <c r="D673" t="s">
        <v>2675</v>
      </c>
      <c r="E673" t="s">
        <v>2010</v>
      </c>
      <c r="F673" t="s">
        <v>1141</v>
      </c>
    </row>
    <row r="674" spans="1:6" x14ac:dyDescent="0.25">
      <c r="A674">
        <v>5270</v>
      </c>
      <c r="B674" t="s">
        <v>1717</v>
      </c>
      <c r="C674" t="s">
        <v>1161</v>
      </c>
      <c r="D674" t="s">
        <v>2676</v>
      </c>
      <c r="E674" t="s">
        <v>2010</v>
      </c>
      <c r="F674" t="s">
        <v>1147</v>
      </c>
    </row>
    <row r="675" spans="1:6" x14ac:dyDescent="0.25">
      <c r="A675">
        <v>1868</v>
      </c>
      <c r="B675" t="s">
        <v>1718</v>
      </c>
      <c r="C675" t="s">
        <v>1161</v>
      </c>
      <c r="D675" t="s">
        <v>2677</v>
      </c>
      <c r="E675" t="s">
        <v>2010</v>
      </c>
      <c r="F675" t="s">
        <v>1139</v>
      </c>
    </row>
    <row r="676" spans="1:6" x14ac:dyDescent="0.25">
      <c r="A676">
        <v>17446</v>
      </c>
      <c r="B676" t="s">
        <v>1719</v>
      </c>
      <c r="C676" t="s">
        <v>1161</v>
      </c>
      <c r="D676" t="s">
        <v>2678</v>
      </c>
      <c r="E676" t="s">
        <v>2010</v>
      </c>
      <c r="F676" t="s">
        <v>1142</v>
      </c>
    </row>
    <row r="677" spans="1:6" x14ac:dyDescent="0.25">
      <c r="A677">
        <v>10071</v>
      </c>
      <c r="B677" t="s">
        <v>1327</v>
      </c>
      <c r="C677" t="s">
        <v>1161</v>
      </c>
      <c r="D677" t="s">
        <v>2679</v>
      </c>
      <c r="E677" t="s">
        <v>2010</v>
      </c>
      <c r="F677" t="s">
        <v>1144</v>
      </c>
    </row>
    <row r="678" spans="1:6" x14ac:dyDescent="0.25">
      <c r="A678">
        <v>1271</v>
      </c>
      <c r="B678" t="s">
        <v>1720</v>
      </c>
      <c r="C678" t="s">
        <v>1161</v>
      </c>
      <c r="D678" t="s">
        <v>2680</v>
      </c>
      <c r="E678" t="s">
        <v>2010</v>
      </c>
      <c r="F678" t="s">
        <v>1156</v>
      </c>
    </row>
    <row r="679" spans="1:6" x14ac:dyDescent="0.25">
      <c r="A679">
        <v>11930</v>
      </c>
      <c r="B679" t="s">
        <v>1721</v>
      </c>
      <c r="C679" t="s">
        <v>1161</v>
      </c>
      <c r="D679" t="s">
        <v>2681</v>
      </c>
      <c r="E679" t="s">
        <v>2010</v>
      </c>
      <c r="F679" t="s">
        <v>1155</v>
      </c>
    </row>
    <row r="680" spans="1:6" x14ac:dyDescent="0.25">
      <c r="A680">
        <v>20529</v>
      </c>
      <c r="B680" t="s">
        <v>1722</v>
      </c>
      <c r="C680" t="s">
        <v>1161</v>
      </c>
      <c r="D680" t="s">
        <v>2682</v>
      </c>
      <c r="E680" t="s">
        <v>2010</v>
      </c>
      <c r="F680" t="s">
        <v>1140</v>
      </c>
    </row>
    <row r="681" spans="1:6" x14ac:dyDescent="0.25">
      <c r="A681">
        <v>8358</v>
      </c>
      <c r="B681" t="s">
        <v>1181</v>
      </c>
      <c r="C681" t="s">
        <v>1161</v>
      </c>
      <c r="D681" t="s">
        <v>2683</v>
      </c>
      <c r="E681" t="s">
        <v>2010</v>
      </c>
      <c r="F681" t="s">
        <v>1146</v>
      </c>
    </row>
    <row r="682" spans="1:6" x14ac:dyDescent="0.25">
      <c r="A682">
        <v>7705</v>
      </c>
      <c r="B682" t="s">
        <v>1723</v>
      </c>
      <c r="C682" t="s">
        <v>1161</v>
      </c>
      <c r="D682" t="s">
        <v>2684</v>
      </c>
      <c r="E682" t="s">
        <v>2010</v>
      </c>
      <c r="F682" t="s">
        <v>1147</v>
      </c>
    </row>
    <row r="683" spans="1:6" x14ac:dyDescent="0.25">
      <c r="A683">
        <v>17392</v>
      </c>
      <c r="B683" t="s">
        <v>1724</v>
      </c>
      <c r="C683" t="s">
        <v>1161</v>
      </c>
      <c r="D683" t="s">
        <v>2685</v>
      </c>
      <c r="E683" t="s">
        <v>2010</v>
      </c>
      <c r="F683" t="s">
        <v>1142</v>
      </c>
    </row>
    <row r="684" spans="1:6" x14ac:dyDescent="0.25">
      <c r="A684">
        <v>18276</v>
      </c>
      <c r="B684" t="s">
        <v>1725</v>
      </c>
      <c r="C684" t="s">
        <v>1161</v>
      </c>
      <c r="D684" t="s">
        <v>2392</v>
      </c>
      <c r="E684" t="s">
        <v>2010</v>
      </c>
      <c r="F684" t="s">
        <v>1142</v>
      </c>
    </row>
    <row r="685" spans="1:6" x14ac:dyDescent="0.25">
      <c r="A685">
        <v>7795</v>
      </c>
      <c r="B685" t="s">
        <v>1410</v>
      </c>
      <c r="C685" t="s">
        <v>1161</v>
      </c>
      <c r="D685" t="s">
        <v>2686</v>
      </c>
      <c r="E685" t="s">
        <v>2010</v>
      </c>
      <c r="F685" t="s">
        <v>1145</v>
      </c>
    </row>
    <row r="686" spans="1:6" x14ac:dyDescent="0.25">
      <c r="A686">
        <v>20655</v>
      </c>
      <c r="B686" t="s">
        <v>1726</v>
      </c>
      <c r="C686" t="s">
        <v>1161</v>
      </c>
      <c r="D686" t="s">
        <v>2687</v>
      </c>
      <c r="E686" t="s">
        <v>2010</v>
      </c>
      <c r="F686" t="s">
        <v>1146</v>
      </c>
    </row>
    <row r="687" spans="1:6" x14ac:dyDescent="0.25">
      <c r="A687">
        <v>2454</v>
      </c>
      <c r="B687" t="s">
        <v>1727</v>
      </c>
      <c r="C687" t="s">
        <v>1161</v>
      </c>
      <c r="D687" t="s">
        <v>2688</v>
      </c>
      <c r="E687" t="s">
        <v>2010</v>
      </c>
      <c r="F687" t="s">
        <v>1145</v>
      </c>
    </row>
    <row r="688" spans="1:6" x14ac:dyDescent="0.25">
      <c r="A688">
        <v>150</v>
      </c>
      <c r="B688" t="s">
        <v>1181</v>
      </c>
      <c r="C688" t="s">
        <v>1161</v>
      </c>
      <c r="D688" t="s">
        <v>2689</v>
      </c>
      <c r="E688" t="s">
        <v>2010</v>
      </c>
      <c r="F688" t="s">
        <v>1152</v>
      </c>
    </row>
    <row r="689" spans="1:6" x14ac:dyDescent="0.25">
      <c r="A689">
        <v>10671</v>
      </c>
      <c r="B689" t="s">
        <v>1728</v>
      </c>
      <c r="C689" t="s">
        <v>1161</v>
      </c>
      <c r="D689" t="s">
        <v>2690</v>
      </c>
      <c r="E689" t="s">
        <v>2010</v>
      </c>
      <c r="F689" t="s">
        <v>1139</v>
      </c>
    </row>
    <row r="690" spans="1:6" x14ac:dyDescent="0.25">
      <c r="A690">
        <v>11924</v>
      </c>
      <c r="B690" t="s">
        <v>1729</v>
      </c>
      <c r="C690" t="s">
        <v>1161</v>
      </c>
      <c r="D690" t="s">
        <v>2691</v>
      </c>
      <c r="E690" t="s">
        <v>2010</v>
      </c>
      <c r="F690" t="s">
        <v>1139</v>
      </c>
    </row>
    <row r="691" spans="1:6" x14ac:dyDescent="0.25">
      <c r="A691">
        <v>16086</v>
      </c>
      <c r="B691" t="s">
        <v>1730</v>
      </c>
      <c r="C691" t="s">
        <v>1161</v>
      </c>
      <c r="D691" t="s">
        <v>2692</v>
      </c>
      <c r="E691" t="s">
        <v>2010</v>
      </c>
      <c r="F691" t="s">
        <v>1139</v>
      </c>
    </row>
    <row r="692" spans="1:6" x14ac:dyDescent="0.25">
      <c r="A692">
        <v>19445</v>
      </c>
      <c r="B692" t="s">
        <v>1731</v>
      </c>
      <c r="C692" t="s">
        <v>1161</v>
      </c>
      <c r="D692" t="s">
        <v>2693</v>
      </c>
      <c r="E692" t="s">
        <v>1137</v>
      </c>
      <c r="F692" t="s">
        <v>1139</v>
      </c>
    </row>
    <row r="693" spans="1:6" x14ac:dyDescent="0.25">
      <c r="A693">
        <v>19444</v>
      </c>
      <c r="B693" t="s">
        <v>1732</v>
      </c>
      <c r="C693" t="s">
        <v>1161</v>
      </c>
      <c r="D693" t="s">
        <v>2694</v>
      </c>
      <c r="E693" t="s">
        <v>2010</v>
      </c>
      <c r="F693" t="s">
        <v>1139</v>
      </c>
    </row>
    <row r="694" spans="1:6" x14ac:dyDescent="0.25">
      <c r="A694">
        <v>19443</v>
      </c>
      <c r="B694" t="s">
        <v>1733</v>
      </c>
      <c r="C694" t="s">
        <v>1161</v>
      </c>
      <c r="D694" t="s">
        <v>2695</v>
      </c>
      <c r="E694" t="s">
        <v>2010</v>
      </c>
      <c r="F694" t="s">
        <v>1139</v>
      </c>
    </row>
    <row r="695" spans="1:6" x14ac:dyDescent="0.25">
      <c r="A695">
        <v>19442</v>
      </c>
      <c r="B695" t="s">
        <v>1734</v>
      </c>
      <c r="C695" t="s">
        <v>1161</v>
      </c>
      <c r="D695" t="s">
        <v>2696</v>
      </c>
      <c r="E695" t="s">
        <v>1137</v>
      </c>
      <c r="F695" t="s">
        <v>1139</v>
      </c>
    </row>
    <row r="696" spans="1:6" x14ac:dyDescent="0.25">
      <c r="A696">
        <v>19441</v>
      </c>
      <c r="B696" t="s">
        <v>1735</v>
      </c>
      <c r="C696" t="s">
        <v>1161</v>
      </c>
      <c r="D696" t="s">
        <v>2697</v>
      </c>
      <c r="E696" t="s">
        <v>2010</v>
      </c>
      <c r="F696" t="s">
        <v>1139</v>
      </c>
    </row>
    <row r="697" spans="1:6" x14ac:dyDescent="0.25">
      <c r="A697">
        <v>19440</v>
      </c>
      <c r="B697" t="s">
        <v>1736</v>
      </c>
      <c r="C697" t="s">
        <v>1161</v>
      </c>
      <c r="D697" t="s">
        <v>2698</v>
      </c>
      <c r="E697" t="s">
        <v>1137</v>
      </c>
      <c r="F697" t="s">
        <v>1139</v>
      </c>
    </row>
    <row r="698" spans="1:6" x14ac:dyDescent="0.25">
      <c r="A698">
        <v>19439</v>
      </c>
      <c r="B698" t="s">
        <v>1737</v>
      </c>
      <c r="C698" t="s">
        <v>1161</v>
      </c>
      <c r="D698" t="s">
        <v>2699</v>
      </c>
      <c r="E698" t="s">
        <v>2010</v>
      </c>
      <c r="F698" t="s">
        <v>1139</v>
      </c>
    </row>
    <row r="699" spans="1:6" x14ac:dyDescent="0.25">
      <c r="A699">
        <v>19438</v>
      </c>
      <c r="B699" t="s">
        <v>1738</v>
      </c>
      <c r="C699" t="s">
        <v>1136</v>
      </c>
      <c r="D699" t="s">
        <v>2700</v>
      </c>
      <c r="E699" t="s">
        <v>1137</v>
      </c>
      <c r="F699" t="s">
        <v>1139</v>
      </c>
    </row>
    <row r="700" spans="1:6" x14ac:dyDescent="0.25">
      <c r="A700">
        <v>19437</v>
      </c>
      <c r="B700" t="s">
        <v>1739</v>
      </c>
      <c r="C700" t="s">
        <v>1161</v>
      </c>
      <c r="D700" t="s">
        <v>2701</v>
      </c>
      <c r="E700" t="s">
        <v>2010</v>
      </c>
      <c r="F700" t="s">
        <v>1139</v>
      </c>
    </row>
    <row r="701" spans="1:6" x14ac:dyDescent="0.25">
      <c r="A701">
        <v>19436</v>
      </c>
      <c r="B701" t="s">
        <v>1740</v>
      </c>
      <c r="C701" t="s">
        <v>1136</v>
      </c>
      <c r="D701" t="s">
        <v>2702</v>
      </c>
      <c r="E701" t="s">
        <v>1137</v>
      </c>
      <c r="F701" t="s">
        <v>1139</v>
      </c>
    </row>
    <row r="702" spans="1:6" x14ac:dyDescent="0.25">
      <c r="A702">
        <v>19435</v>
      </c>
      <c r="B702" t="s">
        <v>1741</v>
      </c>
      <c r="C702" t="s">
        <v>1138</v>
      </c>
      <c r="D702" t="s">
        <v>2703</v>
      </c>
      <c r="E702" t="s">
        <v>2010</v>
      </c>
      <c r="F702" t="s">
        <v>1139</v>
      </c>
    </row>
    <row r="703" spans="1:6" x14ac:dyDescent="0.25">
      <c r="A703">
        <v>19434</v>
      </c>
      <c r="B703" t="s">
        <v>1742</v>
      </c>
      <c r="C703" t="s">
        <v>1161</v>
      </c>
      <c r="D703" t="s">
        <v>2704</v>
      </c>
      <c r="E703" t="s">
        <v>1137</v>
      </c>
      <c r="F703" t="s">
        <v>1139</v>
      </c>
    </row>
    <row r="704" spans="1:6" x14ac:dyDescent="0.25">
      <c r="A704">
        <v>19433</v>
      </c>
      <c r="B704" t="s">
        <v>1743</v>
      </c>
      <c r="C704" t="s">
        <v>1161</v>
      </c>
      <c r="D704" t="s">
        <v>2705</v>
      </c>
      <c r="E704" t="s">
        <v>2010</v>
      </c>
      <c r="F704" t="s">
        <v>1139</v>
      </c>
    </row>
    <row r="705" spans="1:6" x14ac:dyDescent="0.25">
      <c r="A705">
        <v>19432</v>
      </c>
      <c r="B705" t="s">
        <v>1744</v>
      </c>
      <c r="C705" t="s">
        <v>1161</v>
      </c>
      <c r="D705" t="s">
        <v>2706</v>
      </c>
      <c r="E705" t="s">
        <v>2010</v>
      </c>
      <c r="F705" t="s">
        <v>1145</v>
      </c>
    </row>
    <row r="706" spans="1:6" x14ac:dyDescent="0.25">
      <c r="A706">
        <v>19431</v>
      </c>
      <c r="B706" t="s">
        <v>1745</v>
      </c>
      <c r="C706" t="s">
        <v>1161</v>
      </c>
      <c r="D706" t="s">
        <v>2707</v>
      </c>
      <c r="E706" t="s">
        <v>2010</v>
      </c>
      <c r="F706" t="s">
        <v>1139</v>
      </c>
    </row>
    <row r="707" spans="1:6" x14ac:dyDescent="0.25">
      <c r="A707">
        <v>19430</v>
      </c>
      <c r="B707" t="s">
        <v>1746</v>
      </c>
      <c r="C707" t="s">
        <v>1161</v>
      </c>
      <c r="D707" t="s">
        <v>2708</v>
      </c>
      <c r="E707" t="s">
        <v>1137</v>
      </c>
      <c r="F707" t="s">
        <v>1139</v>
      </c>
    </row>
    <row r="708" spans="1:6" x14ac:dyDescent="0.25">
      <c r="A708">
        <v>19429</v>
      </c>
      <c r="B708" t="s">
        <v>1747</v>
      </c>
      <c r="C708" t="s">
        <v>1138</v>
      </c>
      <c r="D708" t="s">
        <v>2056</v>
      </c>
      <c r="E708" t="s">
        <v>2010</v>
      </c>
      <c r="F708" t="s">
        <v>1139</v>
      </c>
    </row>
    <row r="709" spans="1:6" x14ac:dyDescent="0.25">
      <c r="A709">
        <v>19428</v>
      </c>
      <c r="B709" t="s">
        <v>1748</v>
      </c>
      <c r="C709" t="s">
        <v>1138</v>
      </c>
      <c r="D709" t="s">
        <v>2049</v>
      </c>
      <c r="E709" t="s">
        <v>2010</v>
      </c>
      <c r="F709" t="s">
        <v>1139</v>
      </c>
    </row>
    <row r="710" spans="1:6" x14ac:dyDescent="0.25">
      <c r="A710">
        <v>19427</v>
      </c>
      <c r="B710" t="s">
        <v>1749</v>
      </c>
      <c r="C710" t="s">
        <v>1161</v>
      </c>
      <c r="D710" t="s">
        <v>2709</v>
      </c>
      <c r="E710" t="s">
        <v>2010</v>
      </c>
      <c r="F710" t="s">
        <v>1139</v>
      </c>
    </row>
    <row r="711" spans="1:6" x14ac:dyDescent="0.25">
      <c r="A711">
        <v>19426</v>
      </c>
      <c r="B711" t="s">
        <v>1750</v>
      </c>
      <c r="C711" t="s">
        <v>1138</v>
      </c>
      <c r="D711" t="s">
        <v>2710</v>
      </c>
      <c r="E711" t="s">
        <v>2010</v>
      </c>
      <c r="F711" t="s">
        <v>1140</v>
      </c>
    </row>
    <row r="712" spans="1:6" x14ac:dyDescent="0.25">
      <c r="A712">
        <v>19425</v>
      </c>
      <c r="B712" t="s">
        <v>1751</v>
      </c>
      <c r="C712" t="s">
        <v>1138</v>
      </c>
      <c r="D712" t="s">
        <v>2711</v>
      </c>
      <c r="E712" t="s">
        <v>1137</v>
      </c>
      <c r="F712" t="s">
        <v>1139</v>
      </c>
    </row>
    <row r="713" spans="1:6" x14ac:dyDescent="0.25">
      <c r="A713">
        <v>19424</v>
      </c>
      <c r="B713" t="s">
        <v>1752</v>
      </c>
      <c r="C713" t="s">
        <v>1138</v>
      </c>
      <c r="D713" t="s">
        <v>2712</v>
      </c>
      <c r="E713" t="s">
        <v>2010</v>
      </c>
      <c r="F713" t="s">
        <v>1139</v>
      </c>
    </row>
    <row r="714" spans="1:6" x14ac:dyDescent="0.25">
      <c r="A714">
        <v>19423</v>
      </c>
      <c r="B714" t="s">
        <v>1753</v>
      </c>
      <c r="C714" t="s">
        <v>1138</v>
      </c>
      <c r="D714" t="s">
        <v>2713</v>
      </c>
      <c r="E714" t="s">
        <v>2010</v>
      </c>
      <c r="F714" t="s">
        <v>1139</v>
      </c>
    </row>
    <row r="715" spans="1:6" x14ac:dyDescent="0.25">
      <c r="A715">
        <v>19422</v>
      </c>
      <c r="B715" t="s">
        <v>1754</v>
      </c>
      <c r="C715" t="s">
        <v>1138</v>
      </c>
      <c r="D715" t="s">
        <v>2714</v>
      </c>
      <c r="E715" t="s">
        <v>1137</v>
      </c>
      <c r="F715" t="s">
        <v>1139</v>
      </c>
    </row>
    <row r="716" spans="1:6" x14ac:dyDescent="0.25">
      <c r="A716">
        <v>19421</v>
      </c>
      <c r="B716" t="s">
        <v>1755</v>
      </c>
      <c r="C716" t="s">
        <v>1138</v>
      </c>
      <c r="D716" t="s">
        <v>2066</v>
      </c>
      <c r="E716" t="s">
        <v>2010</v>
      </c>
      <c r="F716" t="s">
        <v>1139</v>
      </c>
    </row>
    <row r="717" spans="1:6" x14ac:dyDescent="0.25">
      <c r="A717">
        <v>19420</v>
      </c>
      <c r="B717" t="s">
        <v>1756</v>
      </c>
      <c r="C717" t="s">
        <v>1136</v>
      </c>
      <c r="D717" t="s">
        <v>2715</v>
      </c>
      <c r="E717" t="s">
        <v>2010</v>
      </c>
      <c r="F717" t="s">
        <v>1139</v>
      </c>
    </row>
    <row r="718" spans="1:6" x14ac:dyDescent="0.25">
      <c r="A718">
        <v>19419</v>
      </c>
      <c r="B718" t="s">
        <v>1757</v>
      </c>
      <c r="C718" t="s">
        <v>1136</v>
      </c>
      <c r="D718" t="s">
        <v>2716</v>
      </c>
      <c r="E718" t="s">
        <v>1137</v>
      </c>
      <c r="F718" t="s">
        <v>1139</v>
      </c>
    </row>
    <row r="719" spans="1:6" x14ac:dyDescent="0.25">
      <c r="A719">
        <v>19418</v>
      </c>
      <c r="B719" t="s">
        <v>1758</v>
      </c>
      <c r="C719" t="s">
        <v>1138</v>
      </c>
      <c r="D719" t="s">
        <v>2717</v>
      </c>
      <c r="E719" t="s">
        <v>2010</v>
      </c>
      <c r="F719" t="s">
        <v>1139</v>
      </c>
    </row>
    <row r="720" spans="1:6" x14ac:dyDescent="0.25">
      <c r="A720">
        <v>19417</v>
      </c>
      <c r="B720" t="s">
        <v>1759</v>
      </c>
      <c r="C720" t="s">
        <v>1136</v>
      </c>
      <c r="D720" t="s">
        <v>2718</v>
      </c>
      <c r="E720" t="s">
        <v>1137</v>
      </c>
      <c r="F720" t="s">
        <v>1139</v>
      </c>
    </row>
    <row r="721" spans="1:6" x14ac:dyDescent="0.25">
      <c r="A721">
        <v>19416</v>
      </c>
      <c r="B721" t="s">
        <v>1760</v>
      </c>
      <c r="C721" t="s">
        <v>1136</v>
      </c>
      <c r="D721" t="s">
        <v>2719</v>
      </c>
      <c r="E721" t="s">
        <v>2010</v>
      </c>
      <c r="F721" t="s">
        <v>1140</v>
      </c>
    </row>
    <row r="722" spans="1:6" x14ac:dyDescent="0.25">
      <c r="A722">
        <v>19415</v>
      </c>
      <c r="B722" t="s">
        <v>1761</v>
      </c>
      <c r="C722" t="s">
        <v>1138</v>
      </c>
      <c r="D722" t="s">
        <v>2720</v>
      </c>
      <c r="E722" t="s">
        <v>1137</v>
      </c>
      <c r="F722" t="s">
        <v>1139</v>
      </c>
    </row>
    <row r="723" spans="1:6" x14ac:dyDescent="0.25">
      <c r="A723">
        <v>19414</v>
      </c>
      <c r="B723" t="s">
        <v>1762</v>
      </c>
      <c r="C723" t="s">
        <v>1161</v>
      </c>
      <c r="D723" t="s">
        <v>2721</v>
      </c>
      <c r="E723" t="s">
        <v>2010</v>
      </c>
      <c r="F723" t="s">
        <v>1139</v>
      </c>
    </row>
    <row r="724" spans="1:6" x14ac:dyDescent="0.25">
      <c r="A724">
        <v>19413</v>
      </c>
      <c r="B724" t="s">
        <v>1763</v>
      </c>
      <c r="C724" t="s">
        <v>1161</v>
      </c>
      <c r="D724" t="s">
        <v>2722</v>
      </c>
      <c r="E724" t="s">
        <v>2010</v>
      </c>
      <c r="F724" t="s">
        <v>1139</v>
      </c>
    </row>
    <row r="725" spans="1:6" x14ac:dyDescent="0.25">
      <c r="A725">
        <v>19412</v>
      </c>
      <c r="B725" t="s">
        <v>1764</v>
      </c>
      <c r="C725" t="s">
        <v>1161</v>
      </c>
      <c r="D725" t="s">
        <v>2723</v>
      </c>
      <c r="E725" t="s">
        <v>1137</v>
      </c>
      <c r="F725" t="s">
        <v>1139</v>
      </c>
    </row>
    <row r="726" spans="1:6" x14ac:dyDescent="0.25">
      <c r="A726">
        <v>19411</v>
      </c>
      <c r="B726" t="s">
        <v>1765</v>
      </c>
      <c r="C726" t="s">
        <v>1161</v>
      </c>
      <c r="D726" t="s">
        <v>2724</v>
      </c>
      <c r="E726" t="s">
        <v>2010</v>
      </c>
      <c r="F726" t="s">
        <v>1147</v>
      </c>
    </row>
    <row r="727" spans="1:6" x14ac:dyDescent="0.25">
      <c r="A727">
        <v>19410</v>
      </c>
      <c r="B727" t="s">
        <v>1766</v>
      </c>
      <c r="C727" t="s">
        <v>1161</v>
      </c>
      <c r="D727" t="s">
        <v>2725</v>
      </c>
      <c r="E727" t="s">
        <v>1137</v>
      </c>
      <c r="F727" t="s">
        <v>1139</v>
      </c>
    </row>
    <row r="728" spans="1:6" x14ac:dyDescent="0.25">
      <c r="A728">
        <v>19409</v>
      </c>
      <c r="B728" t="s">
        <v>1767</v>
      </c>
      <c r="C728" t="s">
        <v>1161</v>
      </c>
      <c r="D728" t="s">
        <v>2726</v>
      </c>
      <c r="E728" t="s">
        <v>2010</v>
      </c>
      <c r="F728" t="s">
        <v>1155</v>
      </c>
    </row>
    <row r="729" spans="1:6" x14ac:dyDescent="0.25">
      <c r="A729">
        <v>19408</v>
      </c>
      <c r="B729" t="s">
        <v>1768</v>
      </c>
      <c r="C729" t="s">
        <v>1138</v>
      </c>
      <c r="D729" t="s">
        <v>2727</v>
      </c>
      <c r="E729" t="s">
        <v>1137</v>
      </c>
      <c r="F729" t="s">
        <v>1139</v>
      </c>
    </row>
    <row r="730" spans="1:6" x14ac:dyDescent="0.25">
      <c r="A730">
        <v>19407</v>
      </c>
      <c r="B730" t="s">
        <v>1769</v>
      </c>
      <c r="C730" t="s">
        <v>1138</v>
      </c>
      <c r="D730" t="s">
        <v>2728</v>
      </c>
      <c r="E730" t="s">
        <v>2010</v>
      </c>
      <c r="F730" t="s">
        <v>1139</v>
      </c>
    </row>
    <row r="731" spans="1:6" x14ac:dyDescent="0.25">
      <c r="A731">
        <v>19406</v>
      </c>
      <c r="B731" t="s">
        <v>1770</v>
      </c>
      <c r="C731" t="s">
        <v>1138</v>
      </c>
      <c r="D731" t="s">
        <v>2729</v>
      </c>
      <c r="E731" t="s">
        <v>1137</v>
      </c>
      <c r="F731" t="s">
        <v>1139</v>
      </c>
    </row>
    <row r="732" spans="1:6" x14ac:dyDescent="0.25">
      <c r="A732">
        <v>19405</v>
      </c>
      <c r="B732" t="s">
        <v>1771</v>
      </c>
      <c r="C732" t="s">
        <v>1161</v>
      </c>
      <c r="D732" t="s">
        <v>2730</v>
      </c>
      <c r="E732" t="s">
        <v>2010</v>
      </c>
      <c r="F732" t="s">
        <v>1139</v>
      </c>
    </row>
    <row r="733" spans="1:6" x14ac:dyDescent="0.25">
      <c r="A733">
        <v>19404</v>
      </c>
      <c r="B733" t="s">
        <v>1772</v>
      </c>
      <c r="C733" t="s">
        <v>1138</v>
      </c>
      <c r="D733" t="s">
        <v>2731</v>
      </c>
      <c r="E733" t="s">
        <v>1137</v>
      </c>
      <c r="F733" t="s">
        <v>1139</v>
      </c>
    </row>
    <row r="734" spans="1:6" x14ac:dyDescent="0.25">
      <c r="A734">
        <v>19403</v>
      </c>
      <c r="B734" t="s">
        <v>1773</v>
      </c>
      <c r="C734" t="s">
        <v>1161</v>
      </c>
      <c r="D734" t="s">
        <v>2732</v>
      </c>
      <c r="E734" t="s">
        <v>2010</v>
      </c>
      <c r="F734" t="s">
        <v>1139</v>
      </c>
    </row>
    <row r="735" spans="1:6" x14ac:dyDescent="0.25">
      <c r="A735">
        <v>19402</v>
      </c>
      <c r="B735" t="s">
        <v>1774</v>
      </c>
      <c r="C735" t="s">
        <v>1161</v>
      </c>
      <c r="D735" t="s">
        <v>2733</v>
      </c>
      <c r="E735" t="s">
        <v>1137</v>
      </c>
      <c r="F735" t="s">
        <v>1139</v>
      </c>
    </row>
    <row r="736" spans="1:6" x14ac:dyDescent="0.25">
      <c r="A736">
        <v>19401</v>
      </c>
      <c r="B736" t="s">
        <v>1775</v>
      </c>
      <c r="C736" t="s">
        <v>1161</v>
      </c>
      <c r="D736" t="s">
        <v>2734</v>
      </c>
      <c r="E736" t="s">
        <v>2010</v>
      </c>
      <c r="F736" t="s">
        <v>1139</v>
      </c>
    </row>
    <row r="737" spans="1:6" x14ac:dyDescent="0.25">
      <c r="A737">
        <v>19400</v>
      </c>
      <c r="B737" t="s">
        <v>1776</v>
      </c>
      <c r="C737" t="s">
        <v>1161</v>
      </c>
      <c r="D737" t="s">
        <v>2735</v>
      </c>
      <c r="E737" t="s">
        <v>2010</v>
      </c>
      <c r="F737" t="s">
        <v>1146</v>
      </c>
    </row>
    <row r="738" spans="1:6" x14ac:dyDescent="0.25">
      <c r="A738">
        <v>19399</v>
      </c>
      <c r="B738" t="s">
        <v>1777</v>
      </c>
      <c r="C738" t="s">
        <v>1136</v>
      </c>
      <c r="D738" t="s">
        <v>2736</v>
      </c>
      <c r="E738" t="s">
        <v>2010</v>
      </c>
      <c r="F738" t="s">
        <v>1139</v>
      </c>
    </row>
    <row r="739" spans="1:6" x14ac:dyDescent="0.25">
      <c r="A739">
        <v>19398</v>
      </c>
      <c r="B739" t="s">
        <v>1778</v>
      </c>
      <c r="C739" t="s">
        <v>1136</v>
      </c>
      <c r="D739" t="s">
        <v>2737</v>
      </c>
      <c r="E739" t="s">
        <v>1137</v>
      </c>
      <c r="F739" t="s">
        <v>1139</v>
      </c>
    </row>
    <row r="740" spans="1:6" x14ac:dyDescent="0.25">
      <c r="A740">
        <v>19397</v>
      </c>
      <c r="B740" t="s">
        <v>1779</v>
      </c>
      <c r="C740" t="s">
        <v>1136</v>
      </c>
      <c r="D740" t="s">
        <v>2738</v>
      </c>
      <c r="E740" t="s">
        <v>2010</v>
      </c>
      <c r="F740" t="s">
        <v>1139</v>
      </c>
    </row>
    <row r="741" spans="1:6" x14ac:dyDescent="0.25">
      <c r="A741">
        <v>19396</v>
      </c>
      <c r="B741" t="s">
        <v>1780</v>
      </c>
      <c r="C741" t="s">
        <v>1136</v>
      </c>
      <c r="D741" t="s">
        <v>2739</v>
      </c>
      <c r="E741" t="s">
        <v>1137</v>
      </c>
      <c r="F741" t="s">
        <v>1139</v>
      </c>
    </row>
    <row r="742" spans="1:6" x14ac:dyDescent="0.25">
      <c r="A742">
        <v>19395</v>
      </c>
      <c r="B742" t="s">
        <v>1781</v>
      </c>
      <c r="C742" t="s">
        <v>1136</v>
      </c>
      <c r="D742" t="s">
        <v>2740</v>
      </c>
      <c r="E742" t="s">
        <v>2010</v>
      </c>
      <c r="F742" t="s">
        <v>1139</v>
      </c>
    </row>
    <row r="743" spans="1:6" x14ac:dyDescent="0.25">
      <c r="A743">
        <v>19394</v>
      </c>
      <c r="B743" t="s">
        <v>1782</v>
      </c>
      <c r="C743" t="s">
        <v>1136</v>
      </c>
      <c r="D743" t="s">
        <v>2741</v>
      </c>
      <c r="E743" t="s">
        <v>2010</v>
      </c>
      <c r="F743" t="s">
        <v>1146</v>
      </c>
    </row>
    <row r="744" spans="1:6" x14ac:dyDescent="0.25">
      <c r="A744">
        <v>19393</v>
      </c>
      <c r="B744" t="s">
        <v>1783</v>
      </c>
      <c r="C744" t="s">
        <v>1136</v>
      </c>
      <c r="D744" t="s">
        <v>2742</v>
      </c>
      <c r="E744" t="s">
        <v>1137</v>
      </c>
      <c r="F744" t="s">
        <v>1139</v>
      </c>
    </row>
    <row r="745" spans="1:6" x14ac:dyDescent="0.25">
      <c r="A745">
        <v>19392</v>
      </c>
      <c r="B745" t="s">
        <v>1784</v>
      </c>
      <c r="C745" t="s">
        <v>1136</v>
      </c>
      <c r="D745" t="s">
        <v>2743</v>
      </c>
      <c r="E745" t="s">
        <v>2010</v>
      </c>
      <c r="F745" t="s">
        <v>1139</v>
      </c>
    </row>
    <row r="746" spans="1:6" x14ac:dyDescent="0.25">
      <c r="A746">
        <v>19391</v>
      </c>
      <c r="B746" t="s">
        <v>1785</v>
      </c>
      <c r="C746" t="s">
        <v>1161</v>
      </c>
      <c r="D746" t="s">
        <v>2744</v>
      </c>
      <c r="E746" t="s">
        <v>1137</v>
      </c>
      <c r="F746" t="s">
        <v>1139</v>
      </c>
    </row>
    <row r="747" spans="1:6" x14ac:dyDescent="0.25">
      <c r="A747">
        <v>19390</v>
      </c>
      <c r="B747" t="s">
        <v>1786</v>
      </c>
      <c r="C747" t="s">
        <v>1136</v>
      </c>
      <c r="D747" t="s">
        <v>2745</v>
      </c>
      <c r="E747" t="s">
        <v>2010</v>
      </c>
      <c r="F747" t="s">
        <v>1139</v>
      </c>
    </row>
    <row r="748" spans="1:6" x14ac:dyDescent="0.25">
      <c r="A748">
        <v>19389</v>
      </c>
      <c r="B748" t="s">
        <v>1787</v>
      </c>
      <c r="C748" t="s">
        <v>1161</v>
      </c>
      <c r="D748" t="s">
        <v>2746</v>
      </c>
      <c r="E748" t="s">
        <v>2010</v>
      </c>
      <c r="F748" t="s">
        <v>1140</v>
      </c>
    </row>
    <row r="749" spans="1:6" x14ac:dyDescent="0.25">
      <c r="A749">
        <v>19388</v>
      </c>
      <c r="B749" t="s">
        <v>1788</v>
      </c>
      <c r="C749" t="s">
        <v>1161</v>
      </c>
      <c r="D749" t="s">
        <v>2747</v>
      </c>
      <c r="E749" t="s">
        <v>1137</v>
      </c>
      <c r="F749" t="s">
        <v>1139</v>
      </c>
    </row>
    <row r="750" spans="1:6" x14ac:dyDescent="0.25">
      <c r="A750">
        <v>19387</v>
      </c>
      <c r="B750" t="s">
        <v>1789</v>
      </c>
      <c r="C750" t="s">
        <v>1161</v>
      </c>
      <c r="D750" t="s">
        <v>2748</v>
      </c>
      <c r="E750" t="s">
        <v>2010</v>
      </c>
      <c r="F750" t="s">
        <v>1139</v>
      </c>
    </row>
    <row r="751" spans="1:6" x14ac:dyDescent="0.25">
      <c r="A751">
        <v>19386</v>
      </c>
      <c r="B751" t="s">
        <v>1790</v>
      </c>
      <c r="C751" t="s">
        <v>1161</v>
      </c>
      <c r="D751" t="s">
        <v>2749</v>
      </c>
      <c r="E751" t="s">
        <v>1137</v>
      </c>
      <c r="F751" t="s">
        <v>1139</v>
      </c>
    </row>
    <row r="752" spans="1:6" x14ac:dyDescent="0.25">
      <c r="A752">
        <v>19385</v>
      </c>
      <c r="B752" t="s">
        <v>1791</v>
      </c>
      <c r="C752" t="s">
        <v>1161</v>
      </c>
      <c r="D752" t="s">
        <v>2750</v>
      </c>
      <c r="E752" t="s">
        <v>2010</v>
      </c>
      <c r="F752" t="s">
        <v>1139</v>
      </c>
    </row>
    <row r="753" spans="1:6" x14ac:dyDescent="0.25">
      <c r="A753">
        <v>19384</v>
      </c>
      <c r="B753" t="s">
        <v>1792</v>
      </c>
      <c r="C753" t="s">
        <v>1136</v>
      </c>
      <c r="D753" t="s">
        <v>2751</v>
      </c>
      <c r="E753" t="s">
        <v>1137</v>
      </c>
      <c r="F753" t="s">
        <v>1139</v>
      </c>
    </row>
    <row r="754" spans="1:6" x14ac:dyDescent="0.25">
      <c r="A754">
        <v>19383</v>
      </c>
      <c r="B754" t="s">
        <v>1793</v>
      </c>
      <c r="C754" t="s">
        <v>1161</v>
      </c>
      <c r="D754" t="s">
        <v>2752</v>
      </c>
      <c r="E754" t="s">
        <v>2010</v>
      </c>
      <c r="F754" t="s">
        <v>1152</v>
      </c>
    </row>
    <row r="755" spans="1:6" x14ac:dyDescent="0.25">
      <c r="A755">
        <v>19382</v>
      </c>
      <c r="B755" t="s">
        <v>1794</v>
      </c>
      <c r="C755" t="s">
        <v>1161</v>
      </c>
      <c r="D755" t="s">
        <v>2753</v>
      </c>
      <c r="E755" t="s">
        <v>2010</v>
      </c>
      <c r="F755" t="s">
        <v>1160</v>
      </c>
    </row>
    <row r="756" spans="1:6" x14ac:dyDescent="0.25">
      <c r="A756">
        <v>19381</v>
      </c>
      <c r="B756" t="s">
        <v>1795</v>
      </c>
      <c r="C756" t="s">
        <v>1138</v>
      </c>
      <c r="D756" t="s">
        <v>2754</v>
      </c>
      <c r="E756" t="s">
        <v>2010</v>
      </c>
      <c r="F756" t="s">
        <v>1139</v>
      </c>
    </row>
    <row r="757" spans="1:6" x14ac:dyDescent="0.25">
      <c r="A757">
        <v>19380</v>
      </c>
      <c r="B757" t="s">
        <v>1796</v>
      </c>
      <c r="C757" t="s">
        <v>1138</v>
      </c>
      <c r="D757" t="s">
        <v>2755</v>
      </c>
      <c r="E757" t="s">
        <v>1137</v>
      </c>
      <c r="F757" t="s">
        <v>1139</v>
      </c>
    </row>
    <row r="758" spans="1:6" x14ac:dyDescent="0.25">
      <c r="A758">
        <v>19379</v>
      </c>
      <c r="B758" t="s">
        <v>1797</v>
      </c>
      <c r="C758" t="s">
        <v>1136</v>
      </c>
      <c r="D758" t="s">
        <v>2756</v>
      </c>
      <c r="E758" t="s">
        <v>2010</v>
      </c>
      <c r="F758" t="s">
        <v>1139</v>
      </c>
    </row>
    <row r="759" spans="1:6" x14ac:dyDescent="0.25">
      <c r="A759">
        <v>19378</v>
      </c>
      <c r="B759" t="s">
        <v>1798</v>
      </c>
      <c r="C759" t="s">
        <v>1138</v>
      </c>
      <c r="D759" t="s">
        <v>2757</v>
      </c>
      <c r="E759" t="s">
        <v>1137</v>
      </c>
      <c r="F759" t="s">
        <v>1139</v>
      </c>
    </row>
    <row r="760" spans="1:6" x14ac:dyDescent="0.25">
      <c r="A760">
        <v>19377</v>
      </c>
      <c r="B760" t="s">
        <v>1799</v>
      </c>
      <c r="C760" t="s">
        <v>1138</v>
      </c>
      <c r="D760" t="s">
        <v>2758</v>
      </c>
      <c r="E760" t="s">
        <v>2010</v>
      </c>
      <c r="F760" t="s">
        <v>1139</v>
      </c>
    </row>
    <row r="761" spans="1:6" x14ac:dyDescent="0.25">
      <c r="A761">
        <v>19376</v>
      </c>
      <c r="B761" t="s">
        <v>1800</v>
      </c>
      <c r="C761" t="s">
        <v>1161</v>
      </c>
      <c r="D761" t="s">
        <v>2759</v>
      </c>
      <c r="E761" t="s">
        <v>1137</v>
      </c>
      <c r="F761" t="s">
        <v>1146</v>
      </c>
    </row>
    <row r="762" spans="1:6" x14ac:dyDescent="0.25">
      <c r="A762">
        <v>19375</v>
      </c>
      <c r="B762" t="s">
        <v>1801</v>
      </c>
      <c r="C762" t="s">
        <v>1138</v>
      </c>
      <c r="D762" t="s">
        <v>2760</v>
      </c>
      <c r="E762" t="s">
        <v>2010</v>
      </c>
      <c r="F762" t="s">
        <v>1146</v>
      </c>
    </row>
    <row r="763" spans="1:6" x14ac:dyDescent="0.25">
      <c r="A763">
        <v>19374</v>
      </c>
      <c r="B763" t="s">
        <v>1802</v>
      </c>
      <c r="C763" t="s">
        <v>1138</v>
      </c>
      <c r="D763" t="s">
        <v>2761</v>
      </c>
      <c r="E763" t="s">
        <v>1137</v>
      </c>
      <c r="F763" t="s">
        <v>1146</v>
      </c>
    </row>
    <row r="764" spans="1:6" x14ac:dyDescent="0.25">
      <c r="A764">
        <v>19373</v>
      </c>
      <c r="B764" t="s">
        <v>1803</v>
      </c>
      <c r="C764" t="s">
        <v>1136</v>
      </c>
      <c r="D764" t="s">
        <v>2762</v>
      </c>
      <c r="E764" t="s">
        <v>2010</v>
      </c>
      <c r="F764" t="s">
        <v>1152</v>
      </c>
    </row>
    <row r="765" spans="1:6" x14ac:dyDescent="0.25">
      <c r="A765">
        <v>19372</v>
      </c>
      <c r="B765" t="s">
        <v>1804</v>
      </c>
      <c r="C765" t="s">
        <v>1136</v>
      </c>
      <c r="D765" t="s">
        <v>2763</v>
      </c>
      <c r="E765" t="s">
        <v>1137</v>
      </c>
      <c r="F765" t="s">
        <v>1146</v>
      </c>
    </row>
    <row r="766" spans="1:6" x14ac:dyDescent="0.25">
      <c r="A766">
        <v>19371</v>
      </c>
      <c r="B766" t="s">
        <v>1805</v>
      </c>
      <c r="C766" t="s">
        <v>1136</v>
      </c>
      <c r="D766" t="s">
        <v>2764</v>
      </c>
      <c r="E766" t="s">
        <v>2010</v>
      </c>
      <c r="F766" t="s">
        <v>1146</v>
      </c>
    </row>
    <row r="767" spans="1:6" x14ac:dyDescent="0.25">
      <c r="A767">
        <v>19370</v>
      </c>
      <c r="B767" t="s">
        <v>1806</v>
      </c>
      <c r="C767" t="s">
        <v>1161</v>
      </c>
      <c r="D767" t="s">
        <v>2765</v>
      </c>
      <c r="E767" t="s">
        <v>1137</v>
      </c>
      <c r="F767" t="s">
        <v>1140</v>
      </c>
    </row>
    <row r="768" spans="1:6" x14ac:dyDescent="0.25">
      <c r="A768">
        <v>19369</v>
      </c>
      <c r="B768" t="s">
        <v>1807</v>
      </c>
      <c r="C768" t="s">
        <v>1161</v>
      </c>
      <c r="D768" t="s">
        <v>2766</v>
      </c>
      <c r="E768" t="s">
        <v>2010</v>
      </c>
      <c r="F768" t="s">
        <v>1143</v>
      </c>
    </row>
    <row r="769" spans="1:6" x14ac:dyDescent="0.25">
      <c r="A769">
        <v>19368</v>
      </c>
      <c r="B769" t="s">
        <v>1808</v>
      </c>
      <c r="C769" t="s">
        <v>1138</v>
      </c>
      <c r="D769" t="s">
        <v>2767</v>
      </c>
      <c r="E769" t="s">
        <v>2010</v>
      </c>
      <c r="F769" t="s">
        <v>1146</v>
      </c>
    </row>
    <row r="770" spans="1:6" x14ac:dyDescent="0.25">
      <c r="A770">
        <v>19367</v>
      </c>
      <c r="B770" t="s">
        <v>1809</v>
      </c>
      <c r="C770" t="s">
        <v>1138</v>
      </c>
      <c r="D770" t="s">
        <v>2768</v>
      </c>
      <c r="E770" t="s">
        <v>1137</v>
      </c>
      <c r="F770" t="s">
        <v>1144</v>
      </c>
    </row>
    <row r="771" spans="1:6" x14ac:dyDescent="0.25">
      <c r="A771">
        <v>19366</v>
      </c>
      <c r="B771" t="s">
        <v>1810</v>
      </c>
      <c r="C771" t="s">
        <v>1138</v>
      </c>
      <c r="D771" t="s">
        <v>2769</v>
      </c>
      <c r="E771" t="s">
        <v>2010</v>
      </c>
      <c r="F771" t="s">
        <v>1140</v>
      </c>
    </row>
    <row r="772" spans="1:6" x14ac:dyDescent="0.25">
      <c r="A772">
        <v>19365</v>
      </c>
      <c r="B772" t="s">
        <v>1811</v>
      </c>
      <c r="C772" t="s">
        <v>1138</v>
      </c>
      <c r="D772" t="s">
        <v>2770</v>
      </c>
      <c r="E772" t="s">
        <v>1137</v>
      </c>
      <c r="F772" t="s">
        <v>1146</v>
      </c>
    </row>
    <row r="773" spans="1:6" x14ac:dyDescent="0.25">
      <c r="A773">
        <v>19364</v>
      </c>
      <c r="B773" t="s">
        <v>1812</v>
      </c>
      <c r="C773" t="s">
        <v>1138</v>
      </c>
      <c r="D773" t="s">
        <v>2771</v>
      </c>
      <c r="E773" t="s">
        <v>2010</v>
      </c>
      <c r="F773" t="s">
        <v>1146</v>
      </c>
    </row>
    <row r="774" spans="1:6" x14ac:dyDescent="0.25">
      <c r="A774">
        <v>19363</v>
      </c>
      <c r="B774" t="s">
        <v>1813</v>
      </c>
      <c r="C774" t="s">
        <v>1138</v>
      </c>
      <c r="D774" t="s">
        <v>2772</v>
      </c>
      <c r="E774" t="s">
        <v>2010</v>
      </c>
      <c r="F774" t="s">
        <v>1163</v>
      </c>
    </row>
    <row r="775" spans="1:6" x14ac:dyDescent="0.25">
      <c r="A775">
        <v>19362</v>
      </c>
      <c r="B775" t="s">
        <v>1814</v>
      </c>
      <c r="C775" t="s">
        <v>1138</v>
      </c>
      <c r="D775" t="s">
        <v>2773</v>
      </c>
      <c r="E775" t="s">
        <v>2010</v>
      </c>
      <c r="F775" t="s">
        <v>1140</v>
      </c>
    </row>
    <row r="776" spans="1:6" x14ac:dyDescent="0.25">
      <c r="A776">
        <v>19361</v>
      </c>
      <c r="B776" t="s">
        <v>1815</v>
      </c>
      <c r="C776" t="s">
        <v>1138</v>
      </c>
      <c r="D776" t="s">
        <v>2774</v>
      </c>
      <c r="E776" t="s">
        <v>1137</v>
      </c>
      <c r="F776" t="s">
        <v>1146</v>
      </c>
    </row>
    <row r="777" spans="1:6" x14ac:dyDescent="0.25">
      <c r="A777">
        <v>19360</v>
      </c>
      <c r="B777" t="s">
        <v>1816</v>
      </c>
      <c r="C777" t="s">
        <v>1161</v>
      </c>
      <c r="D777" t="s">
        <v>2328</v>
      </c>
      <c r="E777" t="s">
        <v>1137</v>
      </c>
      <c r="F777" t="s">
        <v>1165</v>
      </c>
    </row>
    <row r="778" spans="1:6" x14ac:dyDescent="0.25">
      <c r="A778">
        <v>19359</v>
      </c>
      <c r="B778" t="s">
        <v>1817</v>
      </c>
      <c r="C778" t="s">
        <v>1161</v>
      </c>
      <c r="D778" t="s">
        <v>2153</v>
      </c>
      <c r="E778" t="s">
        <v>2010</v>
      </c>
      <c r="F778" t="s">
        <v>1163</v>
      </c>
    </row>
    <row r="779" spans="1:6" x14ac:dyDescent="0.25">
      <c r="A779">
        <v>19358</v>
      </c>
      <c r="B779" t="s">
        <v>1818</v>
      </c>
      <c r="C779" t="s">
        <v>1161</v>
      </c>
      <c r="D779" t="s">
        <v>2775</v>
      </c>
      <c r="E779" t="s">
        <v>2010</v>
      </c>
      <c r="F779" t="s">
        <v>1142</v>
      </c>
    </row>
    <row r="780" spans="1:6" x14ac:dyDescent="0.25">
      <c r="A780">
        <v>19357</v>
      </c>
      <c r="B780" t="s">
        <v>1819</v>
      </c>
      <c r="C780" t="s">
        <v>1161</v>
      </c>
      <c r="D780" t="s">
        <v>2776</v>
      </c>
      <c r="E780" t="s">
        <v>1137</v>
      </c>
      <c r="F780" t="s">
        <v>1147</v>
      </c>
    </row>
    <row r="781" spans="1:6" x14ac:dyDescent="0.25">
      <c r="A781">
        <v>19356</v>
      </c>
      <c r="B781" t="s">
        <v>1820</v>
      </c>
      <c r="C781" t="s">
        <v>1138</v>
      </c>
      <c r="D781" t="s">
        <v>2777</v>
      </c>
      <c r="E781" t="s">
        <v>2010</v>
      </c>
      <c r="F781" t="s">
        <v>1146</v>
      </c>
    </row>
    <row r="782" spans="1:6" x14ac:dyDescent="0.25">
      <c r="A782">
        <v>19355</v>
      </c>
      <c r="B782" t="s">
        <v>1821</v>
      </c>
      <c r="C782" t="s">
        <v>1161</v>
      </c>
      <c r="D782" t="s">
        <v>2778</v>
      </c>
      <c r="E782" t="s">
        <v>1137</v>
      </c>
      <c r="F782" t="s">
        <v>1153</v>
      </c>
    </row>
    <row r="783" spans="1:6" x14ac:dyDescent="0.25">
      <c r="A783">
        <v>19354</v>
      </c>
      <c r="B783" t="s">
        <v>1822</v>
      </c>
      <c r="C783" t="s">
        <v>1136</v>
      </c>
      <c r="D783" t="s">
        <v>2779</v>
      </c>
      <c r="E783" t="s">
        <v>2010</v>
      </c>
      <c r="F783" t="s">
        <v>1142</v>
      </c>
    </row>
    <row r="784" spans="1:6" x14ac:dyDescent="0.25">
      <c r="A784">
        <v>19353</v>
      </c>
      <c r="B784" t="s">
        <v>1823</v>
      </c>
      <c r="C784" t="s">
        <v>1138</v>
      </c>
      <c r="D784" t="s">
        <v>2780</v>
      </c>
      <c r="E784" t="s">
        <v>2010</v>
      </c>
      <c r="F784" t="s">
        <v>1155</v>
      </c>
    </row>
    <row r="785" spans="1:6" x14ac:dyDescent="0.25">
      <c r="A785">
        <v>19352</v>
      </c>
      <c r="B785" t="s">
        <v>1824</v>
      </c>
      <c r="C785" t="s">
        <v>1136</v>
      </c>
      <c r="D785" t="s">
        <v>2781</v>
      </c>
      <c r="E785" t="s">
        <v>1137</v>
      </c>
      <c r="F785" t="s">
        <v>1146</v>
      </c>
    </row>
    <row r="786" spans="1:6" x14ac:dyDescent="0.25">
      <c r="A786">
        <v>19351</v>
      </c>
      <c r="B786" t="s">
        <v>1825</v>
      </c>
      <c r="C786" t="s">
        <v>1136</v>
      </c>
      <c r="D786" t="s">
        <v>2782</v>
      </c>
      <c r="E786" t="s">
        <v>2010</v>
      </c>
      <c r="F786" t="s">
        <v>1145</v>
      </c>
    </row>
    <row r="787" spans="1:6" x14ac:dyDescent="0.25">
      <c r="A787">
        <v>19350</v>
      </c>
      <c r="B787" t="s">
        <v>1826</v>
      </c>
      <c r="C787" t="s">
        <v>1138</v>
      </c>
      <c r="D787" t="s">
        <v>2783</v>
      </c>
      <c r="E787" t="s">
        <v>1137</v>
      </c>
      <c r="F787" t="s">
        <v>1140</v>
      </c>
    </row>
    <row r="788" spans="1:6" x14ac:dyDescent="0.25">
      <c r="A788">
        <v>9597</v>
      </c>
      <c r="B788" t="s">
        <v>1827</v>
      </c>
      <c r="C788" t="s">
        <v>1136</v>
      </c>
      <c r="D788" t="s">
        <v>2014</v>
      </c>
      <c r="E788" t="s">
        <v>1137</v>
      </c>
      <c r="F788" t="s">
        <v>1146</v>
      </c>
    </row>
    <row r="789" spans="1:6" x14ac:dyDescent="0.25">
      <c r="A789">
        <v>9467</v>
      </c>
      <c r="B789" t="s">
        <v>1828</v>
      </c>
      <c r="C789" t="s">
        <v>1136</v>
      </c>
      <c r="D789" t="s">
        <v>2784</v>
      </c>
      <c r="E789" t="s">
        <v>1137</v>
      </c>
      <c r="F789" t="s">
        <v>1146</v>
      </c>
    </row>
    <row r="790" spans="1:6" x14ac:dyDescent="0.25">
      <c r="A790">
        <v>2546</v>
      </c>
      <c r="B790" t="s">
        <v>1181</v>
      </c>
      <c r="C790" t="s">
        <v>1136</v>
      </c>
      <c r="D790" t="s">
        <v>2785</v>
      </c>
      <c r="E790" t="s">
        <v>1137</v>
      </c>
      <c r="F790" t="s">
        <v>1139</v>
      </c>
    </row>
    <row r="791" spans="1:6" x14ac:dyDescent="0.25">
      <c r="A791">
        <v>2240</v>
      </c>
      <c r="B791" t="s">
        <v>1829</v>
      </c>
      <c r="C791" t="s">
        <v>1136</v>
      </c>
      <c r="D791" t="s">
        <v>2241</v>
      </c>
      <c r="E791" t="s">
        <v>1137</v>
      </c>
      <c r="F791" t="s">
        <v>1153</v>
      </c>
    </row>
    <row r="792" spans="1:6" x14ac:dyDescent="0.25">
      <c r="A792">
        <v>11650</v>
      </c>
      <c r="B792" t="s">
        <v>1181</v>
      </c>
      <c r="C792" t="s">
        <v>1136</v>
      </c>
      <c r="D792" t="s">
        <v>2786</v>
      </c>
      <c r="E792" t="s">
        <v>1137</v>
      </c>
      <c r="F792" t="s">
        <v>1155</v>
      </c>
    </row>
    <row r="793" spans="1:6" x14ac:dyDescent="0.25">
      <c r="A793">
        <v>10368</v>
      </c>
      <c r="B793" t="s">
        <v>1830</v>
      </c>
      <c r="C793" t="s">
        <v>1136</v>
      </c>
      <c r="D793" t="s">
        <v>2787</v>
      </c>
      <c r="E793" t="s">
        <v>1137</v>
      </c>
      <c r="F793" t="s">
        <v>1152</v>
      </c>
    </row>
    <row r="794" spans="1:6" x14ac:dyDescent="0.25">
      <c r="A794">
        <v>6489</v>
      </c>
      <c r="B794" t="s">
        <v>1831</v>
      </c>
      <c r="C794" t="s">
        <v>1136</v>
      </c>
      <c r="D794" t="s">
        <v>2788</v>
      </c>
      <c r="E794" t="s">
        <v>1137</v>
      </c>
      <c r="F794" t="s">
        <v>1160</v>
      </c>
    </row>
    <row r="795" spans="1:6" x14ac:dyDescent="0.25">
      <c r="A795">
        <v>10533</v>
      </c>
      <c r="B795" t="s">
        <v>1832</v>
      </c>
      <c r="C795" t="s">
        <v>1136</v>
      </c>
      <c r="D795" t="s">
        <v>2789</v>
      </c>
      <c r="E795" t="s">
        <v>1137</v>
      </c>
      <c r="F795" t="s">
        <v>1144</v>
      </c>
    </row>
    <row r="796" spans="1:6" x14ac:dyDescent="0.25">
      <c r="A796">
        <v>6491</v>
      </c>
      <c r="B796" t="s">
        <v>1833</v>
      </c>
      <c r="C796" t="s">
        <v>1136</v>
      </c>
      <c r="D796" t="s">
        <v>2790</v>
      </c>
      <c r="E796" t="s">
        <v>1137</v>
      </c>
      <c r="F796" t="s">
        <v>1158</v>
      </c>
    </row>
    <row r="797" spans="1:6" x14ac:dyDescent="0.25">
      <c r="A797">
        <v>5564</v>
      </c>
      <c r="B797" t="s">
        <v>1181</v>
      </c>
      <c r="C797" t="s">
        <v>1136</v>
      </c>
      <c r="D797" t="s">
        <v>2791</v>
      </c>
      <c r="E797" t="s">
        <v>1137</v>
      </c>
      <c r="F797" t="s">
        <v>1147</v>
      </c>
    </row>
    <row r="798" spans="1:6" x14ac:dyDescent="0.25">
      <c r="A798">
        <v>7955</v>
      </c>
      <c r="B798" t="s">
        <v>1524</v>
      </c>
      <c r="C798" t="s">
        <v>1136</v>
      </c>
      <c r="D798" t="s">
        <v>2547</v>
      </c>
      <c r="E798" t="s">
        <v>1137</v>
      </c>
      <c r="F798" t="s">
        <v>1146</v>
      </c>
    </row>
    <row r="799" spans="1:6" x14ac:dyDescent="0.25">
      <c r="A799">
        <v>5728</v>
      </c>
      <c r="B799" t="s">
        <v>1834</v>
      </c>
      <c r="C799" t="s">
        <v>1136</v>
      </c>
      <c r="D799" t="s">
        <v>2792</v>
      </c>
      <c r="E799" t="s">
        <v>1137</v>
      </c>
      <c r="F799" t="s">
        <v>1146</v>
      </c>
    </row>
    <row r="800" spans="1:6" x14ac:dyDescent="0.25">
      <c r="A800">
        <v>9704</v>
      </c>
      <c r="B800" t="s">
        <v>1835</v>
      </c>
      <c r="C800" t="s">
        <v>1136</v>
      </c>
      <c r="D800" t="s">
        <v>2793</v>
      </c>
      <c r="E800" t="s">
        <v>1137</v>
      </c>
      <c r="F800" t="s">
        <v>1142</v>
      </c>
    </row>
    <row r="801" spans="1:6" x14ac:dyDescent="0.25">
      <c r="A801">
        <v>8485</v>
      </c>
      <c r="B801" t="s">
        <v>1836</v>
      </c>
      <c r="C801" t="s">
        <v>1136</v>
      </c>
      <c r="D801" t="s">
        <v>2794</v>
      </c>
      <c r="E801" t="s">
        <v>1137</v>
      </c>
      <c r="F801" t="s">
        <v>1152</v>
      </c>
    </row>
    <row r="802" spans="1:6" x14ac:dyDescent="0.25">
      <c r="A802">
        <v>11216</v>
      </c>
      <c r="B802" t="s">
        <v>1837</v>
      </c>
      <c r="C802" t="s">
        <v>1136</v>
      </c>
      <c r="D802" t="s">
        <v>2795</v>
      </c>
      <c r="E802" t="s">
        <v>1137</v>
      </c>
      <c r="F802" t="s">
        <v>1154</v>
      </c>
    </row>
    <row r="803" spans="1:6" x14ac:dyDescent="0.25">
      <c r="A803">
        <v>12160</v>
      </c>
      <c r="B803" t="s">
        <v>1838</v>
      </c>
      <c r="C803" t="s">
        <v>1136</v>
      </c>
      <c r="D803" t="s">
        <v>2796</v>
      </c>
      <c r="E803" t="s">
        <v>1137</v>
      </c>
      <c r="F803" t="s">
        <v>1153</v>
      </c>
    </row>
    <row r="804" spans="1:6" x14ac:dyDescent="0.25">
      <c r="A804">
        <v>9495</v>
      </c>
      <c r="B804" t="s">
        <v>1288</v>
      </c>
      <c r="C804" t="s">
        <v>1138</v>
      </c>
      <c r="D804" t="s">
        <v>2797</v>
      </c>
      <c r="E804" t="s">
        <v>1137</v>
      </c>
      <c r="F804" t="s">
        <v>1140</v>
      </c>
    </row>
    <row r="805" spans="1:6" x14ac:dyDescent="0.25">
      <c r="A805">
        <v>4841</v>
      </c>
      <c r="B805" t="s">
        <v>1839</v>
      </c>
      <c r="C805" t="s">
        <v>1138</v>
      </c>
      <c r="D805" t="s">
        <v>2798</v>
      </c>
      <c r="E805" t="s">
        <v>1137</v>
      </c>
      <c r="F805" t="s">
        <v>1158</v>
      </c>
    </row>
    <row r="806" spans="1:6" x14ac:dyDescent="0.25">
      <c r="A806">
        <v>9803</v>
      </c>
      <c r="B806" t="s">
        <v>1840</v>
      </c>
      <c r="C806" t="s">
        <v>1138</v>
      </c>
      <c r="D806" t="s">
        <v>2799</v>
      </c>
      <c r="E806" t="s">
        <v>1137</v>
      </c>
      <c r="F806" t="s">
        <v>1175</v>
      </c>
    </row>
    <row r="807" spans="1:6" x14ac:dyDescent="0.25">
      <c r="A807">
        <v>7391</v>
      </c>
      <c r="B807" t="s">
        <v>1841</v>
      </c>
      <c r="C807" t="s">
        <v>1138</v>
      </c>
      <c r="D807" t="s">
        <v>2800</v>
      </c>
      <c r="E807" t="s">
        <v>1137</v>
      </c>
      <c r="F807" t="s">
        <v>1140</v>
      </c>
    </row>
    <row r="808" spans="1:6" x14ac:dyDescent="0.25">
      <c r="A808">
        <v>11426</v>
      </c>
      <c r="B808" t="s">
        <v>1181</v>
      </c>
      <c r="C808" t="s">
        <v>1138</v>
      </c>
      <c r="D808" t="s">
        <v>2801</v>
      </c>
      <c r="E808" t="s">
        <v>1137</v>
      </c>
      <c r="F808" t="s">
        <v>1139</v>
      </c>
    </row>
    <row r="809" spans="1:6" x14ac:dyDescent="0.25">
      <c r="A809">
        <v>11664</v>
      </c>
      <c r="B809" t="s">
        <v>1181</v>
      </c>
      <c r="C809" t="s">
        <v>1138</v>
      </c>
      <c r="D809" t="s">
        <v>2802</v>
      </c>
      <c r="E809" t="s">
        <v>1137</v>
      </c>
      <c r="F809" t="s">
        <v>1139</v>
      </c>
    </row>
    <row r="810" spans="1:6" x14ac:dyDescent="0.25">
      <c r="A810">
        <v>5339</v>
      </c>
      <c r="B810" t="s">
        <v>1842</v>
      </c>
      <c r="C810" t="s">
        <v>1138</v>
      </c>
      <c r="D810" t="s">
        <v>2803</v>
      </c>
      <c r="E810" t="s">
        <v>1137</v>
      </c>
      <c r="F810" t="s">
        <v>1149</v>
      </c>
    </row>
    <row r="811" spans="1:6" x14ac:dyDescent="0.25">
      <c r="A811">
        <v>3204</v>
      </c>
      <c r="B811" t="s">
        <v>1843</v>
      </c>
      <c r="C811" t="s">
        <v>1138</v>
      </c>
      <c r="D811" t="s">
        <v>2804</v>
      </c>
      <c r="E811" t="s">
        <v>1137</v>
      </c>
      <c r="F811" t="s">
        <v>1144</v>
      </c>
    </row>
    <row r="812" spans="1:6" x14ac:dyDescent="0.25">
      <c r="A812">
        <v>4438</v>
      </c>
      <c r="B812" t="s">
        <v>1844</v>
      </c>
      <c r="C812" t="s">
        <v>1138</v>
      </c>
      <c r="D812" t="s">
        <v>2626</v>
      </c>
      <c r="E812" t="s">
        <v>1137</v>
      </c>
      <c r="F812" t="s">
        <v>1158</v>
      </c>
    </row>
    <row r="813" spans="1:6" x14ac:dyDescent="0.25">
      <c r="A813">
        <v>5243</v>
      </c>
      <c r="B813" t="s">
        <v>1181</v>
      </c>
      <c r="C813" t="s">
        <v>1138</v>
      </c>
      <c r="D813" t="s">
        <v>2545</v>
      </c>
      <c r="E813" t="s">
        <v>1137</v>
      </c>
      <c r="F813" t="s">
        <v>1166</v>
      </c>
    </row>
    <row r="814" spans="1:6" x14ac:dyDescent="0.25">
      <c r="A814">
        <v>5089</v>
      </c>
      <c r="B814" t="s">
        <v>1845</v>
      </c>
      <c r="C814" t="s">
        <v>1138</v>
      </c>
      <c r="D814" t="s">
        <v>2805</v>
      </c>
      <c r="E814" t="s">
        <v>1137</v>
      </c>
      <c r="F814" t="s">
        <v>1146</v>
      </c>
    </row>
    <row r="815" spans="1:6" x14ac:dyDescent="0.25">
      <c r="A815">
        <v>6073</v>
      </c>
      <c r="B815" t="s">
        <v>1846</v>
      </c>
      <c r="C815" t="s">
        <v>1138</v>
      </c>
      <c r="D815" t="s">
        <v>2806</v>
      </c>
      <c r="E815" t="s">
        <v>1137</v>
      </c>
      <c r="F815" t="s">
        <v>1139</v>
      </c>
    </row>
    <row r="816" spans="1:6" x14ac:dyDescent="0.25">
      <c r="A816">
        <v>8992</v>
      </c>
      <c r="B816" t="s">
        <v>1847</v>
      </c>
      <c r="C816" t="s">
        <v>1138</v>
      </c>
      <c r="D816" t="s">
        <v>2807</v>
      </c>
      <c r="E816" t="s">
        <v>1137</v>
      </c>
      <c r="F816" t="s">
        <v>1146</v>
      </c>
    </row>
    <row r="817" spans="1:6" x14ac:dyDescent="0.25">
      <c r="A817">
        <v>6466</v>
      </c>
      <c r="B817" t="s">
        <v>1848</v>
      </c>
      <c r="C817" t="s">
        <v>1138</v>
      </c>
      <c r="D817" t="s">
        <v>2808</v>
      </c>
      <c r="E817" t="s">
        <v>1137</v>
      </c>
      <c r="F817" t="s">
        <v>1146</v>
      </c>
    </row>
    <row r="818" spans="1:6" x14ac:dyDescent="0.25">
      <c r="A818">
        <v>11438</v>
      </c>
      <c r="B818" t="s">
        <v>1849</v>
      </c>
      <c r="C818" t="s">
        <v>1138</v>
      </c>
      <c r="D818" t="s">
        <v>2809</v>
      </c>
      <c r="E818" t="s">
        <v>1137</v>
      </c>
      <c r="F818" t="s">
        <v>1148</v>
      </c>
    </row>
    <row r="819" spans="1:6" x14ac:dyDescent="0.25">
      <c r="A819">
        <v>9524</v>
      </c>
      <c r="B819" t="s">
        <v>1356</v>
      </c>
      <c r="C819" t="s">
        <v>1138</v>
      </c>
      <c r="D819" t="s">
        <v>2810</v>
      </c>
      <c r="E819" t="s">
        <v>1137</v>
      </c>
      <c r="F819" t="s">
        <v>1146</v>
      </c>
    </row>
    <row r="820" spans="1:6" x14ac:dyDescent="0.25">
      <c r="A820">
        <v>2464</v>
      </c>
      <c r="B820" t="s">
        <v>1850</v>
      </c>
      <c r="C820" t="s">
        <v>1138</v>
      </c>
      <c r="D820" t="s">
        <v>2811</v>
      </c>
      <c r="E820" t="s">
        <v>1137</v>
      </c>
      <c r="F820" t="s">
        <v>1140</v>
      </c>
    </row>
    <row r="821" spans="1:6" x14ac:dyDescent="0.25">
      <c r="A821">
        <v>3770</v>
      </c>
      <c r="B821" t="s">
        <v>1553</v>
      </c>
      <c r="C821" t="s">
        <v>1138</v>
      </c>
      <c r="D821" t="s">
        <v>2812</v>
      </c>
      <c r="E821" t="s">
        <v>1137</v>
      </c>
      <c r="F821" t="s">
        <v>1154</v>
      </c>
    </row>
    <row r="822" spans="1:6" x14ac:dyDescent="0.25">
      <c r="A822">
        <v>1306</v>
      </c>
      <c r="B822" t="s">
        <v>1851</v>
      </c>
      <c r="C822" t="s">
        <v>1138</v>
      </c>
      <c r="D822" t="s">
        <v>2813</v>
      </c>
      <c r="E822" t="s">
        <v>1137</v>
      </c>
      <c r="F822" t="s">
        <v>1152</v>
      </c>
    </row>
    <row r="823" spans="1:6" x14ac:dyDescent="0.25">
      <c r="A823">
        <v>10811</v>
      </c>
      <c r="B823" t="s">
        <v>1852</v>
      </c>
      <c r="C823" t="s">
        <v>1138</v>
      </c>
      <c r="D823" t="s">
        <v>2814</v>
      </c>
      <c r="E823" t="s">
        <v>1137</v>
      </c>
      <c r="F823" t="s">
        <v>1139</v>
      </c>
    </row>
    <row r="824" spans="1:6" x14ac:dyDescent="0.25">
      <c r="A824">
        <v>12033</v>
      </c>
      <c r="B824" t="s">
        <v>1853</v>
      </c>
      <c r="C824" t="s">
        <v>1138</v>
      </c>
      <c r="D824" t="s">
        <v>2815</v>
      </c>
      <c r="E824" t="s">
        <v>1137</v>
      </c>
      <c r="F824" t="s">
        <v>1140</v>
      </c>
    </row>
    <row r="825" spans="1:6" x14ac:dyDescent="0.25">
      <c r="A825">
        <v>9248</v>
      </c>
      <c r="B825" t="s">
        <v>1854</v>
      </c>
      <c r="C825" t="s">
        <v>1138</v>
      </c>
      <c r="D825" t="s">
        <v>2816</v>
      </c>
      <c r="E825" t="s">
        <v>1137</v>
      </c>
      <c r="F825" t="s">
        <v>1168</v>
      </c>
    </row>
    <row r="826" spans="1:6" x14ac:dyDescent="0.25">
      <c r="A826">
        <v>2214</v>
      </c>
      <c r="B826" t="s">
        <v>1181</v>
      </c>
      <c r="C826" t="s">
        <v>1138</v>
      </c>
      <c r="D826" t="s">
        <v>2546</v>
      </c>
      <c r="E826" t="s">
        <v>1137</v>
      </c>
      <c r="F826" t="s">
        <v>1139</v>
      </c>
    </row>
    <row r="827" spans="1:6" x14ac:dyDescent="0.25">
      <c r="A827">
        <v>6738</v>
      </c>
      <c r="B827" t="s">
        <v>1855</v>
      </c>
      <c r="C827" t="s">
        <v>1138</v>
      </c>
      <c r="D827" t="s">
        <v>2325</v>
      </c>
      <c r="E827" t="s">
        <v>1137</v>
      </c>
      <c r="F827" t="s">
        <v>1146</v>
      </c>
    </row>
    <row r="828" spans="1:6" x14ac:dyDescent="0.25">
      <c r="A828">
        <v>5074</v>
      </c>
      <c r="B828" t="s">
        <v>1245</v>
      </c>
      <c r="C828" t="s">
        <v>1138</v>
      </c>
      <c r="D828" t="s">
        <v>2817</v>
      </c>
      <c r="E828" t="s">
        <v>1137</v>
      </c>
      <c r="F828" t="s">
        <v>1146</v>
      </c>
    </row>
    <row r="829" spans="1:6" x14ac:dyDescent="0.25">
      <c r="A829">
        <v>9148</v>
      </c>
      <c r="B829" t="s">
        <v>1856</v>
      </c>
      <c r="C829" t="s">
        <v>1138</v>
      </c>
      <c r="D829" t="s">
        <v>2818</v>
      </c>
      <c r="E829" t="s">
        <v>1137</v>
      </c>
      <c r="F829" t="s">
        <v>1139</v>
      </c>
    </row>
    <row r="830" spans="1:6" x14ac:dyDescent="0.25">
      <c r="A830">
        <v>8551</v>
      </c>
      <c r="B830" t="s">
        <v>1857</v>
      </c>
      <c r="C830" t="s">
        <v>1161</v>
      </c>
      <c r="D830" t="s">
        <v>2819</v>
      </c>
      <c r="E830" t="s">
        <v>2010</v>
      </c>
      <c r="F830" t="s">
        <v>1146</v>
      </c>
    </row>
    <row r="831" spans="1:6" x14ac:dyDescent="0.25">
      <c r="A831">
        <v>7163</v>
      </c>
      <c r="B831" t="s">
        <v>1858</v>
      </c>
      <c r="C831" t="s">
        <v>1161</v>
      </c>
      <c r="D831" t="s">
        <v>2820</v>
      </c>
      <c r="E831" t="s">
        <v>2010</v>
      </c>
      <c r="F831" t="s">
        <v>1155</v>
      </c>
    </row>
    <row r="832" spans="1:6" x14ac:dyDescent="0.25">
      <c r="A832">
        <v>9163</v>
      </c>
      <c r="B832" t="s">
        <v>1859</v>
      </c>
      <c r="C832" t="s">
        <v>1161</v>
      </c>
      <c r="D832" t="s">
        <v>2821</v>
      </c>
      <c r="E832" t="s">
        <v>2010</v>
      </c>
      <c r="F832" t="s">
        <v>1139</v>
      </c>
    </row>
    <row r="833" spans="1:6" x14ac:dyDescent="0.25">
      <c r="A833">
        <v>20402</v>
      </c>
      <c r="B833" t="s">
        <v>1860</v>
      </c>
      <c r="C833" t="s">
        <v>1161</v>
      </c>
      <c r="D833" t="s">
        <v>2822</v>
      </c>
      <c r="E833" t="s">
        <v>2010</v>
      </c>
      <c r="F833" t="s">
        <v>1139</v>
      </c>
    </row>
    <row r="834" spans="1:6" x14ac:dyDescent="0.25">
      <c r="A834">
        <v>4807</v>
      </c>
      <c r="B834" t="s">
        <v>1861</v>
      </c>
      <c r="C834" t="s">
        <v>1161</v>
      </c>
      <c r="D834" t="s">
        <v>2823</v>
      </c>
      <c r="E834" t="s">
        <v>2010</v>
      </c>
      <c r="F834" t="s">
        <v>1146</v>
      </c>
    </row>
    <row r="835" spans="1:6" x14ac:dyDescent="0.25">
      <c r="A835">
        <v>88</v>
      </c>
      <c r="B835" t="s">
        <v>1862</v>
      </c>
      <c r="C835" t="s">
        <v>1161</v>
      </c>
      <c r="D835" t="s">
        <v>2824</v>
      </c>
      <c r="E835" t="s">
        <v>2010</v>
      </c>
      <c r="F835" t="s">
        <v>1146</v>
      </c>
    </row>
    <row r="836" spans="1:6" x14ac:dyDescent="0.25">
      <c r="A836">
        <v>7697</v>
      </c>
      <c r="B836" t="s">
        <v>1863</v>
      </c>
      <c r="C836" t="s">
        <v>1161</v>
      </c>
      <c r="D836" t="s">
        <v>2825</v>
      </c>
      <c r="E836" t="s">
        <v>2010</v>
      </c>
      <c r="F836" t="s">
        <v>1140</v>
      </c>
    </row>
    <row r="837" spans="1:6" x14ac:dyDescent="0.25">
      <c r="A837">
        <v>18007</v>
      </c>
      <c r="B837" t="s">
        <v>1864</v>
      </c>
      <c r="C837" t="s">
        <v>1161</v>
      </c>
      <c r="D837" t="s">
        <v>2826</v>
      </c>
      <c r="E837" t="s">
        <v>2010</v>
      </c>
      <c r="F837" t="s">
        <v>1156</v>
      </c>
    </row>
    <row r="838" spans="1:6" x14ac:dyDescent="0.25">
      <c r="A838">
        <v>8720</v>
      </c>
      <c r="B838" t="s">
        <v>1865</v>
      </c>
      <c r="C838" t="s">
        <v>1161</v>
      </c>
      <c r="D838" t="s">
        <v>2827</v>
      </c>
      <c r="E838" t="s">
        <v>2010</v>
      </c>
      <c r="F838" t="s">
        <v>1139</v>
      </c>
    </row>
    <row r="839" spans="1:6" x14ac:dyDescent="0.25">
      <c r="A839">
        <v>12100</v>
      </c>
      <c r="B839" t="s">
        <v>1866</v>
      </c>
      <c r="C839" t="s">
        <v>1161</v>
      </c>
      <c r="D839" t="s">
        <v>2828</v>
      </c>
      <c r="E839" t="s">
        <v>2010</v>
      </c>
      <c r="F839" t="s">
        <v>1147</v>
      </c>
    </row>
    <row r="840" spans="1:6" x14ac:dyDescent="0.25">
      <c r="A840">
        <v>11979</v>
      </c>
      <c r="B840" t="s">
        <v>1563</v>
      </c>
      <c r="C840" t="s">
        <v>1161</v>
      </c>
      <c r="D840" t="s">
        <v>2829</v>
      </c>
      <c r="E840" t="s">
        <v>2010</v>
      </c>
      <c r="F840" t="s">
        <v>1142</v>
      </c>
    </row>
    <row r="841" spans="1:6" x14ac:dyDescent="0.25">
      <c r="A841">
        <v>3905</v>
      </c>
      <c r="B841" t="s">
        <v>1337</v>
      </c>
      <c r="C841" t="s">
        <v>1161</v>
      </c>
      <c r="D841" t="s">
        <v>2830</v>
      </c>
      <c r="E841" t="s">
        <v>2010</v>
      </c>
      <c r="F841" t="s">
        <v>1139</v>
      </c>
    </row>
    <row r="842" spans="1:6" x14ac:dyDescent="0.25">
      <c r="A842">
        <v>3296</v>
      </c>
      <c r="B842" t="s">
        <v>1181</v>
      </c>
      <c r="C842" t="s">
        <v>1136</v>
      </c>
      <c r="D842" t="s">
        <v>2831</v>
      </c>
      <c r="E842" t="s">
        <v>1137</v>
      </c>
      <c r="F842" t="s">
        <v>1139</v>
      </c>
    </row>
    <row r="843" spans="1:6" x14ac:dyDescent="0.25">
      <c r="A843">
        <v>7864</v>
      </c>
      <c r="B843" t="s">
        <v>1637</v>
      </c>
      <c r="C843" t="s">
        <v>1136</v>
      </c>
      <c r="D843" t="s">
        <v>2832</v>
      </c>
      <c r="E843" t="s">
        <v>1137</v>
      </c>
      <c r="F843" t="s">
        <v>1139</v>
      </c>
    </row>
    <row r="844" spans="1:6" x14ac:dyDescent="0.25">
      <c r="A844">
        <v>11169</v>
      </c>
      <c r="B844" t="s">
        <v>1867</v>
      </c>
      <c r="C844" t="s">
        <v>1136</v>
      </c>
      <c r="D844" t="s">
        <v>2833</v>
      </c>
      <c r="E844" t="s">
        <v>1137</v>
      </c>
      <c r="F844" t="s">
        <v>1139</v>
      </c>
    </row>
    <row r="845" spans="1:6" x14ac:dyDescent="0.25">
      <c r="A845">
        <v>1509</v>
      </c>
      <c r="B845" t="s">
        <v>1868</v>
      </c>
      <c r="C845" t="s">
        <v>1138</v>
      </c>
      <c r="D845" t="s">
        <v>2834</v>
      </c>
      <c r="E845" t="s">
        <v>2010</v>
      </c>
      <c r="F845" t="s">
        <v>1147</v>
      </c>
    </row>
    <row r="846" spans="1:6" x14ac:dyDescent="0.25">
      <c r="A846">
        <v>1636</v>
      </c>
      <c r="B846" t="s">
        <v>1869</v>
      </c>
      <c r="C846" t="s">
        <v>1138</v>
      </c>
      <c r="D846" t="s">
        <v>2835</v>
      </c>
      <c r="E846" t="s">
        <v>2010</v>
      </c>
      <c r="F846" t="s">
        <v>1156</v>
      </c>
    </row>
    <row r="847" spans="1:6" x14ac:dyDescent="0.25">
      <c r="A847">
        <v>2784</v>
      </c>
      <c r="B847" t="s">
        <v>1515</v>
      </c>
      <c r="C847" t="s">
        <v>1138</v>
      </c>
      <c r="D847" t="s">
        <v>2836</v>
      </c>
      <c r="E847" t="s">
        <v>2010</v>
      </c>
      <c r="F847" t="s">
        <v>1139</v>
      </c>
    </row>
    <row r="848" spans="1:6" x14ac:dyDescent="0.25">
      <c r="A848">
        <v>9174</v>
      </c>
      <c r="B848" t="s">
        <v>1870</v>
      </c>
      <c r="C848" t="s">
        <v>1138</v>
      </c>
      <c r="D848" t="s">
        <v>2837</v>
      </c>
      <c r="E848" t="s">
        <v>2010</v>
      </c>
      <c r="F848" t="s">
        <v>1142</v>
      </c>
    </row>
    <row r="849" spans="1:6" x14ac:dyDescent="0.25">
      <c r="A849">
        <v>122</v>
      </c>
      <c r="B849" t="s">
        <v>1245</v>
      </c>
      <c r="C849" t="s">
        <v>1138</v>
      </c>
      <c r="D849" t="s">
        <v>2838</v>
      </c>
      <c r="E849" t="s">
        <v>2010</v>
      </c>
      <c r="F849" t="s">
        <v>1139</v>
      </c>
    </row>
    <row r="850" spans="1:6" x14ac:dyDescent="0.25">
      <c r="A850">
        <v>3800</v>
      </c>
      <c r="B850" t="s">
        <v>1871</v>
      </c>
      <c r="C850" t="s">
        <v>1138</v>
      </c>
      <c r="D850" t="s">
        <v>2839</v>
      </c>
      <c r="E850" t="s">
        <v>2010</v>
      </c>
      <c r="F850" t="s">
        <v>1160</v>
      </c>
    </row>
    <row r="851" spans="1:6" x14ac:dyDescent="0.25">
      <c r="A851">
        <v>10029</v>
      </c>
      <c r="B851" t="s">
        <v>1472</v>
      </c>
      <c r="C851" t="s">
        <v>1138</v>
      </c>
      <c r="D851" t="s">
        <v>2840</v>
      </c>
      <c r="E851" t="s">
        <v>2010</v>
      </c>
      <c r="F851" t="s">
        <v>1140</v>
      </c>
    </row>
    <row r="852" spans="1:6" x14ac:dyDescent="0.25">
      <c r="A852">
        <v>2805</v>
      </c>
      <c r="B852" t="s">
        <v>1872</v>
      </c>
      <c r="C852" t="s">
        <v>1138</v>
      </c>
      <c r="D852" t="s">
        <v>2841</v>
      </c>
      <c r="E852" t="s">
        <v>2010</v>
      </c>
      <c r="F852" t="s">
        <v>1176</v>
      </c>
    </row>
    <row r="853" spans="1:6" x14ac:dyDescent="0.25">
      <c r="A853">
        <v>12253</v>
      </c>
      <c r="B853" t="s">
        <v>1873</v>
      </c>
      <c r="C853" t="s">
        <v>1138</v>
      </c>
      <c r="D853" t="s">
        <v>2842</v>
      </c>
      <c r="E853" t="s">
        <v>2010</v>
      </c>
      <c r="F853" t="s">
        <v>1176</v>
      </c>
    </row>
    <row r="854" spans="1:6" x14ac:dyDescent="0.25">
      <c r="A854">
        <v>3528</v>
      </c>
      <c r="B854" t="s">
        <v>1874</v>
      </c>
      <c r="C854" t="s">
        <v>1138</v>
      </c>
      <c r="D854" t="s">
        <v>2843</v>
      </c>
      <c r="E854" t="s">
        <v>2010</v>
      </c>
      <c r="F854" t="s">
        <v>1176</v>
      </c>
    </row>
    <row r="855" spans="1:6" x14ac:dyDescent="0.25">
      <c r="A855">
        <v>11018</v>
      </c>
      <c r="B855" t="s">
        <v>1875</v>
      </c>
      <c r="C855" t="s">
        <v>1138</v>
      </c>
      <c r="D855" t="s">
        <v>2844</v>
      </c>
      <c r="E855" t="s">
        <v>2010</v>
      </c>
      <c r="F855" t="s">
        <v>1176</v>
      </c>
    </row>
    <row r="856" spans="1:6" x14ac:dyDescent="0.25">
      <c r="A856">
        <v>3222</v>
      </c>
      <c r="B856" t="s">
        <v>1595</v>
      </c>
      <c r="C856" t="s">
        <v>1138</v>
      </c>
      <c r="D856" t="s">
        <v>2845</v>
      </c>
      <c r="E856" t="s">
        <v>2010</v>
      </c>
      <c r="F856" t="s">
        <v>1176</v>
      </c>
    </row>
    <row r="857" spans="1:6" x14ac:dyDescent="0.25">
      <c r="A857">
        <v>11292</v>
      </c>
      <c r="B857" t="s">
        <v>1876</v>
      </c>
      <c r="C857" t="s">
        <v>1136</v>
      </c>
      <c r="D857" t="s">
        <v>2846</v>
      </c>
      <c r="E857" t="s">
        <v>1137</v>
      </c>
      <c r="F857" t="s">
        <v>1176</v>
      </c>
    </row>
    <row r="858" spans="1:6" x14ac:dyDescent="0.25">
      <c r="A858">
        <v>47</v>
      </c>
      <c r="B858" t="s">
        <v>1877</v>
      </c>
      <c r="C858" t="s">
        <v>1136</v>
      </c>
      <c r="D858" t="s">
        <v>2847</v>
      </c>
      <c r="E858" t="s">
        <v>1137</v>
      </c>
      <c r="F858" t="s">
        <v>1176</v>
      </c>
    </row>
    <row r="859" spans="1:6" x14ac:dyDescent="0.25">
      <c r="A859">
        <v>6405</v>
      </c>
      <c r="B859" t="s">
        <v>1505</v>
      </c>
      <c r="C859" t="s">
        <v>1136</v>
      </c>
      <c r="D859" t="s">
        <v>2848</v>
      </c>
      <c r="E859" t="s">
        <v>1137</v>
      </c>
      <c r="F859" t="s">
        <v>1176</v>
      </c>
    </row>
    <row r="860" spans="1:6" x14ac:dyDescent="0.25">
      <c r="A860">
        <v>2426</v>
      </c>
      <c r="B860" t="s">
        <v>1532</v>
      </c>
      <c r="C860" t="s">
        <v>1136</v>
      </c>
      <c r="D860" t="s">
        <v>2849</v>
      </c>
      <c r="E860" t="s">
        <v>1137</v>
      </c>
      <c r="F860" t="s">
        <v>1176</v>
      </c>
    </row>
    <row r="861" spans="1:6" x14ac:dyDescent="0.25">
      <c r="A861">
        <v>6352</v>
      </c>
      <c r="B861" t="s">
        <v>1878</v>
      </c>
      <c r="C861" t="s">
        <v>1136</v>
      </c>
      <c r="D861" t="s">
        <v>2428</v>
      </c>
      <c r="E861" t="s">
        <v>1137</v>
      </c>
      <c r="F861" t="s">
        <v>1176</v>
      </c>
    </row>
    <row r="862" spans="1:6" x14ac:dyDescent="0.25">
      <c r="A862">
        <v>5870</v>
      </c>
      <c r="B862" t="s">
        <v>1879</v>
      </c>
      <c r="C862" t="s">
        <v>1136</v>
      </c>
      <c r="D862" t="s">
        <v>2850</v>
      </c>
      <c r="E862" t="s">
        <v>1137</v>
      </c>
      <c r="F862" t="s">
        <v>1176</v>
      </c>
    </row>
    <row r="863" spans="1:6" x14ac:dyDescent="0.25">
      <c r="A863">
        <v>11776</v>
      </c>
      <c r="B863" t="s">
        <v>1181</v>
      </c>
      <c r="C863" t="s">
        <v>1136</v>
      </c>
      <c r="D863" t="s">
        <v>2851</v>
      </c>
      <c r="E863" t="s">
        <v>1137</v>
      </c>
      <c r="F863" t="s">
        <v>1176</v>
      </c>
    </row>
    <row r="864" spans="1:6" x14ac:dyDescent="0.25">
      <c r="A864">
        <v>7060</v>
      </c>
      <c r="B864" t="s">
        <v>1880</v>
      </c>
      <c r="C864" t="s">
        <v>1136</v>
      </c>
      <c r="D864" t="s">
        <v>2852</v>
      </c>
      <c r="E864" t="s">
        <v>1137</v>
      </c>
      <c r="F864" t="s">
        <v>1176</v>
      </c>
    </row>
    <row r="865" spans="1:6" x14ac:dyDescent="0.25">
      <c r="A865">
        <v>3466</v>
      </c>
      <c r="B865" t="s">
        <v>1881</v>
      </c>
      <c r="C865" t="s">
        <v>1136</v>
      </c>
      <c r="D865" t="s">
        <v>2853</v>
      </c>
      <c r="E865" t="s">
        <v>1137</v>
      </c>
      <c r="F865" t="s">
        <v>1176</v>
      </c>
    </row>
    <row r="866" spans="1:6" x14ac:dyDescent="0.25">
      <c r="A866">
        <v>1575</v>
      </c>
      <c r="B866" t="s">
        <v>1882</v>
      </c>
      <c r="C866" t="s">
        <v>1136</v>
      </c>
      <c r="D866" t="s">
        <v>2854</v>
      </c>
      <c r="E866" t="s">
        <v>1137</v>
      </c>
      <c r="F866" t="s">
        <v>1176</v>
      </c>
    </row>
    <row r="867" spans="1:6" x14ac:dyDescent="0.25">
      <c r="A867">
        <v>5820</v>
      </c>
      <c r="B867" t="s">
        <v>1218</v>
      </c>
      <c r="C867" t="s">
        <v>1136</v>
      </c>
      <c r="D867" t="s">
        <v>2855</v>
      </c>
      <c r="E867" t="s">
        <v>1137</v>
      </c>
      <c r="F867" t="s">
        <v>1176</v>
      </c>
    </row>
    <row r="868" spans="1:6" x14ac:dyDescent="0.25">
      <c r="A868">
        <v>8608</v>
      </c>
      <c r="B868" t="s">
        <v>1883</v>
      </c>
      <c r="C868" t="s">
        <v>1136</v>
      </c>
      <c r="D868" t="s">
        <v>2856</v>
      </c>
      <c r="E868" t="s">
        <v>1137</v>
      </c>
      <c r="F868" t="s">
        <v>1176</v>
      </c>
    </row>
    <row r="869" spans="1:6" x14ac:dyDescent="0.25">
      <c r="A869">
        <v>3104</v>
      </c>
      <c r="B869" t="s">
        <v>1884</v>
      </c>
      <c r="C869" t="s">
        <v>1136</v>
      </c>
      <c r="D869" t="s">
        <v>2857</v>
      </c>
      <c r="E869" t="s">
        <v>1137</v>
      </c>
      <c r="F869" t="s">
        <v>1176</v>
      </c>
    </row>
    <row r="870" spans="1:6" x14ac:dyDescent="0.25">
      <c r="A870">
        <v>1627</v>
      </c>
      <c r="B870" t="s">
        <v>1885</v>
      </c>
      <c r="C870" t="s">
        <v>1138</v>
      </c>
      <c r="D870" t="s">
        <v>2858</v>
      </c>
      <c r="E870" t="s">
        <v>1137</v>
      </c>
      <c r="F870" t="s">
        <v>1176</v>
      </c>
    </row>
    <row r="871" spans="1:6" x14ac:dyDescent="0.25">
      <c r="A871">
        <v>1243</v>
      </c>
      <c r="B871" t="s">
        <v>1886</v>
      </c>
      <c r="C871" t="s">
        <v>1138</v>
      </c>
      <c r="D871" t="s">
        <v>2859</v>
      </c>
      <c r="E871" t="s">
        <v>1137</v>
      </c>
      <c r="F871" t="s">
        <v>1176</v>
      </c>
    </row>
    <row r="872" spans="1:6" x14ac:dyDescent="0.25">
      <c r="A872">
        <v>7635</v>
      </c>
      <c r="B872" t="s">
        <v>1887</v>
      </c>
      <c r="C872" t="s">
        <v>1138</v>
      </c>
      <c r="D872" t="s">
        <v>2860</v>
      </c>
      <c r="E872" t="s">
        <v>1137</v>
      </c>
      <c r="F872" t="s">
        <v>1176</v>
      </c>
    </row>
    <row r="873" spans="1:6" x14ac:dyDescent="0.25">
      <c r="A873">
        <v>7200</v>
      </c>
      <c r="B873" t="s">
        <v>1888</v>
      </c>
      <c r="C873" t="s">
        <v>1138</v>
      </c>
      <c r="D873" t="s">
        <v>2861</v>
      </c>
      <c r="E873" t="s">
        <v>1137</v>
      </c>
      <c r="F873" t="s">
        <v>1176</v>
      </c>
    </row>
    <row r="874" spans="1:6" x14ac:dyDescent="0.25">
      <c r="A874">
        <v>3142</v>
      </c>
      <c r="B874" t="s">
        <v>1889</v>
      </c>
      <c r="C874" t="s">
        <v>1138</v>
      </c>
      <c r="D874" t="s">
        <v>2862</v>
      </c>
      <c r="E874" t="s">
        <v>1137</v>
      </c>
      <c r="F874" t="s">
        <v>1176</v>
      </c>
    </row>
    <row r="875" spans="1:6" x14ac:dyDescent="0.25">
      <c r="A875">
        <v>8024</v>
      </c>
      <c r="B875" t="s">
        <v>1446</v>
      </c>
      <c r="C875" t="s">
        <v>1138</v>
      </c>
      <c r="D875" t="s">
        <v>2863</v>
      </c>
      <c r="E875" t="s">
        <v>1137</v>
      </c>
      <c r="F875" t="s">
        <v>1176</v>
      </c>
    </row>
    <row r="876" spans="1:6" x14ac:dyDescent="0.25">
      <c r="A876">
        <v>5023</v>
      </c>
      <c r="B876" t="s">
        <v>1181</v>
      </c>
      <c r="C876" t="s">
        <v>1138</v>
      </c>
      <c r="D876" t="s">
        <v>2864</v>
      </c>
      <c r="E876" t="s">
        <v>1137</v>
      </c>
      <c r="F876" t="s">
        <v>1176</v>
      </c>
    </row>
    <row r="877" spans="1:6" x14ac:dyDescent="0.25">
      <c r="A877">
        <v>9581</v>
      </c>
      <c r="B877" t="s">
        <v>1221</v>
      </c>
      <c r="C877" t="s">
        <v>1138</v>
      </c>
      <c r="D877" t="s">
        <v>2865</v>
      </c>
      <c r="E877" t="s">
        <v>1137</v>
      </c>
      <c r="F877" t="s">
        <v>1176</v>
      </c>
    </row>
    <row r="878" spans="1:6" x14ac:dyDescent="0.25">
      <c r="A878">
        <v>9294</v>
      </c>
      <c r="B878" t="s">
        <v>1890</v>
      </c>
      <c r="C878" t="s">
        <v>1138</v>
      </c>
      <c r="D878" t="s">
        <v>2866</v>
      </c>
      <c r="E878" t="s">
        <v>1137</v>
      </c>
      <c r="F878" t="s">
        <v>1176</v>
      </c>
    </row>
    <row r="879" spans="1:6" x14ac:dyDescent="0.25">
      <c r="A879">
        <v>3797</v>
      </c>
      <c r="B879" t="s">
        <v>1891</v>
      </c>
      <c r="C879" t="s">
        <v>1138</v>
      </c>
      <c r="D879" t="s">
        <v>2867</v>
      </c>
      <c r="E879" t="s">
        <v>1137</v>
      </c>
      <c r="F879" t="s">
        <v>1176</v>
      </c>
    </row>
    <row r="880" spans="1:6" x14ac:dyDescent="0.25">
      <c r="A880">
        <v>11999</v>
      </c>
      <c r="B880" t="s">
        <v>1180</v>
      </c>
      <c r="C880" t="s">
        <v>1138</v>
      </c>
      <c r="D880" t="s">
        <v>2868</v>
      </c>
      <c r="E880" t="s">
        <v>1137</v>
      </c>
      <c r="F880" t="s">
        <v>1176</v>
      </c>
    </row>
    <row r="881" spans="1:6" x14ac:dyDescent="0.25">
      <c r="A881">
        <v>3715</v>
      </c>
      <c r="B881" t="s">
        <v>1892</v>
      </c>
      <c r="C881" t="s">
        <v>1138</v>
      </c>
      <c r="D881" t="s">
        <v>2869</v>
      </c>
      <c r="E881" t="s">
        <v>1137</v>
      </c>
      <c r="F881" t="s">
        <v>1176</v>
      </c>
    </row>
    <row r="882" spans="1:6" x14ac:dyDescent="0.25">
      <c r="A882">
        <v>2922</v>
      </c>
      <c r="B882" t="s">
        <v>1893</v>
      </c>
      <c r="C882" t="s">
        <v>1138</v>
      </c>
      <c r="D882" t="s">
        <v>2870</v>
      </c>
      <c r="E882" t="s">
        <v>1137</v>
      </c>
      <c r="F882" t="s">
        <v>1139</v>
      </c>
    </row>
    <row r="883" spans="1:6" x14ac:dyDescent="0.25">
      <c r="A883">
        <v>967</v>
      </c>
      <c r="B883" t="s">
        <v>1878</v>
      </c>
      <c r="C883" t="s">
        <v>1138</v>
      </c>
      <c r="D883" t="s">
        <v>2871</v>
      </c>
      <c r="E883" t="s">
        <v>1137</v>
      </c>
      <c r="F883" t="s">
        <v>1176</v>
      </c>
    </row>
    <row r="884" spans="1:6" x14ac:dyDescent="0.25">
      <c r="A884">
        <v>8481</v>
      </c>
      <c r="B884" t="s">
        <v>1181</v>
      </c>
      <c r="C884" t="s">
        <v>1138</v>
      </c>
      <c r="D884" t="s">
        <v>2872</v>
      </c>
      <c r="E884" t="s">
        <v>1137</v>
      </c>
      <c r="F884" t="s">
        <v>1176</v>
      </c>
    </row>
    <row r="885" spans="1:6" x14ac:dyDescent="0.25">
      <c r="A885">
        <v>8205</v>
      </c>
      <c r="B885" t="s">
        <v>1894</v>
      </c>
      <c r="C885" t="s">
        <v>1138</v>
      </c>
      <c r="D885" t="s">
        <v>2873</v>
      </c>
      <c r="E885" t="s">
        <v>1137</v>
      </c>
      <c r="F885" t="s">
        <v>1176</v>
      </c>
    </row>
    <row r="886" spans="1:6" x14ac:dyDescent="0.25">
      <c r="A886">
        <v>11380</v>
      </c>
      <c r="B886" t="s">
        <v>1895</v>
      </c>
      <c r="C886" t="s">
        <v>1138</v>
      </c>
      <c r="D886" t="s">
        <v>2874</v>
      </c>
      <c r="E886" t="s">
        <v>1137</v>
      </c>
      <c r="F886" t="s">
        <v>1176</v>
      </c>
    </row>
    <row r="887" spans="1:6" x14ac:dyDescent="0.25">
      <c r="A887">
        <v>12052</v>
      </c>
      <c r="B887" t="s">
        <v>1896</v>
      </c>
      <c r="C887" t="s">
        <v>1138</v>
      </c>
      <c r="D887" t="s">
        <v>2875</v>
      </c>
      <c r="E887" t="s">
        <v>1137</v>
      </c>
      <c r="F887" t="s">
        <v>1176</v>
      </c>
    </row>
    <row r="888" spans="1:6" x14ac:dyDescent="0.25">
      <c r="A888">
        <v>3915</v>
      </c>
      <c r="B888" t="s">
        <v>1897</v>
      </c>
      <c r="C888" t="s">
        <v>1138</v>
      </c>
      <c r="D888" t="s">
        <v>2876</v>
      </c>
      <c r="E888" t="s">
        <v>1137</v>
      </c>
      <c r="F888" t="s">
        <v>1176</v>
      </c>
    </row>
    <row r="889" spans="1:6" x14ac:dyDescent="0.25">
      <c r="A889">
        <v>8051</v>
      </c>
      <c r="B889" t="s">
        <v>1898</v>
      </c>
      <c r="C889" t="s">
        <v>1138</v>
      </c>
      <c r="D889" t="s">
        <v>2877</v>
      </c>
      <c r="E889" t="s">
        <v>1137</v>
      </c>
      <c r="F889" t="s">
        <v>1176</v>
      </c>
    </row>
    <row r="890" spans="1:6" x14ac:dyDescent="0.25">
      <c r="A890">
        <v>3249</v>
      </c>
      <c r="B890" t="s">
        <v>1606</v>
      </c>
      <c r="C890" t="s">
        <v>1138</v>
      </c>
      <c r="D890" t="s">
        <v>2878</v>
      </c>
      <c r="E890" t="s">
        <v>1137</v>
      </c>
      <c r="F890" t="s">
        <v>1176</v>
      </c>
    </row>
    <row r="891" spans="1:6" x14ac:dyDescent="0.25">
      <c r="A891">
        <v>7894</v>
      </c>
      <c r="B891" t="s">
        <v>1899</v>
      </c>
      <c r="C891" t="s">
        <v>1138</v>
      </c>
      <c r="D891" t="s">
        <v>2879</v>
      </c>
      <c r="E891" t="s">
        <v>1137</v>
      </c>
      <c r="F891" t="s">
        <v>1176</v>
      </c>
    </row>
    <row r="892" spans="1:6" x14ac:dyDescent="0.25">
      <c r="A892">
        <v>9197</v>
      </c>
      <c r="B892" t="s">
        <v>1900</v>
      </c>
      <c r="C892" t="s">
        <v>1138</v>
      </c>
      <c r="D892" t="s">
        <v>2880</v>
      </c>
      <c r="E892" t="s">
        <v>1137</v>
      </c>
      <c r="F892" t="s">
        <v>1176</v>
      </c>
    </row>
    <row r="893" spans="1:6" x14ac:dyDescent="0.25">
      <c r="A893">
        <v>5855</v>
      </c>
      <c r="B893" t="s">
        <v>1901</v>
      </c>
      <c r="C893" t="s">
        <v>1138</v>
      </c>
      <c r="D893" t="s">
        <v>2881</v>
      </c>
      <c r="E893" t="s">
        <v>1137</v>
      </c>
      <c r="F893" t="s">
        <v>1176</v>
      </c>
    </row>
    <row r="894" spans="1:6" x14ac:dyDescent="0.25">
      <c r="A894">
        <v>4611</v>
      </c>
      <c r="B894" t="s">
        <v>1902</v>
      </c>
      <c r="C894" t="s">
        <v>1138</v>
      </c>
      <c r="D894" t="s">
        <v>2882</v>
      </c>
      <c r="E894" t="s">
        <v>1137</v>
      </c>
      <c r="F894" t="s">
        <v>1176</v>
      </c>
    </row>
    <row r="895" spans="1:6" x14ac:dyDescent="0.25">
      <c r="A895">
        <v>1657</v>
      </c>
      <c r="B895" t="s">
        <v>1903</v>
      </c>
      <c r="C895" t="s">
        <v>1138</v>
      </c>
      <c r="D895" t="s">
        <v>2883</v>
      </c>
      <c r="E895" t="s">
        <v>1137</v>
      </c>
      <c r="F895" t="s">
        <v>1176</v>
      </c>
    </row>
    <row r="896" spans="1:6" x14ac:dyDescent="0.25">
      <c r="A896">
        <v>9202</v>
      </c>
      <c r="B896" t="s">
        <v>1904</v>
      </c>
      <c r="C896" t="s">
        <v>1138</v>
      </c>
      <c r="D896" t="s">
        <v>2884</v>
      </c>
      <c r="E896" t="s">
        <v>1137</v>
      </c>
      <c r="F896" t="s">
        <v>1176</v>
      </c>
    </row>
    <row r="897" spans="1:6" x14ac:dyDescent="0.25">
      <c r="A897">
        <v>9368</v>
      </c>
      <c r="B897" t="s">
        <v>1905</v>
      </c>
      <c r="C897" t="s">
        <v>1138</v>
      </c>
      <c r="D897" t="s">
        <v>2885</v>
      </c>
      <c r="E897" t="s">
        <v>1137</v>
      </c>
      <c r="F897" t="s">
        <v>1176</v>
      </c>
    </row>
    <row r="898" spans="1:6" x14ac:dyDescent="0.25">
      <c r="A898">
        <v>712</v>
      </c>
      <c r="B898" t="s">
        <v>1301</v>
      </c>
      <c r="C898" t="s">
        <v>1138</v>
      </c>
      <c r="D898" t="s">
        <v>2886</v>
      </c>
      <c r="E898" t="s">
        <v>1137</v>
      </c>
      <c r="F898" t="s">
        <v>1176</v>
      </c>
    </row>
    <row r="899" spans="1:6" x14ac:dyDescent="0.25">
      <c r="A899">
        <v>275</v>
      </c>
      <c r="B899" t="s">
        <v>1906</v>
      </c>
      <c r="C899" t="s">
        <v>1138</v>
      </c>
      <c r="D899" t="s">
        <v>2887</v>
      </c>
      <c r="E899" t="s">
        <v>1137</v>
      </c>
      <c r="F899" t="s">
        <v>1176</v>
      </c>
    </row>
    <row r="900" spans="1:6" x14ac:dyDescent="0.25">
      <c r="A900">
        <v>12279</v>
      </c>
      <c r="B900" t="s">
        <v>1907</v>
      </c>
      <c r="C900" t="s">
        <v>1138</v>
      </c>
      <c r="D900" t="s">
        <v>2888</v>
      </c>
      <c r="E900" t="s">
        <v>1137</v>
      </c>
      <c r="F900" t="s">
        <v>1176</v>
      </c>
    </row>
    <row r="901" spans="1:6" x14ac:dyDescent="0.25">
      <c r="A901">
        <v>8520</v>
      </c>
      <c r="B901" t="s">
        <v>1337</v>
      </c>
      <c r="C901" t="s">
        <v>1138</v>
      </c>
      <c r="D901" t="s">
        <v>2889</v>
      </c>
      <c r="E901" t="s">
        <v>1137</v>
      </c>
      <c r="F901" t="s">
        <v>1176</v>
      </c>
    </row>
    <row r="902" spans="1:6" x14ac:dyDescent="0.25">
      <c r="A902">
        <v>3373</v>
      </c>
      <c r="B902" t="s">
        <v>1908</v>
      </c>
      <c r="C902" t="s">
        <v>1138</v>
      </c>
      <c r="D902" t="s">
        <v>2890</v>
      </c>
      <c r="E902" t="s">
        <v>1137</v>
      </c>
      <c r="F902" t="s">
        <v>1176</v>
      </c>
    </row>
    <row r="903" spans="1:6" x14ac:dyDescent="0.25">
      <c r="A903">
        <v>8587</v>
      </c>
      <c r="B903" t="s">
        <v>1909</v>
      </c>
      <c r="C903" t="s">
        <v>1138</v>
      </c>
      <c r="D903" t="s">
        <v>2891</v>
      </c>
      <c r="E903" t="s">
        <v>1137</v>
      </c>
      <c r="F903" t="s">
        <v>1176</v>
      </c>
    </row>
    <row r="904" spans="1:6" x14ac:dyDescent="0.25">
      <c r="A904">
        <v>288</v>
      </c>
      <c r="B904" t="s">
        <v>1910</v>
      </c>
      <c r="C904" t="s">
        <v>1138</v>
      </c>
      <c r="D904" t="s">
        <v>2892</v>
      </c>
      <c r="E904" t="s">
        <v>1137</v>
      </c>
      <c r="F904" t="s">
        <v>1176</v>
      </c>
    </row>
    <row r="905" spans="1:6" x14ac:dyDescent="0.25">
      <c r="A905">
        <v>8004</v>
      </c>
      <c r="B905" t="s">
        <v>1181</v>
      </c>
      <c r="C905" t="s">
        <v>1138</v>
      </c>
      <c r="D905" t="s">
        <v>2893</v>
      </c>
      <c r="E905" t="s">
        <v>1137</v>
      </c>
      <c r="F905" t="s">
        <v>1176</v>
      </c>
    </row>
    <row r="906" spans="1:6" x14ac:dyDescent="0.25">
      <c r="A906">
        <v>1507</v>
      </c>
      <c r="B906" t="s">
        <v>1181</v>
      </c>
      <c r="C906" t="s">
        <v>1138</v>
      </c>
      <c r="D906" t="s">
        <v>2894</v>
      </c>
      <c r="E906" t="s">
        <v>1137</v>
      </c>
      <c r="F906" t="s">
        <v>1176</v>
      </c>
    </row>
    <row r="907" spans="1:6" x14ac:dyDescent="0.25">
      <c r="A907">
        <v>228</v>
      </c>
      <c r="B907" t="s">
        <v>1911</v>
      </c>
      <c r="C907" t="s">
        <v>1138</v>
      </c>
      <c r="D907" t="s">
        <v>2895</v>
      </c>
      <c r="E907" t="s">
        <v>1137</v>
      </c>
      <c r="F907" t="s">
        <v>1176</v>
      </c>
    </row>
    <row r="908" spans="1:6" x14ac:dyDescent="0.25">
      <c r="A908">
        <v>10753</v>
      </c>
      <c r="B908" t="s">
        <v>1912</v>
      </c>
      <c r="C908" t="s">
        <v>1138</v>
      </c>
      <c r="D908" t="s">
        <v>2896</v>
      </c>
      <c r="E908" t="s">
        <v>1137</v>
      </c>
      <c r="F908" t="s">
        <v>1176</v>
      </c>
    </row>
    <row r="909" spans="1:6" x14ac:dyDescent="0.25">
      <c r="A909">
        <v>2368</v>
      </c>
      <c r="B909" t="s">
        <v>1913</v>
      </c>
      <c r="C909" t="s">
        <v>1138</v>
      </c>
      <c r="D909" t="s">
        <v>2897</v>
      </c>
      <c r="E909" t="s">
        <v>1137</v>
      </c>
      <c r="F909" t="s">
        <v>1176</v>
      </c>
    </row>
    <row r="910" spans="1:6" x14ac:dyDescent="0.25">
      <c r="A910">
        <v>9484</v>
      </c>
      <c r="B910" t="s">
        <v>1914</v>
      </c>
      <c r="C910" t="s">
        <v>1138</v>
      </c>
      <c r="D910" t="s">
        <v>2898</v>
      </c>
      <c r="E910" t="s">
        <v>1137</v>
      </c>
      <c r="F910" t="s">
        <v>1176</v>
      </c>
    </row>
    <row r="911" spans="1:6" x14ac:dyDescent="0.25">
      <c r="A911">
        <v>7005</v>
      </c>
      <c r="B911" t="s">
        <v>1915</v>
      </c>
      <c r="C911" t="s">
        <v>1138</v>
      </c>
      <c r="D911" t="s">
        <v>2899</v>
      </c>
      <c r="E911" t="s">
        <v>1137</v>
      </c>
      <c r="F911" t="s">
        <v>1176</v>
      </c>
    </row>
    <row r="912" spans="1:6" x14ac:dyDescent="0.25">
      <c r="A912">
        <v>9164</v>
      </c>
      <c r="B912" t="s">
        <v>1916</v>
      </c>
      <c r="C912" t="s">
        <v>1138</v>
      </c>
      <c r="D912" t="s">
        <v>2900</v>
      </c>
      <c r="E912" t="s">
        <v>1137</v>
      </c>
      <c r="F912" t="s">
        <v>1176</v>
      </c>
    </row>
    <row r="913" spans="1:6" x14ac:dyDescent="0.25">
      <c r="A913">
        <v>10500</v>
      </c>
      <c r="B913" t="s">
        <v>1181</v>
      </c>
      <c r="C913" t="s">
        <v>1138</v>
      </c>
      <c r="D913" t="s">
        <v>2901</v>
      </c>
      <c r="E913" t="s">
        <v>1137</v>
      </c>
      <c r="F913" t="s">
        <v>1176</v>
      </c>
    </row>
    <row r="914" spans="1:6" x14ac:dyDescent="0.25">
      <c r="A914">
        <v>3814</v>
      </c>
      <c r="B914" t="s">
        <v>1917</v>
      </c>
      <c r="C914" t="s">
        <v>1138</v>
      </c>
      <c r="D914" t="s">
        <v>2902</v>
      </c>
      <c r="E914" t="s">
        <v>1137</v>
      </c>
      <c r="F914" t="s">
        <v>1176</v>
      </c>
    </row>
    <row r="915" spans="1:6" x14ac:dyDescent="0.25">
      <c r="A915">
        <v>4346</v>
      </c>
      <c r="B915" t="s">
        <v>1490</v>
      </c>
      <c r="C915" t="s">
        <v>1138</v>
      </c>
      <c r="D915" t="s">
        <v>2759</v>
      </c>
      <c r="E915" t="s">
        <v>1137</v>
      </c>
      <c r="F915" t="s">
        <v>1176</v>
      </c>
    </row>
    <row r="916" spans="1:6" x14ac:dyDescent="0.25">
      <c r="A916">
        <v>2233</v>
      </c>
      <c r="B916" t="s">
        <v>1918</v>
      </c>
      <c r="C916" t="s">
        <v>1138</v>
      </c>
      <c r="D916" t="s">
        <v>2903</v>
      </c>
      <c r="E916" t="s">
        <v>1137</v>
      </c>
      <c r="F916" t="s">
        <v>1176</v>
      </c>
    </row>
    <row r="917" spans="1:6" x14ac:dyDescent="0.25">
      <c r="A917">
        <v>7045</v>
      </c>
      <c r="B917" t="s">
        <v>1919</v>
      </c>
      <c r="C917" t="s">
        <v>1138</v>
      </c>
      <c r="D917" t="s">
        <v>2323</v>
      </c>
      <c r="E917" t="s">
        <v>1137</v>
      </c>
      <c r="F917" t="s">
        <v>1176</v>
      </c>
    </row>
    <row r="918" spans="1:6" x14ac:dyDescent="0.25">
      <c r="A918">
        <v>7330</v>
      </c>
      <c r="B918" t="s">
        <v>1181</v>
      </c>
      <c r="C918" t="s">
        <v>1138</v>
      </c>
      <c r="D918" t="s">
        <v>2904</v>
      </c>
      <c r="E918" t="s">
        <v>1137</v>
      </c>
      <c r="F918" t="s">
        <v>1176</v>
      </c>
    </row>
    <row r="919" spans="1:6" x14ac:dyDescent="0.25">
      <c r="A919">
        <v>2136</v>
      </c>
      <c r="B919" t="s">
        <v>1920</v>
      </c>
      <c r="C919" t="s">
        <v>1138</v>
      </c>
      <c r="D919" t="s">
        <v>2905</v>
      </c>
      <c r="E919" t="s">
        <v>1137</v>
      </c>
      <c r="F919" t="s">
        <v>1176</v>
      </c>
    </row>
    <row r="920" spans="1:6" x14ac:dyDescent="0.25">
      <c r="A920">
        <v>12333</v>
      </c>
      <c r="B920" t="s">
        <v>1921</v>
      </c>
      <c r="C920" t="s">
        <v>1138</v>
      </c>
      <c r="D920" t="s">
        <v>2906</v>
      </c>
      <c r="E920" t="s">
        <v>1137</v>
      </c>
      <c r="F920" t="s">
        <v>1176</v>
      </c>
    </row>
    <row r="921" spans="1:6" x14ac:dyDescent="0.25">
      <c r="A921">
        <v>2062</v>
      </c>
      <c r="B921" t="s">
        <v>1546</v>
      </c>
      <c r="C921" t="s">
        <v>1138</v>
      </c>
      <c r="D921" t="s">
        <v>2907</v>
      </c>
      <c r="E921" t="s">
        <v>1137</v>
      </c>
      <c r="F921" t="s">
        <v>1176</v>
      </c>
    </row>
    <row r="922" spans="1:6" x14ac:dyDescent="0.25">
      <c r="A922">
        <v>2518</v>
      </c>
      <c r="B922" t="s">
        <v>1181</v>
      </c>
      <c r="C922" t="s">
        <v>1138</v>
      </c>
      <c r="D922" t="s">
        <v>2908</v>
      </c>
      <c r="E922" t="s">
        <v>1137</v>
      </c>
      <c r="F922" t="s">
        <v>1176</v>
      </c>
    </row>
    <row r="923" spans="1:6" x14ac:dyDescent="0.25">
      <c r="A923">
        <v>7007</v>
      </c>
      <c r="B923" t="s">
        <v>1922</v>
      </c>
      <c r="C923" t="s">
        <v>1138</v>
      </c>
      <c r="D923" t="s">
        <v>2909</v>
      </c>
      <c r="E923" t="s">
        <v>1137</v>
      </c>
      <c r="F923" t="s">
        <v>1176</v>
      </c>
    </row>
    <row r="924" spans="1:6" x14ac:dyDescent="0.25">
      <c r="A924">
        <v>11743</v>
      </c>
      <c r="B924" t="s">
        <v>1509</v>
      </c>
      <c r="C924" t="s">
        <v>1138</v>
      </c>
      <c r="D924" t="s">
        <v>2910</v>
      </c>
      <c r="E924" t="s">
        <v>1137</v>
      </c>
      <c r="F924" t="s">
        <v>1176</v>
      </c>
    </row>
    <row r="925" spans="1:6" x14ac:dyDescent="0.25">
      <c r="A925">
        <v>5001</v>
      </c>
      <c r="B925" t="s">
        <v>1923</v>
      </c>
      <c r="C925" t="s">
        <v>1138</v>
      </c>
      <c r="D925" t="s">
        <v>2911</v>
      </c>
      <c r="E925" t="s">
        <v>1137</v>
      </c>
      <c r="F925" t="s">
        <v>1176</v>
      </c>
    </row>
    <row r="926" spans="1:6" x14ac:dyDescent="0.25">
      <c r="A926">
        <v>6162</v>
      </c>
      <c r="B926" t="s">
        <v>1924</v>
      </c>
      <c r="C926" t="s">
        <v>1138</v>
      </c>
      <c r="D926" t="s">
        <v>2912</v>
      </c>
      <c r="E926" t="s">
        <v>1137</v>
      </c>
      <c r="F926" t="s">
        <v>1176</v>
      </c>
    </row>
    <row r="927" spans="1:6" x14ac:dyDescent="0.25">
      <c r="A927">
        <v>4045</v>
      </c>
      <c r="B927" t="s">
        <v>1925</v>
      </c>
      <c r="C927" t="s">
        <v>1138</v>
      </c>
      <c r="D927" t="s">
        <v>2913</v>
      </c>
      <c r="E927" t="s">
        <v>1137</v>
      </c>
      <c r="F927" t="s">
        <v>1176</v>
      </c>
    </row>
    <row r="928" spans="1:6" x14ac:dyDescent="0.25">
      <c r="A928">
        <v>11197</v>
      </c>
      <c r="B928" t="s">
        <v>1926</v>
      </c>
      <c r="C928" t="s">
        <v>1138</v>
      </c>
      <c r="D928" t="s">
        <v>2914</v>
      </c>
      <c r="E928" t="s">
        <v>1137</v>
      </c>
      <c r="F928" t="s">
        <v>1176</v>
      </c>
    </row>
    <row r="929" spans="1:6" x14ac:dyDescent="0.25">
      <c r="A929">
        <v>6736</v>
      </c>
      <c r="B929" t="s">
        <v>1927</v>
      </c>
      <c r="C929" t="s">
        <v>1161</v>
      </c>
      <c r="D929" t="s">
        <v>2915</v>
      </c>
      <c r="E929" t="s">
        <v>2010</v>
      </c>
      <c r="F929" t="s">
        <v>1176</v>
      </c>
    </row>
    <row r="930" spans="1:6" x14ac:dyDescent="0.25">
      <c r="A930">
        <v>552</v>
      </c>
      <c r="B930" t="s">
        <v>1928</v>
      </c>
      <c r="C930" t="s">
        <v>1161</v>
      </c>
      <c r="D930" t="s">
        <v>2916</v>
      </c>
      <c r="E930" t="s">
        <v>2010</v>
      </c>
      <c r="F930" t="s">
        <v>1176</v>
      </c>
    </row>
    <row r="931" spans="1:6" x14ac:dyDescent="0.25">
      <c r="A931">
        <v>7733</v>
      </c>
      <c r="B931" t="s">
        <v>1335</v>
      </c>
      <c r="C931" t="s">
        <v>1161</v>
      </c>
      <c r="D931" t="s">
        <v>2917</v>
      </c>
      <c r="E931" t="s">
        <v>2010</v>
      </c>
      <c r="F931" t="s">
        <v>1176</v>
      </c>
    </row>
    <row r="932" spans="1:6" x14ac:dyDescent="0.25">
      <c r="A932">
        <v>3424</v>
      </c>
      <c r="B932" t="s">
        <v>1929</v>
      </c>
      <c r="C932" t="s">
        <v>1161</v>
      </c>
      <c r="D932" t="s">
        <v>2918</v>
      </c>
      <c r="E932" t="s">
        <v>2010</v>
      </c>
      <c r="F932" t="s">
        <v>1176</v>
      </c>
    </row>
    <row r="933" spans="1:6" x14ac:dyDescent="0.25">
      <c r="A933">
        <v>1263</v>
      </c>
      <c r="B933" t="s">
        <v>1930</v>
      </c>
      <c r="C933" t="s">
        <v>1161</v>
      </c>
      <c r="D933" t="s">
        <v>2919</v>
      </c>
      <c r="E933" t="s">
        <v>2010</v>
      </c>
      <c r="F933" t="s">
        <v>1176</v>
      </c>
    </row>
    <row r="934" spans="1:6" x14ac:dyDescent="0.25">
      <c r="A934">
        <v>5271</v>
      </c>
      <c r="B934" t="s">
        <v>1931</v>
      </c>
      <c r="C934" t="s">
        <v>1161</v>
      </c>
      <c r="D934" t="s">
        <v>2920</v>
      </c>
      <c r="E934" t="s">
        <v>2010</v>
      </c>
      <c r="F934" t="s">
        <v>1176</v>
      </c>
    </row>
    <row r="935" spans="1:6" x14ac:dyDescent="0.25">
      <c r="A935">
        <v>7707</v>
      </c>
      <c r="B935" t="s">
        <v>1932</v>
      </c>
      <c r="C935" t="s">
        <v>1161</v>
      </c>
      <c r="D935" t="s">
        <v>2921</v>
      </c>
      <c r="E935" t="s">
        <v>2010</v>
      </c>
      <c r="F935" t="s">
        <v>1176</v>
      </c>
    </row>
    <row r="936" spans="1:6" x14ac:dyDescent="0.25">
      <c r="A936">
        <v>12055</v>
      </c>
      <c r="B936" t="s">
        <v>1933</v>
      </c>
      <c r="C936" t="s">
        <v>1161</v>
      </c>
      <c r="D936" t="s">
        <v>2922</v>
      </c>
      <c r="E936" t="s">
        <v>2010</v>
      </c>
      <c r="F936" t="s">
        <v>1176</v>
      </c>
    </row>
    <row r="937" spans="1:6" x14ac:dyDescent="0.25">
      <c r="A937">
        <v>10365</v>
      </c>
      <c r="B937" t="s">
        <v>1934</v>
      </c>
      <c r="C937" t="s">
        <v>1161</v>
      </c>
      <c r="D937" t="s">
        <v>2923</v>
      </c>
      <c r="E937" t="s">
        <v>2010</v>
      </c>
      <c r="F937" t="s">
        <v>1176</v>
      </c>
    </row>
    <row r="938" spans="1:6" x14ac:dyDescent="0.25">
      <c r="A938">
        <v>1618</v>
      </c>
      <c r="B938" t="s">
        <v>1935</v>
      </c>
      <c r="C938" t="s">
        <v>1161</v>
      </c>
      <c r="D938" t="s">
        <v>2924</v>
      </c>
      <c r="E938" t="s">
        <v>2010</v>
      </c>
      <c r="F938" t="s">
        <v>1176</v>
      </c>
    </row>
    <row r="939" spans="1:6" x14ac:dyDescent="0.25">
      <c r="A939">
        <v>11573</v>
      </c>
      <c r="B939" t="s">
        <v>1936</v>
      </c>
      <c r="C939" t="s">
        <v>1161</v>
      </c>
      <c r="D939" t="s">
        <v>2925</v>
      </c>
      <c r="E939" t="s">
        <v>2010</v>
      </c>
      <c r="F939" t="s">
        <v>1176</v>
      </c>
    </row>
    <row r="940" spans="1:6" x14ac:dyDescent="0.25">
      <c r="A940">
        <v>1331</v>
      </c>
      <c r="B940" t="s">
        <v>1181</v>
      </c>
      <c r="C940" t="s">
        <v>1161</v>
      </c>
      <c r="D940" t="s">
        <v>2926</v>
      </c>
      <c r="E940" t="s">
        <v>2010</v>
      </c>
      <c r="F940" t="s">
        <v>1176</v>
      </c>
    </row>
    <row r="941" spans="1:6" x14ac:dyDescent="0.25">
      <c r="A941">
        <v>5097</v>
      </c>
      <c r="B941" t="s">
        <v>1937</v>
      </c>
      <c r="C941" t="s">
        <v>1161</v>
      </c>
      <c r="D941" t="s">
        <v>2927</v>
      </c>
      <c r="E941" t="s">
        <v>2010</v>
      </c>
      <c r="F941" t="s">
        <v>1176</v>
      </c>
    </row>
    <row r="942" spans="1:6" x14ac:dyDescent="0.25">
      <c r="A942">
        <v>7178</v>
      </c>
      <c r="B942" t="s">
        <v>1181</v>
      </c>
      <c r="C942" t="s">
        <v>1161</v>
      </c>
      <c r="D942" t="s">
        <v>2928</v>
      </c>
      <c r="E942" t="s">
        <v>2010</v>
      </c>
      <c r="F942" t="s">
        <v>1176</v>
      </c>
    </row>
    <row r="943" spans="1:6" x14ac:dyDescent="0.25">
      <c r="A943">
        <v>8404</v>
      </c>
      <c r="B943" t="s">
        <v>1938</v>
      </c>
      <c r="C943" t="s">
        <v>1161</v>
      </c>
      <c r="D943" t="s">
        <v>2929</v>
      </c>
      <c r="E943" t="s">
        <v>2010</v>
      </c>
      <c r="F943" t="s">
        <v>1176</v>
      </c>
    </row>
    <row r="944" spans="1:6" x14ac:dyDescent="0.25">
      <c r="A944">
        <v>10518</v>
      </c>
      <c r="B944" t="s">
        <v>1939</v>
      </c>
      <c r="C944" t="s">
        <v>1161</v>
      </c>
      <c r="D944" t="s">
        <v>2930</v>
      </c>
      <c r="E944" t="s">
        <v>2010</v>
      </c>
      <c r="F944" t="s">
        <v>1176</v>
      </c>
    </row>
    <row r="945" spans="1:6" x14ac:dyDescent="0.25">
      <c r="A945">
        <v>1342</v>
      </c>
      <c r="B945" t="s">
        <v>1940</v>
      </c>
      <c r="C945" t="s">
        <v>1161</v>
      </c>
      <c r="D945" t="s">
        <v>2931</v>
      </c>
      <c r="E945" t="s">
        <v>2010</v>
      </c>
      <c r="F945" t="s">
        <v>1176</v>
      </c>
    </row>
    <row r="946" spans="1:6" x14ac:dyDescent="0.25">
      <c r="A946">
        <v>2511</v>
      </c>
      <c r="B946" t="s">
        <v>1941</v>
      </c>
      <c r="C946" t="s">
        <v>1161</v>
      </c>
      <c r="D946" t="s">
        <v>2932</v>
      </c>
      <c r="E946" t="s">
        <v>2010</v>
      </c>
      <c r="F946" t="s">
        <v>1176</v>
      </c>
    </row>
    <row r="947" spans="1:6" x14ac:dyDescent="0.25">
      <c r="A947">
        <v>248</v>
      </c>
      <c r="B947" t="s">
        <v>1942</v>
      </c>
      <c r="C947" t="s">
        <v>1161</v>
      </c>
      <c r="D947" t="s">
        <v>2933</v>
      </c>
      <c r="E947" t="s">
        <v>2010</v>
      </c>
      <c r="F947" t="s">
        <v>1176</v>
      </c>
    </row>
    <row r="948" spans="1:6" x14ac:dyDescent="0.25">
      <c r="A948">
        <v>5917</v>
      </c>
      <c r="B948" t="s">
        <v>1943</v>
      </c>
      <c r="C948" t="s">
        <v>1161</v>
      </c>
      <c r="D948" t="s">
        <v>2934</v>
      </c>
      <c r="E948" t="s">
        <v>2010</v>
      </c>
      <c r="F948" t="s">
        <v>1176</v>
      </c>
    </row>
    <row r="949" spans="1:6" x14ac:dyDescent="0.25">
      <c r="A949">
        <v>10983</v>
      </c>
      <c r="B949" t="s">
        <v>1699</v>
      </c>
      <c r="C949" t="s">
        <v>1161</v>
      </c>
      <c r="D949" t="s">
        <v>2935</v>
      </c>
      <c r="E949" t="s">
        <v>2010</v>
      </c>
      <c r="F949" t="s">
        <v>1176</v>
      </c>
    </row>
    <row r="950" spans="1:6" x14ac:dyDescent="0.25">
      <c r="A950">
        <v>11114</v>
      </c>
      <c r="B950" t="s">
        <v>1944</v>
      </c>
      <c r="C950" t="s">
        <v>1161</v>
      </c>
      <c r="D950" t="s">
        <v>2936</v>
      </c>
      <c r="E950" t="s">
        <v>2010</v>
      </c>
      <c r="F950" t="s">
        <v>1176</v>
      </c>
    </row>
    <row r="951" spans="1:6" x14ac:dyDescent="0.25">
      <c r="A951">
        <v>5902</v>
      </c>
      <c r="B951" t="s">
        <v>1858</v>
      </c>
      <c r="C951" t="s">
        <v>1161</v>
      </c>
      <c r="D951" t="s">
        <v>2937</v>
      </c>
      <c r="E951" t="s">
        <v>2010</v>
      </c>
      <c r="F951" t="s">
        <v>1176</v>
      </c>
    </row>
    <row r="952" spans="1:6" x14ac:dyDescent="0.25">
      <c r="A952">
        <v>1219</v>
      </c>
      <c r="B952" t="s">
        <v>1945</v>
      </c>
      <c r="C952" t="s">
        <v>1161</v>
      </c>
      <c r="D952" t="s">
        <v>2938</v>
      </c>
      <c r="E952" t="s">
        <v>2010</v>
      </c>
      <c r="F952" t="s">
        <v>1176</v>
      </c>
    </row>
    <row r="953" spans="1:6" x14ac:dyDescent="0.25">
      <c r="A953">
        <v>4269</v>
      </c>
      <c r="B953" t="s">
        <v>1946</v>
      </c>
      <c r="C953" t="s">
        <v>1161</v>
      </c>
      <c r="D953" t="s">
        <v>2939</v>
      </c>
      <c r="E953" t="s">
        <v>2010</v>
      </c>
      <c r="F953" t="s">
        <v>1176</v>
      </c>
    </row>
    <row r="954" spans="1:6" x14ac:dyDescent="0.25">
      <c r="A954">
        <v>6725</v>
      </c>
      <c r="B954" t="s">
        <v>1947</v>
      </c>
      <c r="C954" t="s">
        <v>1161</v>
      </c>
      <c r="D954" t="s">
        <v>2940</v>
      </c>
      <c r="E954" t="s">
        <v>2010</v>
      </c>
      <c r="F954" t="s">
        <v>1176</v>
      </c>
    </row>
    <row r="955" spans="1:6" x14ac:dyDescent="0.25">
      <c r="A955">
        <v>5054</v>
      </c>
      <c r="B955" t="s">
        <v>1948</v>
      </c>
      <c r="C955" t="s">
        <v>1161</v>
      </c>
      <c r="D955" t="s">
        <v>2941</v>
      </c>
      <c r="E955" t="s">
        <v>2010</v>
      </c>
      <c r="F955" t="s">
        <v>1176</v>
      </c>
    </row>
    <row r="956" spans="1:6" x14ac:dyDescent="0.25">
      <c r="A956">
        <v>10648</v>
      </c>
      <c r="B956" t="s">
        <v>1181</v>
      </c>
      <c r="C956" t="s">
        <v>1161</v>
      </c>
      <c r="D956" t="s">
        <v>2942</v>
      </c>
      <c r="E956" t="s">
        <v>2010</v>
      </c>
      <c r="F956" t="s">
        <v>1176</v>
      </c>
    </row>
    <row r="957" spans="1:6" x14ac:dyDescent="0.25">
      <c r="A957">
        <v>4986</v>
      </c>
      <c r="B957" t="s">
        <v>1949</v>
      </c>
      <c r="C957" t="s">
        <v>1161</v>
      </c>
      <c r="D957" t="s">
        <v>2943</v>
      </c>
      <c r="E957" t="s">
        <v>2010</v>
      </c>
      <c r="F957" t="s">
        <v>1176</v>
      </c>
    </row>
    <row r="958" spans="1:6" x14ac:dyDescent="0.25">
      <c r="A958">
        <v>6708</v>
      </c>
      <c r="B958" t="s">
        <v>1950</v>
      </c>
      <c r="C958" t="s">
        <v>1161</v>
      </c>
      <c r="D958" t="s">
        <v>2944</v>
      </c>
      <c r="E958" t="s">
        <v>2010</v>
      </c>
      <c r="F958" t="s">
        <v>1176</v>
      </c>
    </row>
    <row r="959" spans="1:6" x14ac:dyDescent="0.25">
      <c r="A959">
        <v>6872</v>
      </c>
      <c r="B959" t="s">
        <v>1951</v>
      </c>
      <c r="C959" t="s">
        <v>1161</v>
      </c>
      <c r="D959" t="s">
        <v>2945</v>
      </c>
      <c r="E959" t="s">
        <v>2010</v>
      </c>
      <c r="F959" t="s">
        <v>1176</v>
      </c>
    </row>
    <row r="960" spans="1:6" x14ac:dyDescent="0.25">
      <c r="A960">
        <v>11170</v>
      </c>
      <c r="B960" t="s">
        <v>1952</v>
      </c>
      <c r="C960" t="s">
        <v>1161</v>
      </c>
      <c r="D960" t="s">
        <v>2946</v>
      </c>
      <c r="E960" t="s">
        <v>2010</v>
      </c>
      <c r="F960" t="s">
        <v>1176</v>
      </c>
    </row>
    <row r="961" spans="1:6" x14ac:dyDescent="0.25">
      <c r="A961">
        <v>4707</v>
      </c>
      <c r="B961" t="s">
        <v>1311</v>
      </c>
      <c r="C961" t="s">
        <v>1161</v>
      </c>
      <c r="D961" t="s">
        <v>2947</v>
      </c>
      <c r="E961" t="s">
        <v>2010</v>
      </c>
      <c r="F961" t="s">
        <v>1176</v>
      </c>
    </row>
    <row r="962" spans="1:6" x14ac:dyDescent="0.25">
      <c r="A962">
        <v>3085</v>
      </c>
      <c r="B962" t="s">
        <v>1220</v>
      </c>
      <c r="C962" t="s">
        <v>1161</v>
      </c>
      <c r="D962" t="s">
        <v>2948</v>
      </c>
      <c r="E962" t="s">
        <v>2010</v>
      </c>
      <c r="F962" t="s">
        <v>1176</v>
      </c>
    </row>
    <row r="963" spans="1:6" x14ac:dyDescent="0.25">
      <c r="A963">
        <v>2319</v>
      </c>
      <c r="B963" t="s">
        <v>1953</v>
      </c>
      <c r="C963" t="s">
        <v>1161</v>
      </c>
      <c r="D963" t="s">
        <v>2949</v>
      </c>
      <c r="E963" t="s">
        <v>2010</v>
      </c>
      <c r="F963" t="s">
        <v>1176</v>
      </c>
    </row>
    <row r="964" spans="1:6" x14ac:dyDescent="0.25">
      <c r="A964">
        <v>3302</v>
      </c>
      <c r="B964" t="s">
        <v>1954</v>
      </c>
      <c r="C964" t="s">
        <v>1161</v>
      </c>
      <c r="D964" t="s">
        <v>2950</v>
      </c>
      <c r="E964" t="s">
        <v>2010</v>
      </c>
      <c r="F964" t="s">
        <v>1176</v>
      </c>
    </row>
    <row r="965" spans="1:6" x14ac:dyDescent="0.25">
      <c r="A965">
        <v>3815</v>
      </c>
      <c r="B965" t="s">
        <v>1955</v>
      </c>
      <c r="C965" t="s">
        <v>1161</v>
      </c>
      <c r="D965" t="s">
        <v>2951</v>
      </c>
      <c r="E965" t="s">
        <v>2010</v>
      </c>
      <c r="F965" t="s">
        <v>1176</v>
      </c>
    </row>
    <row r="966" spans="1:6" x14ac:dyDescent="0.25">
      <c r="A966">
        <v>10226</v>
      </c>
      <c r="B966" t="s">
        <v>1181</v>
      </c>
      <c r="C966" t="s">
        <v>1161</v>
      </c>
      <c r="D966" t="s">
        <v>2952</v>
      </c>
      <c r="E966" t="s">
        <v>2010</v>
      </c>
      <c r="F966" t="s">
        <v>1176</v>
      </c>
    </row>
    <row r="967" spans="1:6" x14ac:dyDescent="0.25">
      <c r="A967">
        <v>2456</v>
      </c>
      <c r="B967" t="s">
        <v>1956</v>
      </c>
      <c r="C967" t="s">
        <v>1161</v>
      </c>
      <c r="D967" t="s">
        <v>2953</v>
      </c>
      <c r="E967" t="s">
        <v>2010</v>
      </c>
      <c r="F967" t="s">
        <v>1176</v>
      </c>
    </row>
    <row r="968" spans="1:6" x14ac:dyDescent="0.25">
      <c r="A968">
        <v>4477</v>
      </c>
      <c r="B968" t="s">
        <v>1243</v>
      </c>
      <c r="C968" t="s">
        <v>1161</v>
      </c>
      <c r="D968" t="s">
        <v>2954</v>
      </c>
      <c r="E968" t="s">
        <v>2010</v>
      </c>
      <c r="F968" t="s">
        <v>1176</v>
      </c>
    </row>
    <row r="969" spans="1:6" x14ac:dyDescent="0.25">
      <c r="A969">
        <v>4427</v>
      </c>
      <c r="B969" t="s">
        <v>1957</v>
      </c>
      <c r="C969" t="s">
        <v>1161</v>
      </c>
      <c r="D969" t="s">
        <v>2636</v>
      </c>
      <c r="E969" t="s">
        <v>2010</v>
      </c>
      <c r="F969" t="s">
        <v>1176</v>
      </c>
    </row>
    <row r="970" spans="1:6" x14ac:dyDescent="0.25">
      <c r="A970">
        <v>3628</v>
      </c>
      <c r="B970" t="s">
        <v>1958</v>
      </c>
      <c r="C970" t="s">
        <v>1161</v>
      </c>
      <c r="D970" t="s">
        <v>2955</v>
      </c>
      <c r="E970" t="s">
        <v>2010</v>
      </c>
      <c r="F970" t="s">
        <v>1176</v>
      </c>
    </row>
    <row r="971" spans="1:6" x14ac:dyDescent="0.25">
      <c r="A971">
        <v>3029</v>
      </c>
      <c r="B971" t="s">
        <v>1285</v>
      </c>
      <c r="C971" t="s">
        <v>1161</v>
      </c>
      <c r="D971" t="s">
        <v>2956</v>
      </c>
      <c r="E971" t="s">
        <v>2010</v>
      </c>
      <c r="F971" t="s">
        <v>1176</v>
      </c>
    </row>
    <row r="972" spans="1:6" x14ac:dyDescent="0.25">
      <c r="A972">
        <v>11791</v>
      </c>
      <c r="B972" t="s">
        <v>1235</v>
      </c>
      <c r="C972" t="s">
        <v>1161</v>
      </c>
      <c r="D972" t="s">
        <v>2957</v>
      </c>
      <c r="E972" t="s">
        <v>2010</v>
      </c>
      <c r="F972" t="s">
        <v>1176</v>
      </c>
    </row>
    <row r="973" spans="1:6" x14ac:dyDescent="0.25">
      <c r="A973">
        <v>5935</v>
      </c>
      <c r="B973" t="s">
        <v>1181</v>
      </c>
      <c r="C973" t="s">
        <v>1161</v>
      </c>
      <c r="D973" t="s">
        <v>2958</v>
      </c>
      <c r="E973" t="s">
        <v>2010</v>
      </c>
      <c r="F973" t="s">
        <v>1176</v>
      </c>
    </row>
    <row r="974" spans="1:6" x14ac:dyDescent="0.25">
      <c r="A974">
        <v>12381</v>
      </c>
      <c r="B974" t="s">
        <v>1959</v>
      </c>
      <c r="C974" t="s">
        <v>1161</v>
      </c>
      <c r="D974" t="s">
        <v>2959</v>
      </c>
      <c r="E974" t="s">
        <v>2010</v>
      </c>
      <c r="F974" t="s">
        <v>1176</v>
      </c>
    </row>
    <row r="975" spans="1:6" x14ac:dyDescent="0.25">
      <c r="A975">
        <v>6227</v>
      </c>
      <c r="B975" t="s">
        <v>1960</v>
      </c>
      <c r="C975" t="s">
        <v>1161</v>
      </c>
      <c r="D975" t="s">
        <v>2960</v>
      </c>
      <c r="E975" t="s">
        <v>2010</v>
      </c>
      <c r="F975" t="s">
        <v>1176</v>
      </c>
    </row>
    <row r="976" spans="1:6" x14ac:dyDescent="0.25">
      <c r="A976">
        <v>1899</v>
      </c>
      <c r="B976" t="s">
        <v>1961</v>
      </c>
      <c r="C976" t="s">
        <v>1161</v>
      </c>
      <c r="D976" t="s">
        <v>2961</v>
      </c>
      <c r="E976" t="s">
        <v>2010</v>
      </c>
      <c r="F976" t="s">
        <v>1176</v>
      </c>
    </row>
    <row r="977" spans="1:6" x14ac:dyDescent="0.25">
      <c r="A977">
        <v>11337</v>
      </c>
      <c r="B977" t="s">
        <v>1914</v>
      </c>
      <c r="C977" t="s">
        <v>1161</v>
      </c>
      <c r="D977" t="s">
        <v>2962</v>
      </c>
      <c r="E977" t="s">
        <v>2010</v>
      </c>
      <c r="F977" t="s">
        <v>1176</v>
      </c>
    </row>
    <row r="978" spans="1:6" x14ac:dyDescent="0.25">
      <c r="A978">
        <v>5941</v>
      </c>
      <c r="B978" t="s">
        <v>1519</v>
      </c>
      <c r="C978" t="s">
        <v>1161</v>
      </c>
      <c r="D978" t="s">
        <v>2963</v>
      </c>
      <c r="E978" t="s">
        <v>2010</v>
      </c>
      <c r="F978" t="s">
        <v>1176</v>
      </c>
    </row>
    <row r="979" spans="1:6" x14ac:dyDescent="0.25">
      <c r="A979">
        <v>8556</v>
      </c>
      <c r="B979" t="s">
        <v>1962</v>
      </c>
      <c r="C979" t="s">
        <v>1161</v>
      </c>
      <c r="D979" t="s">
        <v>2964</v>
      </c>
      <c r="E979" t="s">
        <v>2010</v>
      </c>
      <c r="F979" t="s">
        <v>1176</v>
      </c>
    </row>
    <row r="980" spans="1:6" x14ac:dyDescent="0.25">
      <c r="A980">
        <v>2871</v>
      </c>
      <c r="B980" t="s">
        <v>1963</v>
      </c>
      <c r="C980" t="s">
        <v>1161</v>
      </c>
      <c r="D980" t="s">
        <v>2965</v>
      </c>
      <c r="E980" t="s">
        <v>2010</v>
      </c>
      <c r="F980" t="s">
        <v>1176</v>
      </c>
    </row>
    <row r="981" spans="1:6" x14ac:dyDescent="0.25">
      <c r="A981">
        <v>11586</v>
      </c>
      <c r="B981" t="s">
        <v>1964</v>
      </c>
      <c r="C981" t="s">
        <v>1161</v>
      </c>
      <c r="D981" t="s">
        <v>2966</v>
      </c>
      <c r="E981" t="s">
        <v>2010</v>
      </c>
      <c r="F981" t="s">
        <v>1176</v>
      </c>
    </row>
    <row r="982" spans="1:6" x14ac:dyDescent="0.25">
      <c r="A982">
        <v>4070</v>
      </c>
      <c r="B982" t="s">
        <v>1965</v>
      </c>
      <c r="C982" t="s">
        <v>1161</v>
      </c>
      <c r="D982" t="s">
        <v>2967</v>
      </c>
      <c r="E982" t="s">
        <v>2010</v>
      </c>
      <c r="F982" t="s">
        <v>1176</v>
      </c>
    </row>
    <row r="983" spans="1:6" x14ac:dyDescent="0.25">
      <c r="A983">
        <v>6376</v>
      </c>
      <c r="B983" t="s">
        <v>1966</v>
      </c>
      <c r="C983" t="s">
        <v>1161</v>
      </c>
      <c r="D983" t="s">
        <v>2968</v>
      </c>
      <c r="E983" t="s">
        <v>2010</v>
      </c>
      <c r="F983" t="s">
        <v>1176</v>
      </c>
    </row>
    <row r="984" spans="1:6" x14ac:dyDescent="0.25">
      <c r="A984">
        <v>10591</v>
      </c>
      <c r="B984" t="s">
        <v>1967</v>
      </c>
      <c r="C984" t="s">
        <v>1161</v>
      </c>
      <c r="D984" t="s">
        <v>2969</v>
      </c>
      <c r="E984" t="s">
        <v>2010</v>
      </c>
      <c r="F984" t="s">
        <v>1176</v>
      </c>
    </row>
    <row r="985" spans="1:6" x14ac:dyDescent="0.25">
      <c r="A985">
        <v>7268</v>
      </c>
      <c r="B985" t="s">
        <v>1968</v>
      </c>
      <c r="C985" t="s">
        <v>1161</v>
      </c>
      <c r="D985" t="s">
        <v>2970</v>
      </c>
      <c r="E985" t="s">
        <v>2010</v>
      </c>
      <c r="F985" t="s">
        <v>1176</v>
      </c>
    </row>
    <row r="986" spans="1:6" x14ac:dyDescent="0.25">
      <c r="A986">
        <v>3598</v>
      </c>
      <c r="B986" t="s">
        <v>1969</v>
      </c>
      <c r="C986" t="s">
        <v>1161</v>
      </c>
      <c r="D986" t="s">
        <v>2971</v>
      </c>
      <c r="E986" t="s">
        <v>2010</v>
      </c>
      <c r="F986" t="s">
        <v>1176</v>
      </c>
    </row>
    <row r="987" spans="1:6" x14ac:dyDescent="0.25">
      <c r="A987">
        <v>1958</v>
      </c>
      <c r="B987" t="s">
        <v>1594</v>
      </c>
      <c r="C987" t="s">
        <v>1161</v>
      </c>
      <c r="D987" t="s">
        <v>2972</v>
      </c>
      <c r="E987" t="s">
        <v>2010</v>
      </c>
      <c r="F987" t="s">
        <v>1176</v>
      </c>
    </row>
    <row r="988" spans="1:6" x14ac:dyDescent="0.25">
      <c r="A988">
        <v>9307</v>
      </c>
      <c r="B988" t="s">
        <v>1970</v>
      </c>
      <c r="C988" t="s">
        <v>1161</v>
      </c>
      <c r="D988" t="s">
        <v>2973</v>
      </c>
      <c r="E988" t="s">
        <v>2010</v>
      </c>
      <c r="F988" t="s">
        <v>1176</v>
      </c>
    </row>
    <row r="989" spans="1:6" x14ac:dyDescent="0.25">
      <c r="A989">
        <v>3995</v>
      </c>
      <c r="B989" t="s">
        <v>1971</v>
      </c>
      <c r="C989" t="s">
        <v>1161</v>
      </c>
      <c r="D989" t="s">
        <v>2974</v>
      </c>
      <c r="E989" t="s">
        <v>2010</v>
      </c>
      <c r="F989" t="s">
        <v>1176</v>
      </c>
    </row>
    <row r="990" spans="1:6" x14ac:dyDescent="0.25">
      <c r="A990">
        <v>3485</v>
      </c>
      <c r="B990" t="s">
        <v>1181</v>
      </c>
      <c r="C990" t="s">
        <v>1161</v>
      </c>
      <c r="D990" t="s">
        <v>2975</v>
      </c>
      <c r="E990" t="s">
        <v>2010</v>
      </c>
      <c r="F990" t="s">
        <v>1176</v>
      </c>
    </row>
    <row r="991" spans="1:6" x14ac:dyDescent="0.25">
      <c r="A991">
        <v>5732</v>
      </c>
      <c r="B991" t="s">
        <v>1972</v>
      </c>
      <c r="C991" t="s">
        <v>1161</v>
      </c>
      <c r="D991" t="s">
        <v>2976</v>
      </c>
      <c r="E991" t="s">
        <v>2010</v>
      </c>
      <c r="F991" t="s">
        <v>1176</v>
      </c>
    </row>
    <row r="992" spans="1:6" x14ac:dyDescent="0.25">
      <c r="A992">
        <v>8100</v>
      </c>
      <c r="B992" t="s">
        <v>1311</v>
      </c>
      <c r="C992" t="s">
        <v>1161</v>
      </c>
      <c r="D992" t="s">
        <v>2977</v>
      </c>
      <c r="E992" t="s">
        <v>2010</v>
      </c>
      <c r="F992" t="s">
        <v>1176</v>
      </c>
    </row>
    <row r="993" spans="1:6" x14ac:dyDescent="0.25">
      <c r="A993">
        <v>1475</v>
      </c>
      <c r="B993" t="s">
        <v>1181</v>
      </c>
      <c r="C993" t="s">
        <v>1161</v>
      </c>
      <c r="D993" t="s">
        <v>2978</v>
      </c>
      <c r="E993" t="s">
        <v>2010</v>
      </c>
      <c r="F993" t="s">
        <v>1176</v>
      </c>
    </row>
    <row r="994" spans="1:6" x14ac:dyDescent="0.25">
      <c r="A994">
        <v>7113</v>
      </c>
      <c r="B994" t="s">
        <v>1504</v>
      </c>
      <c r="C994" t="s">
        <v>1161</v>
      </c>
      <c r="D994" t="s">
        <v>2979</v>
      </c>
      <c r="E994" t="s">
        <v>2010</v>
      </c>
      <c r="F994" t="s">
        <v>1176</v>
      </c>
    </row>
    <row r="995" spans="1:6" x14ac:dyDescent="0.25">
      <c r="A995">
        <v>10667</v>
      </c>
      <c r="B995" t="s">
        <v>1973</v>
      </c>
      <c r="C995" t="s">
        <v>1161</v>
      </c>
      <c r="D995" t="s">
        <v>2980</v>
      </c>
      <c r="E995" t="s">
        <v>2010</v>
      </c>
      <c r="F995" t="s">
        <v>1176</v>
      </c>
    </row>
    <row r="996" spans="1:6" x14ac:dyDescent="0.25">
      <c r="A996">
        <v>10643</v>
      </c>
      <c r="B996" t="s">
        <v>1974</v>
      </c>
      <c r="C996" t="s">
        <v>1161</v>
      </c>
      <c r="D996" t="s">
        <v>2981</v>
      </c>
      <c r="E996" t="s">
        <v>2010</v>
      </c>
      <c r="F996" t="s">
        <v>1176</v>
      </c>
    </row>
    <row r="997" spans="1:6" x14ac:dyDescent="0.25">
      <c r="A997">
        <v>2571</v>
      </c>
      <c r="B997" t="s">
        <v>1975</v>
      </c>
      <c r="C997" t="s">
        <v>1161</v>
      </c>
      <c r="D997" t="s">
        <v>2982</v>
      </c>
      <c r="E997" t="s">
        <v>2010</v>
      </c>
      <c r="F997" t="s">
        <v>1176</v>
      </c>
    </row>
    <row r="998" spans="1:6" x14ac:dyDescent="0.25">
      <c r="A998">
        <v>8650</v>
      </c>
      <c r="B998" t="s">
        <v>1976</v>
      </c>
      <c r="C998" t="s">
        <v>1161</v>
      </c>
      <c r="D998" t="s">
        <v>2983</v>
      </c>
      <c r="E998" t="s">
        <v>2010</v>
      </c>
      <c r="F998" t="s">
        <v>1176</v>
      </c>
    </row>
    <row r="999" spans="1:6" x14ac:dyDescent="0.25">
      <c r="A999">
        <v>5674</v>
      </c>
      <c r="B999" t="s">
        <v>1977</v>
      </c>
      <c r="C999" t="s">
        <v>1161</v>
      </c>
      <c r="D999" t="s">
        <v>2984</v>
      </c>
      <c r="E999" t="s">
        <v>2010</v>
      </c>
      <c r="F999" t="s">
        <v>1176</v>
      </c>
    </row>
    <row r="1000" spans="1:6" x14ac:dyDescent="0.25">
      <c r="A1000">
        <v>210</v>
      </c>
      <c r="B1000" t="s">
        <v>1978</v>
      </c>
      <c r="C1000" t="s">
        <v>1161</v>
      </c>
      <c r="D1000" t="s">
        <v>2696</v>
      </c>
      <c r="E1000" t="s">
        <v>1137</v>
      </c>
      <c r="F1000" t="s">
        <v>1176</v>
      </c>
    </row>
    <row r="1001" spans="1:6" x14ac:dyDescent="0.25">
      <c r="A1001">
        <v>1153</v>
      </c>
      <c r="B1001" t="s">
        <v>1979</v>
      </c>
      <c r="C1001" t="s">
        <v>1138</v>
      </c>
      <c r="D1001" t="s">
        <v>2985</v>
      </c>
      <c r="E1001" t="s">
        <v>2010</v>
      </c>
      <c r="F1001" t="s">
        <v>1176</v>
      </c>
    </row>
    <row r="1002" spans="1:6" x14ac:dyDescent="0.25">
      <c r="A1002">
        <v>10499</v>
      </c>
      <c r="B1002" t="s">
        <v>1980</v>
      </c>
      <c r="C1002" t="s">
        <v>1161</v>
      </c>
      <c r="D1002" t="s">
        <v>2986</v>
      </c>
      <c r="E1002" t="s">
        <v>2010</v>
      </c>
      <c r="F1002" t="s">
        <v>1176</v>
      </c>
    </row>
    <row r="1003" spans="1:6" x14ac:dyDescent="0.25">
      <c r="A1003">
        <v>7576</v>
      </c>
      <c r="B1003" t="s">
        <v>1362</v>
      </c>
      <c r="C1003" t="s">
        <v>1136</v>
      </c>
      <c r="D1003" t="s">
        <v>2987</v>
      </c>
      <c r="E1003" t="s">
        <v>1137</v>
      </c>
      <c r="F1003" t="s">
        <v>1176</v>
      </c>
    </row>
    <row r="1004" spans="1:6" x14ac:dyDescent="0.25">
      <c r="A1004">
        <v>11187</v>
      </c>
      <c r="B1004" t="s">
        <v>1181</v>
      </c>
      <c r="C1004" t="s">
        <v>1138</v>
      </c>
      <c r="D1004" t="s">
        <v>2988</v>
      </c>
      <c r="E1004" t="s">
        <v>1137</v>
      </c>
      <c r="F1004" t="s">
        <v>1176</v>
      </c>
    </row>
    <row r="1005" spans="1:6" x14ac:dyDescent="0.25">
      <c r="A1005">
        <v>9742</v>
      </c>
      <c r="B1005" t="s">
        <v>1981</v>
      </c>
      <c r="C1005" t="s">
        <v>1136</v>
      </c>
      <c r="D1005" t="s">
        <v>2989</v>
      </c>
      <c r="E1005" t="s">
        <v>2010</v>
      </c>
      <c r="F1005" t="s">
        <v>1176</v>
      </c>
    </row>
    <row r="1006" spans="1:6" x14ac:dyDescent="0.25">
      <c r="A1006">
        <v>4316</v>
      </c>
      <c r="B1006" t="s">
        <v>1982</v>
      </c>
      <c r="C1006" t="s">
        <v>1161</v>
      </c>
      <c r="D1006" t="s">
        <v>2990</v>
      </c>
      <c r="E1006" t="s">
        <v>2010</v>
      </c>
      <c r="F1006" t="s">
        <v>1176</v>
      </c>
    </row>
    <row r="1007" spans="1:6" x14ac:dyDescent="0.25">
      <c r="A1007">
        <v>10582</v>
      </c>
      <c r="B1007" t="s">
        <v>1983</v>
      </c>
      <c r="C1007" t="s">
        <v>1138</v>
      </c>
      <c r="D1007" t="s">
        <v>2991</v>
      </c>
      <c r="E1007" t="s">
        <v>1137</v>
      </c>
      <c r="F1007" t="s">
        <v>1176</v>
      </c>
    </row>
    <row r="1008" spans="1:6" x14ac:dyDescent="0.25">
      <c r="A1008">
        <v>10893</v>
      </c>
      <c r="B1008" t="s">
        <v>1515</v>
      </c>
      <c r="C1008" t="s">
        <v>1161</v>
      </c>
      <c r="D1008" t="s">
        <v>2992</v>
      </c>
      <c r="E1008" t="s">
        <v>2010</v>
      </c>
      <c r="F1008" t="s">
        <v>1176</v>
      </c>
    </row>
    <row r="1009" spans="1:6" x14ac:dyDescent="0.25">
      <c r="A1009">
        <v>8744</v>
      </c>
      <c r="B1009" t="s">
        <v>1984</v>
      </c>
      <c r="C1009" t="s">
        <v>1138</v>
      </c>
      <c r="D1009" t="s">
        <v>2993</v>
      </c>
      <c r="E1009" t="s">
        <v>2010</v>
      </c>
      <c r="F1009" t="s">
        <v>1176</v>
      </c>
    </row>
    <row r="1010" spans="1:6" x14ac:dyDescent="0.25">
      <c r="A1010">
        <v>8807</v>
      </c>
      <c r="B1010" t="s">
        <v>1985</v>
      </c>
      <c r="C1010" t="s">
        <v>1138</v>
      </c>
      <c r="D1010" t="s">
        <v>2994</v>
      </c>
      <c r="E1010" t="s">
        <v>1137</v>
      </c>
      <c r="F1010" t="s">
        <v>1176</v>
      </c>
    </row>
    <row r="1011" spans="1:6" x14ac:dyDescent="0.25">
      <c r="A1011">
        <v>11616</v>
      </c>
      <c r="B1011" t="s">
        <v>1986</v>
      </c>
      <c r="C1011" t="s">
        <v>1136</v>
      </c>
      <c r="D1011" t="s">
        <v>2995</v>
      </c>
      <c r="E1011" t="s">
        <v>2010</v>
      </c>
      <c r="F1011" t="s">
        <v>1176</v>
      </c>
    </row>
    <row r="1012" spans="1:6" x14ac:dyDescent="0.25">
      <c r="A1012">
        <v>711</v>
      </c>
      <c r="B1012" t="s">
        <v>1987</v>
      </c>
      <c r="C1012" t="s">
        <v>1161</v>
      </c>
      <c r="D1012" t="s">
        <v>2996</v>
      </c>
      <c r="E1012" t="s">
        <v>1137</v>
      </c>
      <c r="F1012" t="s">
        <v>1176</v>
      </c>
    </row>
    <row r="1013" spans="1:6" x14ac:dyDescent="0.25">
      <c r="A1013">
        <v>6499</v>
      </c>
      <c r="B1013" t="s">
        <v>1988</v>
      </c>
      <c r="C1013" t="s">
        <v>1136</v>
      </c>
      <c r="D1013" t="s">
        <v>2997</v>
      </c>
      <c r="E1013" t="s">
        <v>2010</v>
      </c>
      <c r="F1013" t="s">
        <v>1176</v>
      </c>
    </row>
    <row r="1014" spans="1:6" x14ac:dyDescent="0.25">
      <c r="A1014">
        <v>8572</v>
      </c>
      <c r="B1014" t="s">
        <v>1311</v>
      </c>
      <c r="C1014" t="s">
        <v>1138</v>
      </c>
      <c r="D1014" t="s">
        <v>2998</v>
      </c>
      <c r="E1014" t="s">
        <v>1137</v>
      </c>
      <c r="F1014" t="s">
        <v>1176</v>
      </c>
    </row>
    <row r="1015" spans="1:6" x14ac:dyDescent="0.25">
      <c r="A1015">
        <v>7994</v>
      </c>
      <c r="B1015" t="s">
        <v>1271</v>
      </c>
      <c r="C1015" t="s">
        <v>1161</v>
      </c>
      <c r="D1015" t="s">
        <v>2999</v>
      </c>
      <c r="E1015" t="s">
        <v>1137</v>
      </c>
      <c r="F1015" t="s">
        <v>1176</v>
      </c>
    </row>
    <row r="1016" spans="1:6" x14ac:dyDescent="0.25">
      <c r="A1016">
        <v>8478</v>
      </c>
      <c r="B1016" t="s">
        <v>1989</v>
      </c>
      <c r="C1016" t="s">
        <v>1161</v>
      </c>
      <c r="D1016" t="s">
        <v>3000</v>
      </c>
      <c r="E1016" t="s">
        <v>2010</v>
      </c>
      <c r="F1016" t="s">
        <v>1176</v>
      </c>
    </row>
    <row r="1017" spans="1:6" x14ac:dyDescent="0.25">
      <c r="A1017">
        <v>5845</v>
      </c>
      <c r="B1017" t="s">
        <v>1990</v>
      </c>
      <c r="C1017" t="s">
        <v>1136</v>
      </c>
      <c r="D1017" t="s">
        <v>3001</v>
      </c>
      <c r="E1017" t="s">
        <v>2010</v>
      </c>
      <c r="F1017" t="s">
        <v>1176</v>
      </c>
    </row>
    <row r="1018" spans="1:6" x14ac:dyDescent="0.25">
      <c r="A1018">
        <v>9807</v>
      </c>
      <c r="B1018" t="s">
        <v>1991</v>
      </c>
      <c r="C1018" t="s">
        <v>1138</v>
      </c>
      <c r="D1018" t="s">
        <v>3002</v>
      </c>
      <c r="E1018" t="s">
        <v>2010</v>
      </c>
      <c r="F1018" t="s">
        <v>1176</v>
      </c>
    </row>
    <row r="1019" spans="1:6" x14ac:dyDescent="0.25">
      <c r="A1019">
        <v>11757</v>
      </c>
      <c r="B1019" t="s">
        <v>1992</v>
      </c>
      <c r="C1019" t="s">
        <v>1138</v>
      </c>
      <c r="D1019" t="s">
        <v>3003</v>
      </c>
      <c r="E1019" t="s">
        <v>1137</v>
      </c>
      <c r="F1019" t="s">
        <v>1176</v>
      </c>
    </row>
    <row r="1020" spans="1:6" x14ac:dyDescent="0.25">
      <c r="A1020">
        <v>5785</v>
      </c>
      <c r="B1020" t="s">
        <v>1981</v>
      </c>
      <c r="C1020" t="s">
        <v>1136</v>
      </c>
      <c r="D1020" t="s">
        <v>3004</v>
      </c>
      <c r="E1020" t="s">
        <v>1137</v>
      </c>
      <c r="F1020" t="s">
        <v>1176</v>
      </c>
    </row>
    <row r="1021" spans="1:6" x14ac:dyDescent="0.25">
      <c r="A1021">
        <v>9129</v>
      </c>
      <c r="B1021" t="s">
        <v>1993</v>
      </c>
      <c r="C1021" t="s">
        <v>1161</v>
      </c>
      <c r="D1021" t="s">
        <v>3005</v>
      </c>
      <c r="E1021" t="s">
        <v>1137</v>
      </c>
      <c r="F1021" t="s">
        <v>1176</v>
      </c>
    </row>
    <row r="1022" spans="1:6" x14ac:dyDescent="0.25">
      <c r="A1022">
        <v>9326</v>
      </c>
      <c r="B1022" t="s">
        <v>1994</v>
      </c>
      <c r="C1022" t="s">
        <v>1138</v>
      </c>
      <c r="D1022" t="s">
        <v>3006</v>
      </c>
      <c r="E1022" t="s">
        <v>2010</v>
      </c>
      <c r="F1022" t="s">
        <v>1176</v>
      </c>
    </row>
    <row r="1023" spans="1:6" x14ac:dyDescent="0.25">
      <c r="A1023">
        <v>2641</v>
      </c>
      <c r="B1023" t="s">
        <v>1995</v>
      </c>
      <c r="C1023" t="s">
        <v>1138</v>
      </c>
      <c r="D1023" t="s">
        <v>3007</v>
      </c>
      <c r="E1023" t="s">
        <v>2010</v>
      </c>
      <c r="F1023" t="s">
        <v>1176</v>
      </c>
    </row>
    <row r="1024" spans="1:6" x14ac:dyDescent="0.25">
      <c r="A1024">
        <v>10245</v>
      </c>
      <c r="B1024" t="s">
        <v>1279</v>
      </c>
      <c r="C1024" t="s">
        <v>1161</v>
      </c>
      <c r="D1024" t="s">
        <v>3008</v>
      </c>
      <c r="E1024" t="s">
        <v>2010</v>
      </c>
      <c r="F1024" t="s">
        <v>1176</v>
      </c>
    </row>
    <row r="1025" spans="1:6" x14ac:dyDescent="0.25">
      <c r="A1025">
        <v>1168</v>
      </c>
      <c r="B1025" t="s">
        <v>1996</v>
      </c>
      <c r="C1025" t="s">
        <v>1161</v>
      </c>
      <c r="D1025" t="s">
        <v>3009</v>
      </c>
      <c r="E1025" t="s">
        <v>2010</v>
      </c>
      <c r="F1025" t="s">
        <v>1176</v>
      </c>
    </row>
    <row r="1026" spans="1:6" x14ac:dyDescent="0.25">
      <c r="A1026">
        <v>12363</v>
      </c>
      <c r="B1026" t="s">
        <v>1997</v>
      </c>
      <c r="C1026" t="s">
        <v>1138</v>
      </c>
      <c r="D1026" t="s">
        <v>3010</v>
      </c>
      <c r="E1026" t="s">
        <v>1137</v>
      </c>
      <c r="F1026" t="s">
        <v>1176</v>
      </c>
    </row>
    <row r="1027" spans="1:6" x14ac:dyDescent="0.25">
      <c r="A1027">
        <v>7512</v>
      </c>
      <c r="B1027" t="s">
        <v>1961</v>
      </c>
      <c r="C1027" t="s">
        <v>1138</v>
      </c>
      <c r="D1027" t="s">
        <v>2551</v>
      </c>
      <c r="E1027" t="s">
        <v>1137</v>
      </c>
      <c r="F1027" t="s">
        <v>1176</v>
      </c>
    </row>
    <row r="1028" spans="1:6" x14ac:dyDescent="0.25">
      <c r="A1028">
        <v>10291</v>
      </c>
      <c r="B1028" t="s">
        <v>1998</v>
      </c>
      <c r="C1028" t="s">
        <v>1161</v>
      </c>
      <c r="D1028" t="s">
        <v>3011</v>
      </c>
      <c r="E1028" t="s">
        <v>2010</v>
      </c>
      <c r="F1028" t="s">
        <v>1176</v>
      </c>
    </row>
    <row r="1029" spans="1:6" x14ac:dyDescent="0.25">
      <c r="A1029">
        <v>11044</v>
      </c>
      <c r="B1029" t="s">
        <v>1999</v>
      </c>
      <c r="C1029" t="s">
        <v>1138</v>
      </c>
      <c r="D1029" t="s">
        <v>3012</v>
      </c>
      <c r="E1029" t="s">
        <v>2010</v>
      </c>
      <c r="F1029" t="s">
        <v>1176</v>
      </c>
    </row>
    <row r="1030" spans="1:6" x14ac:dyDescent="0.25">
      <c r="A1030">
        <v>1826</v>
      </c>
      <c r="B1030" t="s">
        <v>2000</v>
      </c>
      <c r="C1030" t="s">
        <v>1161</v>
      </c>
      <c r="D1030" t="s">
        <v>3013</v>
      </c>
      <c r="E1030" t="s">
        <v>1137</v>
      </c>
      <c r="F1030" t="s">
        <v>1176</v>
      </c>
    </row>
    <row r="1031" spans="1:6" x14ac:dyDescent="0.25">
      <c r="A1031">
        <v>1804</v>
      </c>
      <c r="B1031" t="s">
        <v>2001</v>
      </c>
      <c r="C1031" t="s">
        <v>1161</v>
      </c>
      <c r="D1031" t="s">
        <v>3014</v>
      </c>
      <c r="E1031" t="s">
        <v>2010</v>
      </c>
      <c r="F1031" t="s">
        <v>1176</v>
      </c>
    </row>
    <row r="1032" spans="1:6" x14ac:dyDescent="0.25">
      <c r="A1032">
        <v>11551</v>
      </c>
      <c r="B1032" t="s">
        <v>2002</v>
      </c>
      <c r="C1032" t="s">
        <v>1138</v>
      </c>
      <c r="D1032" t="s">
        <v>3015</v>
      </c>
      <c r="E1032" t="s">
        <v>1137</v>
      </c>
      <c r="F1032" t="s">
        <v>1176</v>
      </c>
    </row>
    <row r="1033" spans="1:6" x14ac:dyDescent="0.25">
      <c r="A1033">
        <v>11674</v>
      </c>
      <c r="B1033" t="s">
        <v>2003</v>
      </c>
      <c r="C1033" t="s">
        <v>1138</v>
      </c>
      <c r="D1033" t="s">
        <v>3016</v>
      </c>
      <c r="E1033" t="s">
        <v>1137</v>
      </c>
      <c r="F1033" t="s">
        <v>1176</v>
      </c>
    </row>
    <row r="1034" spans="1:6" x14ac:dyDescent="0.25">
      <c r="A1034">
        <v>614</v>
      </c>
      <c r="B1034" t="s">
        <v>2004</v>
      </c>
      <c r="C1034" t="s">
        <v>1161</v>
      </c>
      <c r="D1034" t="s">
        <v>3017</v>
      </c>
      <c r="E1034" t="s">
        <v>1137</v>
      </c>
      <c r="F1034" t="s">
        <v>1176</v>
      </c>
    </row>
    <row r="1035" spans="1:6" x14ac:dyDescent="0.25">
      <c r="A1035">
        <v>2353</v>
      </c>
      <c r="B1035" t="s">
        <v>1181</v>
      </c>
      <c r="C1035" t="s">
        <v>1138</v>
      </c>
      <c r="D1035" t="s">
        <v>3018</v>
      </c>
      <c r="E1035" t="s">
        <v>2010</v>
      </c>
      <c r="F1035" t="s">
        <v>1176</v>
      </c>
    </row>
    <row r="1036" spans="1:6" x14ac:dyDescent="0.25">
      <c r="A1036">
        <v>7735</v>
      </c>
      <c r="B1036" t="s">
        <v>1854</v>
      </c>
      <c r="C1036" t="s">
        <v>1138</v>
      </c>
      <c r="D1036" t="s">
        <v>3019</v>
      </c>
      <c r="E1036" t="s">
        <v>1137</v>
      </c>
      <c r="F1036" t="s">
        <v>1176</v>
      </c>
    </row>
    <row r="1037" spans="1:6" x14ac:dyDescent="0.25">
      <c r="A1037">
        <v>1445</v>
      </c>
      <c r="B1037" t="s">
        <v>2005</v>
      </c>
      <c r="C1037" t="s">
        <v>1138</v>
      </c>
      <c r="D1037" t="s">
        <v>3020</v>
      </c>
      <c r="E1037" t="s">
        <v>2010</v>
      </c>
      <c r="F1037" t="s">
        <v>1176</v>
      </c>
    </row>
    <row r="1038" spans="1:6" x14ac:dyDescent="0.25">
      <c r="A1038">
        <v>6199</v>
      </c>
      <c r="B1038" t="s">
        <v>2006</v>
      </c>
      <c r="C1038" t="s">
        <v>1138</v>
      </c>
      <c r="D1038" t="s">
        <v>3021</v>
      </c>
      <c r="E1038" t="s">
        <v>2010</v>
      </c>
      <c r="F1038" t="s">
        <v>1176</v>
      </c>
    </row>
    <row r="1039" spans="1:6" x14ac:dyDescent="0.25">
      <c r="A1039">
        <v>6817</v>
      </c>
      <c r="B1039" t="s">
        <v>1841</v>
      </c>
      <c r="C1039" t="s">
        <v>1138</v>
      </c>
      <c r="D1039" t="s">
        <v>3022</v>
      </c>
      <c r="E1039" t="s">
        <v>2010</v>
      </c>
      <c r="F1039" t="s">
        <v>1176</v>
      </c>
    </row>
  </sheetData>
  <sheetProtection algorithmName="SHA-512" hashValue="y7jg+AinlobkaDzOmDYCpOqzUiQ69RdMVOycHDwwPRRh0fiyxxHggBdWujlUE6zlWlBb/ko+D5j2wCYgUQyHNA==" saltValue="JuCh5mHhMK6sWKeZtzoN1g==" spinCount="100000" sheet="1" objects="1" scenarios="1" formatCells="0" formatColumns="0" formatRows="0"/>
  <autoFilter ref="A1:F1039" xr:uid="{476CCF19-FEB5-49F3-9AA0-86D6245F3B43}"/>
  <conditionalFormatting sqref="A1:A1039 A127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DD5EA-0C16-43DD-A550-F80FCA60CE8A}">
  <dimension ref="A1:H60"/>
  <sheetViews>
    <sheetView workbookViewId="0">
      <selection activeCell="G13" sqref="G13"/>
    </sheetView>
  </sheetViews>
  <sheetFormatPr defaultRowHeight="15.75" x14ac:dyDescent="0.25"/>
  <cols>
    <col min="1" max="1" width="11.875" bestFit="1" customWidth="1"/>
    <col min="2" max="2" width="42.625" bestFit="1" customWidth="1"/>
    <col min="3" max="3" width="20.25" bestFit="1" customWidth="1"/>
    <col min="4" max="4" width="23.75" bestFit="1" customWidth="1"/>
    <col min="5" max="5" width="15.875" style="5" bestFit="1" customWidth="1"/>
    <col min="6" max="6" width="18.75" bestFit="1" customWidth="1"/>
    <col min="8" max="8" width="15.625" bestFit="1" customWidth="1"/>
  </cols>
  <sheetData>
    <row r="1" spans="1:8" x14ac:dyDescent="0.25">
      <c r="A1" s="1" t="s">
        <v>16</v>
      </c>
      <c r="B1" s="1" t="s">
        <v>1042</v>
      </c>
      <c r="C1" s="1" t="s">
        <v>15</v>
      </c>
      <c r="D1" s="1" t="s">
        <v>1043</v>
      </c>
      <c r="E1" s="4" t="s">
        <v>17</v>
      </c>
      <c r="F1" s="1" t="s">
        <v>3026</v>
      </c>
    </row>
    <row r="2" spans="1:8" x14ac:dyDescent="0.25">
      <c r="A2">
        <v>191</v>
      </c>
      <c r="B2" t="s">
        <v>1044</v>
      </c>
      <c r="C2">
        <v>9</v>
      </c>
      <c r="D2" t="s">
        <v>1045</v>
      </c>
      <c r="E2" s="5">
        <v>99.989997860000003</v>
      </c>
      <c r="F2" t="b">
        <f>NOT(E2&lt;$H$3)</f>
        <v>0</v>
      </c>
      <c r="H2" t="s">
        <v>3027</v>
      </c>
    </row>
    <row r="3" spans="1:8" x14ac:dyDescent="0.25">
      <c r="A3">
        <v>627</v>
      </c>
      <c r="B3" t="s">
        <v>1046</v>
      </c>
      <c r="C3">
        <v>29</v>
      </c>
      <c r="D3" t="s">
        <v>1047</v>
      </c>
      <c r="E3" s="5">
        <v>39.990001679999999</v>
      </c>
      <c r="F3" t="b">
        <f t="shared" ref="F3:F60" si="0">NOT(E3&lt;$H$3)</f>
        <v>0</v>
      </c>
      <c r="H3">
        <f>AVERAGE(E:E)</f>
        <v>131.68576334033898</v>
      </c>
    </row>
    <row r="4" spans="1:8" x14ac:dyDescent="0.25">
      <c r="A4">
        <v>917</v>
      </c>
      <c r="B4" t="s">
        <v>1048</v>
      </c>
      <c r="C4">
        <v>41</v>
      </c>
      <c r="D4" t="s">
        <v>1049</v>
      </c>
      <c r="E4" s="5">
        <v>21.989999770000001</v>
      </c>
      <c r="F4" t="b">
        <f t="shared" si="0"/>
        <v>0</v>
      </c>
    </row>
    <row r="5" spans="1:8" x14ac:dyDescent="0.25">
      <c r="A5">
        <v>828</v>
      </c>
      <c r="B5" t="s">
        <v>1050</v>
      </c>
      <c r="C5">
        <v>37</v>
      </c>
      <c r="D5" t="s">
        <v>1051</v>
      </c>
      <c r="E5" s="5">
        <v>31.989999770000001</v>
      </c>
      <c r="F5" t="b">
        <f t="shared" si="0"/>
        <v>0</v>
      </c>
    </row>
    <row r="6" spans="1:8" x14ac:dyDescent="0.25">
      <c r="A6">
        <v>403</v>
      </c>
      <c r="B6" t="s">
        <v>1052</v>
      </c>
      <c r="C6">
        <v>18</v>
      </c>
      <c r="D6" t="s">
        <v>1053</v>
      </c>
      <c r="E6" s="5">
        <v>129.9900055</v>
      </c>
      <c r="F6" t="b">
        <f t="shared" si="0"/>
        <v>0</v>
      </c>
    </row>
    <row r="7" spans="1:8" x14ac:dyDescent="0.25">
      <c r="A7">
        <v>365</v>
      </c>
      <c r="B7" t="s">
        <v>1054</v>
      </c>
      <c r="C7">
        <v>17</v>
      </c>
      <c r="D7" t="s">
        <v>1055</v>
      </c>
      <c r="E7" s="5">
        <v>59.990001679999999</v>
      </c>
      <c r="F7" t="b">
        <f t="shared" si="0"/>
        <v>0</v>
      </c>
    </row>
    <row r="8" spans="1:8" x14ac:dyDescent="0.25">
      <c r="A8">
        <v>957</v>
      </c>
      <c r="B8" t="s">
        <v>1056</v>
      </c>
      <c r="C8">
        <v>43</v>
      </c>
      <c r="D8" t="s">
        <v>1057</v>
      </c>
      <c r="E8" s="5">
        <v>299.98001099999999</v>
      </c>
      <c r="F8" t="b">
        <f t="shared" si="0"/>
        <v>1</v>
      </c>
    </row>
    <row r="9" spans="1:8" x14ac:dyDescent="0.25">
      <c r="A9">
        <v>502</v>
      </c>
      <c r="B9" t="s">
        <v>1058</v>
      </c>
      <c r="C9">
        <v>24</v>
      </c>
      <c r="D9" t="s">
        <v>1059</v>
      </c>
      <c r="E9" s="5">
        <v>50</v>
      </c>
      <c r="F9" t="b">
        <f t="shared" si="0"/>
        <v>0</v>
      </c>
    </row>
    <row r="10" spans="1:8" x14ac:dyDescent="0.25">
      <c r="A10">
        <v>905</v>
      </c>
      <c r="B10" t="s">
        <v>1060</v>
      </c>
      <c r="C10">
        <v>40</v>
      </c>
      <c r="D10" t="s">
        <v>1061</v>
      </c>
      <c r="E10" s="5">
        <v>24.989999770000001</v>
      </c>
      <c r="F10" t="b">
        <f t="shared" si="0"/>
        <v>0</v>
      </c>
    </row>
    <row r="11" spans="1:8" x14ac:dyDescent="0.25">
      <c r="A11">
        <v>564</v>
      </c>
      <c r="B11" t="s">
        <v>1062</v>
      </c>
      <c r="C11">
        <v>26</v>
      </c>
      <c r="D11" t="s">
        <v>1063</v>
      </c>
      <c r="E11" s="5">
        <v>30</v>
      </c>
      <c r="F11" t="b">
        <f t="shared" si="0"/>
        <v>0</v>
      </c>
    </row>
    <row r="12" spans="1:8" x14ac:dyDescent="0.25">
      <c r="A12">
        <v>885</v>
      </c>
      <c r="B12" t="s">
        <v>1064</v>
      </c>
      <c r="C12">
        <v>40</v>
      </c>
      <c r="D12" t="s">
        <v>1061</v>
      </c>
      <c r="E12" s="5">
        <v>24.989999770000001</v>
      </c>
      <c r="F12" t="b">
        <f t="shared" si="0"/>
        <v>0</v>
      </c>
    </row>
    <row r="13" spans="1:8" x14ac:dyDescent="0.25">
      <c r="A13">
        <v>906</v>
      </c>
      <c r="B13" t="s">
        <v>1065</v>
      </c>
      <c r="C13">
        <v>40</v>
      </c>
      <c r="D13" t="s">
        <v>1061</v>
      </c>
      <c r="E13" s="5">
        <v>24.989999770000001</v>
      </c>
      <c r="F13" t="b">
        <f t="shared" si="0"/>
        <v>0</v>
      </c>
    </row>
    <row r="14" spans="1:8" x14ac:dyDescent="0.25">
      <c r="A14">
        <v>886</v>
      </c>
      <c r="B14" t="s">
        <v>1066</v>
      </c>
      <c r="C14">
        <v>40</v>
      </c>
      <c r="D14" t="s">
        <v>1061</v>
      </c>
      <c r="E14" s="5">
        <v>24.989999770000001</v>
      </c>
      <c r="F14" t="b">
        <f t="shared" si="0"/>
        <v>0</v>
      </c>
    </row>
    <row r="15" spans="1:8" x14ac:dyDescent="0.25">
      <c r="A15">
        <v>926</v>
      </c>
      <c r="B15" t="s">
        <v>1067</v>
      </c>
      <c r="C15">
        <v>41</v>
      </c>
      <c r="D15" t="s">
        <v>1049</v>
      </c>
      <c r="E15" s="5">
        <v>15.989999770000001</v>
      </c>
      <c r="F15" t="b">
        <f t="shared" si="0"/>
        <v>0</v>
      </c>
    </row>
    <row r="16" spans="1:8" x14ac:dyDescent="0.25">
      <c r="A16">
        <v>924</v>
      </c>
      <c r="B16" t="s">
        <v>1068</v>
      </c>
      <c r="C16">
        <v>41</v>
      </c>
      <c r="D16" t="s">
        <v>1049</v>
      </c>
      <c r="E16" s="5">
        <v>15.989999770000001</v>
      </c>
      <c r="F16" t="b">
        <f t="shared" si="0"/>
        <v>0</v>
      </c>
    </row>
    <row r="17" spans="1:6" x14ac:dyDescent="0.25">
      <c r="A17">
        <v>825</v>
      </c>
      <c r="B17" t="s">
        <v>1069</v>
      </c>
      <c r="C17">
        <v>37</v>
      </c>
      <c r="D17" t="s">
        <v>1051</v>
      </c>
      <c r="E17" s="5">
        <v>31.989999770000001</v>
      </c>
      <c r="F17" t="b">
        <f t="shared" si="0"/>
        <v>0</v>
      </c>
    </row>
    <row r="18" spans="1:6" x14ac:dyDescent="0.25">
      <c r="A18">
        <v>977</v>
      </c>
      <c r="B18" t="s">
        <v>1070</v>
      </c>
      <c r="C18">
        <v>44</v>
      </c>
      <c r="D18" t="s">
        <v>1071</v>
      </c>
      <c r="E18" s="5">
        <v>29.989999770000001</v>
      </c>
      <c r="F18" t="b">
        <f t="shared" si="0"/>
        <v>0</v>
      </c>
    </row>
    <row r="19" spans="1:6" x14ac:dyDescent="0.25">
      <c r="A19">
        <v>116</v>
      </c>
      <c r="B19" t="s">
        <v>1072</v>
      </c>
      <c r="C19">
        <v>6</v>
      </c>
      <c r="D19" t="s">
        <v>1073</v>
      </c>
      <c r="E19" s="5">
        <v>44.990001679999999</v>
      </c>
      <c r="F19" t="b">
        <f t="shared" si="0"/>
        <v>0</v>
      </c>
    </row>
    <row r="20" spans="1:6" x14ac:dyDescent="0.25">
      <c r="A20">
        <v>818</v>
      </c>
      <c r="B20" t="s">
        <v>1074</v>
      </c>
      <c r="C20">
        <v>37</v>
      </c>
      <c r="D20" t="s">
        <v>1051</v>
      </c>
      <c r="E20" s="5">
        <v>47.990001679999999</v>
      </c>
      <c r="F20" t="b">
        <f t="shared" si="0"/>
        <v>0</v>
      </c>
    </row>
    <row r="21" spans="1:6" x14ac:dyDescent="0.25">
      <c r="A21">
        <v>835</v>
      </c>
      <c r="B21" t="s">
        <v>1075</v>
      </c>
      <c r="C21">
        <v>37</v>
      </c>
      <c r="D21" t="s">
        <v>1051</v>
      </c>
      <c r="E21" s="5">
        <v>31.989999770000001</v>
      </c>
      <c r="F21" t="b">
        <f t="shared" si="0"/>
        <v>0</v>
      </c>
    </row>
    <row r="22" spans="1:6" x14ac:dyDescent="0.25">
      <c r="A22">
        <v>810</v>
      </c>
      <c r="B22" t="s">
        <v>1076</v>
      </c>
      <c r="C22">
        <v>36</v>
      </c>
      <c r="D22" t="s">
        <v>1077</v>
      </c>
      <c r="E22" s="5">
        <v>19.989999770000001</v>
      </c>
      <c r="F22" t="b">
        <f t="shared" si="0"/>
        <v>0</v>
      </c>
    </row>
    <row r="23" spans="1:6" x14ac:dyDescent="0.25">
      <c r="A23">
        <v>565</v>
      </c>
      <c r="B23" t="s">
        <v>1078</v>
      </c>
      <c r="C23">
        <v>26</v>
      </c>
      <c r="D23" t="s">
        <v>1063</v>
      </c>
      <c r="E23" s="5">
        <v>70</v>
      </c>
      <c r="F23" t="b">
        <f t="shared" si="0"/>
        <v>0</v>
      </c>
    </row>
    <row r="24" spans="1:6" x14ac:dyDescent="0.25">
      <c r="A24">
        <v>821</v>
      </c>
      <c r="B24" t="s">
        <v>1079</v>
      </c>
      <c r="C24">
        <v>37</v>
      </c>
      <c r="D24" t="s">
        <v>1051</v>
      </c>
      <c r="E24" s="5">
        <v>51.990001679999999</v>
      </c>
      <c r="F24" t="b">
        <f t="shared" si="0"/>
        <v>0</v>
      </c>
    </row>
    <row r="25" spans="1:6" x14ac:dyDescent="0.25">
      <c r="A25">
        <v>897</v>
      </c>
      <c r="B25" t="s">
        <v>1080</v>
      </c>
      <c r="C25">
        <v>40</v>
      </c>
      <c r="D25" t="s">
        <v>1061</v>
      </c>
      <c r="E25" s="5">
        <v>24.989999770000001</v>
      </c>
      <c r="F25" t="b">
        <f t="shared" si="0"/>
        <v>0</v>
      </c>
    </row>
    <row r="26" spans="1:6" x14ac:dyDescent="0.25">
      <c r="A26">
        <v>567</v>
      </c>
      <c r="B26" t="s">
        <v>1081</v>
      </c>
      <c r="C26">
        <v>26</v>
      </c>
      <c r="D26" t="s">
        <v>1063</v>
      </c>
      <c r="E26" s="5">
        <v>25</v>
      </c>
      <c r="F26" t="b">
        <f t="shared" si="0"/>
        <v>0</v>
      </c>
    </row>
    <row r="27" spans="1:6" x14ac:dyDescent="0.25">
      <c r="A27">
        <v>135</v>
      </c>
      <c r="B27" t="s">
        <v>1082</v>
      </c>
      <c r="C27">
        <v>7</v>
      </c>
      <c r="D27" t="s">
        <v>1083</v>
      </c>
      <c r="E27" s="5">
        <v>22</v>
      </c>
      <c r="F27" t="b">
        <f t="shared" si="0"/>
        <v>0</v>
      </c>
    </row>
    <row r="28" spans="1:6" x14ac:dyDescent="0.25">
      <c r="A28">
        <v>134</v>
      </c>
      <c r="B28" t="s">
        <v>1084</v>
      </c>
      <c r="C28">
        <v>7</v>
      </c>
      <c r="D28" t="s">
        <v>1083</v>
      </c>
      <c r="E28" s="5">
        <v>25</v>
      </c>
      <c r="F28" t="b">
        <f t="shared" si="0"/>
        <v>0</v>
      </c>
    </row>
    <row r="29" spans="1:6" x14ac:dyDescent="0.25">
      <c r="A29">
        <v>282</v>
      </c>
      <c r="B29" t="s">
        <v>1085</v>
      </c>
      <c r="C29">
        <v>13</v>
      </c>
      <c r="D29" t="s">
        <v>1051</v>
      </c>
      <c r="E29" s="5">
        <v>31.989999770000001</v>
      </c>
      <c r="F29" t="b">
        <f t="shared" si="0"/>
        <v>0</v>
      </c>
    </row>
    <row r="30" spans="1:6" x14ac:dyDescent="0.25">
      <c r="A30">
        <v>249</v>
      </c>
      <c r="B30" t="s">
        <v>1086</v>
      </c>
      <c r="C30">
        <v>12</v>
      </c>
      <c r="D30" t="s">
        <v>1087</v>
      </c>
      <c r="E30" s="5">
        <v>54.97000122</v>
      </c>
      <c r="F30" t="b">
        <f t="shared" si="0"/>
        <v>0</v>
      </c>
    </row>
    <row r="31" spans="1:6" x14ac:dyDescent="0.25">
      <c r="A31">
        <v>44</v>
      </c>
      <c r="B31" t="s">
        <v>1088</v>
      </c>
      <c r="C31">
        <v>3</v>
      </c>
      <c r="D31" t="s">
        <v>1089</v>
      </c>
      <c r="E31" s="5">
        <v>59.990001679999999</v>
      </c>
      <c r="F31" t="b">
        <f t="shared" si="0"/>
        <v>0</v>
      </c>
    </row>
    <row r="32" spans="1:6" x14ac:dyDescent="0.25">
      <c r="A32">
        <v>804</v>
      </c>
      <c r="B32" t="s">
        <v>1090</v>
      </c>
      <c r="C32">
        <v>36</v>
      </c>
      <c r="D32" t="s">
        <v>1077</v>
      </c>
      <c r="E32" s="5">
        <v>19.989999770000001</v>
      </c>
      <c r="F32" t="b">
        <f t="shared" si="0"/>
        <v>0</v>
      </c>
    </row>
    <row r="33" spans="1:6" x14ac:dyDescent="0.25">
      <c r="A33">
        <v>642</v>
      </c>
      <c r="B33" t="s">
        <v>1091</v>
      </c>
      <c r="C33">
        <v>29</v>
      </c>
      <c r="D33" t="s">
        <v>1047</v>
      </c>
      <c r="E33" s="5">
        <v>30</v>
      </c>
      <c r="F33" t="b">
        <f t="shared" si="0"/>
        <v>0</v>
      </c>
    </row>
    <row r="34" spans="1:6" x14ac:dyDescent="0.25">
      <c r="A34">
        <v>893</v>
      </c>
      <c r="B34" t="s">
        <v>1092</v>
      </c>
      <c r="C34">
        <v>40</v>
      </c>
      <c r="D34" t="s">
        <v>1061</v>
      </c>
      <c r="E34" s="5">
        <v>24.989999770000001</v>
      </c>
      <c r="F34" t="b">
        <f t="shared" si="0"/>
        <v>0</v>
      </c>
    </row>
    <row r="35" spans="1:6" x14ac:dyDescent="0.25">
      <c r="A35">
        <v>235</v>
      </c>
      <c r="B35" t="s">
        <v>1093</v>
      </c>
      <c r="C35">
        <v>11</v>
      </c>
      <c r="D35" t="s">
        <v>1094</v>
      </c>
      <c r="E35" s="5">
        <v>34.990001679999999</v>
      </c>
      <c r="F35" t="b">
        <f t="shared" si="0"/>
        <v>0</v>
      </c>
    </row>
    <row r="36" spans="1:6" x14ac:dyDescent="0.25">
      <c r="A36">
        <v>172</v>
      </c>
      <c r="B36" t="s">
        <v>1095</v>
      </c>
      <c r="C36">
        <v>9</v>
      </c>
      <c r="D36" t="s">
        <v>1045</v>
      </c>
      <c r="E36" s="5">
        <v>30</v>
      </c>
      <c r="F36" t="b">
        <f t="shared" si="0"/>
        <v>0</v>
      </c>
    </row>
    <row r="37" spans="1:6" x14ac:dyDescent="0.25">
      <c r="A37">
        <v>1352</v>
      </c>
      <c r="B37" t="s">
        <v>1096</v>
      </c>
      <c r="C37">
        <v>65</v>
      </c>
      <c r="D37" t="s">
        <v>1097</v>
      </c>
      <c r="E37" s="5">
        <v>252.88000489999999</v>
      </c>
      <c r="F37" t="b">
        <f t="shared" si="0"/>
        <v>1</v>
      </c>
    </row>
    <row r="38" spans="1:6" x14ac:dyDescent="0.25">
      <c r="A38">
        <v>1349</v>
      </c>
      <c r="B38" t="s">
        <v>1098</v>
      </c>
      <c r="C38">
        <v>62</v>
      </c>
      <c r="D38" t="s">
        <v>1099</v>
      </c>
      <c r="E38" s="5">
        <v>452.0400085</v>
      </c>
      <c r="F38" t="b">
        <f t="shared" si="0"/>
        <v>1</v>
      </c>
    </row>
    <row r="39" spans="1:6" x14ac:dyDescent="0.25">
      <c r="A39">
        <v>1351</v>
      </c>
      <c r="B39" t="s">
        <v>1100</v>
      </c>
      <c r="C39">
        <v>64</v>
      </c>
      <c r="D39" t="s">
        <v>1101</v>
      </c>
      <c r="E39" s="5">
        <v>1500</v>
      </c>
      <c r="F39" t="b">
        <f t="shared" si="0"/>
        <v>1</v>
      </c>
    </row>
    <row r="40" spans="1:6" x14ac:dyDescent="0.25">
      <c r="A40">
        <v>60</v>
      </c>
      <c r="B40" t="s">
        <v>1102</v>
      </c>
      <c r="C40">
        <v>4</v>
      </c>
      <c r="D40" t="s">
        <v>1103</v>
      </c>
      <c r="E40" s="5">
        <v>999.98999019999997</v>
      </c>
      <c r="F40" t="b">
        <f t="shared" si="0"/>
        <v>1</v>
      </c>
    </row>
    <row r="41" spans="1:6" x14ac:dyDescent="0.25">
      <c r="A41">
        <v>24</v>
      </c>
      <c r="B41" t="s">
        <v>1104</v>
      </c>
      <c r="C41">
        <v>2</v>
      </c>
      <c r="D41" t="s">
        <v>1105</v>
      </c>
      <c r="E41" s="5">
        <v>79.989997860000003</v>
      </c>
      <c r="F41" t="b">
        <f t="shared" si="0"/>
        <v>0</v>
      </c>
    </row>
    <row r="42" spans="1:6" x14ac:dyDescent="0.25">
      <c r="A42">
        <v>278</v>
      </c>
      <c r="B42" t="s">
        <v>1106</v>
      </c>
      <c r="C42">
        <v>13</v>
      </c>
      <c r="D42" t="s">
        <v>1051</v>
      </c>
      <c r="E42" s="5">
        <v>44.990001679999999</v>
      </c>
      <c r="F42" t="b">
        <f t="shared" si="0"/>
        <v>0</v>
      </c>
    </row>
    <row r="43" spans="1:6" x14ac:dyDescent="0.25">
      <c r="A43">
        <v>273</v>
      </c>
      <c r="B43" t="s">
        <v>1107</v>
      </c>
      <c r="C43">
        <v>13</v>
      </c>
      <c r="D43" t="s">
        <v>1051</v>
      </c>
      <c r="E43" s="5">
        <v>27.989999770000001</v>
      </c>
      <c r="F43" t="b">
        <f t="shared" si="0"/>
        <v>0</v>
      </c>
    </row>
    <row r="44" spans="1:6" x14ac:dyDescent="0.25">
      <c r="A44">
        <v>359</v>
      </c>
      <c r="B44" t="s">
        <v>1108</v>
      </c>
      <c r="C44">
        <v>16</v>
      </c>
      <c r="D44" t="s">
        <v>1109</v>
      </c>
      <c r="E44" s="5">
        <v>99.989997860000003</v>
      </c>
      <c r="F44" t="b">
        <f t="shared" si="0"/>
        <v>0</v>
      </c>
    </row>
    <row r="45" spans="1:6" x14ac:dyDescent="0.25">
      <c r="A45">
        <v>276</v>
      </c>
      <c r="B45" t="s">
        <v>1110</v>
      </c>
      <c r="C45">
        <v>13</v>
      </c>
      <c r="D45" t="s">
        <v>1051</v>
      </c>
      <c r="E45" s="5">
        <v>31.989999770000001</v>
      </c>
      <c r="F45" t="b">
        <f t="shared" si="0"/>
        <v>0</v>
      </c>
    </row>
    <row r="46" spans="1:6" x14ac:dyDescent="0.25">
      <c r="A46">
        <v>572</v>
      </c>
      <c r="B46" t="s">
        <v>1111</v>
      </c>
      <c r="C46">
        <v>26</v>
      </c>
      <c r="D46" t="s">
        <v>1063</v>
      </c>
      <c r="E46" s="5">
        <v>39.990001679999999</v>
      </c>
      <c r="F46" t="b">
        <f t="shared" si="0"/>
        <v>0</v>
      </c>
    </row>
    <row r="47" spans="1:6" x14ac:dyDescent="0.25">
      <c r="A47">
        <v>203</v>
      </c>
      <c r="B47" t="s">
        <v>1112</v>
      </c>
      <c r="C47">
        <v>10</v>
      </c>
      <c r="D47" t="s">
        <v>1113</v>
      </c>
      <c r="E47" s="5">
        <v>399.98999020000002</v>
      </c>
      <c r="F47" t="b">
        <f t="shared" si="0"/>
        <v>1</v>
      </c>
    </row>
    <row r="48" spans="1:6" x14ac:dyDescent="0.25">
      <c r="A48">
        <v>1353</v>
      </c>
      <c r="B48" t="s">
        <v>1114</v>
      </c>
      <c r="C48">
        <v>66</v>
      </c>
      <c r="D48" t="s">
        <v>1115</v>
      </c>
      <c r="E48" s="5">
        <v>461.48001099999999</v>
      </c>
      <c r="F48" t="b">
        <f t="shared" si="0"/>
        <v>1</v>
      </c>
    </row>
    <row r="49" spans="1:6" x14ac:dyDescent="0.25">
      <c r="A49">
        <v>364</v>
      </c>
      <c r="B49" t="s">
        <v>1116</v>
      </c>
      <c r="C49">
        <v>17</v>
      </c>
      <c r="D49" t="s">
        <v>1055</v>
      </c>
      <c r="E49" s="5">
        <v>299.98999020000002</v>
      </c>
      <c r="F49" t="b">
        <f t="shared" si="0"/>
        <v>1</v>
      </c>
    </row>
    <row r="50" spans="1:6" x14ac:dyDescent="0.25">
      <c r="A50">
        <v>1350</v>
      </c>
      <c r="B50" t="s">
        <v>1117</v>
      </c>
      <c r="C50">
        <v>63</v>
      </c>
      <c r="D50" t="s">
        <v>1118</v>
      </c>
      <c r="E50" s="5">
        <v>357.10000609999997</v>
      </c>
      <c r="F50" t="b">
        <f t="shared" si="0"/>
        <v>1</v>
      </c>
    </row>
    <row r="51" spans="1:6" x14ac:dyDescent="0.25">
      <c r="A51">
        <v>93</v>
      </c>
      <c r="B51" t="s">
        <v>1119</v>
      </c>
      <c r="C51">
        <v>5</v>
      </c>
      <c r="D51" t="s">
        <v>1120</v>
      </c>
      <c r="E51" s="5">
        <v>24.989999770000001</v>
      </c>
      <c r="F51" t="b">
        <f t="shared" si="0"/>
        <v>0</v>
      </c>
    </row>
    <row r="52" spans="1:6" x14ac:dyDescent="0.25">
      <c r="A52">
        <v>306</v>
      </c>
      <c r="B52" t="s">
        <v>1121</v>
      </c>
      <c r="C52">
        <v>38</v>
      </c>
      <c r="D52" t="s">
        <v>1122</v>
      </c>
      <c r="E52" s="5">
        <v>89.989997860000003</v>
      </c>
      <c r="F52" t="b">
        <f t="shared" si="0"/>
        <v>0</v>
      </c>
    </row>
    <row r="53" spans="1:6" x14ac:dyDescent="0.25">
      <c r="A53">
        <v>251</v>
      </c>
      <c r="B53" t="s">
        <v>1123</v>
      </c>
      <c r="C53">
        <v>12</v>
      </c>
      <c r="D53" t="s">
        <v>1087</v>
      </c>
      <c r="E53" s="5">
        <v>89.989997860000003</v>
      </c>
      <c r="F53" t="b">
        <f t="shared" si="0"/>
        <v>0</v>
      </c>
    </row>
    <row r="54" spans="1:6" x14ac:dyDescent="0.25">
      <c r="A54">
        <v>822</v>
      </c>
      <c r="B54" t="s">
        <v>1124</v>
      </c>
      <c r="C54">
        <v>37</v>
      </c>
      <c r="D54" t="s">
        <v>1051</v>
      </c>
      <c r="E54" s="5">
        <v>47.990001679999999</v>
      </c>
      <c r="F54" t="b">
        <f t="shared" si="0"/>
        <v>0</v>
      </c>
    </row>
    <row r="55" spans="1:6" x14ac:dyDescent="0.25">
      <c r="A55">
        <v>823</v>
      </c>
      <c r="B55" t="s">
        <v>1125</v>
      </c>
      <c r="C55">
        <v>37</v>
      </c>
      <c r="D55" t="s">
        <v>1051</v>
      </c>
      <c r="E55" s="5">
        <v>51.990001679999999</v>
      </c>
      <c r="F55" t="b">
        <f t="shared" si="0"/>
        <v>0</v>
      </c>
    </row>
    <row r="56" spans="1:6" x14ac:dyDescent="0.25">
      <c r="A56">
        <v>1360</v>
      </c>
      <c r="B56" t="s">
        <v>1126</v>
      </c>
      <c r="C56">
        <v>73</v>
      </c>
      <c r="D56" t="s">
        <v>1127</v>
      </c>
      <c r="E56" s="5">
        <v>327.75</v>
      </c>
      <c r="F56" t="b">
        <f t="shared" si="0"/>
        <v>1</v>
      </c>
    </row>
    <row r="57" spans="1:6" x14ac:dyDescent="0.25">
      <c r="A57">
        <v>1363</v>
      </c>
      <c r="B57" t="s">
        <v>1128</v>
      </c>
      <c r="C57">
        <v>76</v>
      </c>
      <c r="D57" t="s">
        <v>1129</v>
      </c>
      <c r="E57" s="5">
        <v>215.82000729999999</v>
      </c>
      <c r="F57" t="b">
        <f t="shared" si="0"/>
        <v>1</v>
      </c>
    </row>
    <row r="58" spans="1:6" x14ac:dyDescent="0.25">
      <c r="A58">
        <v>1357</v>
      </c>
      <c r="B58" t="s">
        <v>1130</v>
      </c>
      <c r="C58">
        <v>70</v>
      </c>
      <c r="D58" t="s">
        <v>1131</v>
      </c>
      <c r="E58" s="5">
        <v>210.8500061</v>
      </c>
      <c r="F58" t="b">
        <f t="shared" si="0"/>
        <v>1</v>
      </c>
    </row>
    <row r="59" spans="1:6" x14ac:dyDescent="0.25">
      <c r="A59">
        <v>37</v>
      </c>
      <c r="B59" t="s">
        <v>1132</v>
      </c>
      <c r="C59">
        <v>3</v>
      </c>
      <c r="D59" t="s">
        <v>1089</v>
      </c>
      <c r="E59" s="5">
        <v>34.990001679999999</v>
      </c>
      <c r="F59" t="b">
        <f t="shared" si="0"/>
        <v>0</v>
      </c>
    </row>
    <row r="60" spans="1:6" x14ac:dyDescent="0.25">
      <c r="A60">
        <v>797</v>
      </c>
      <c r="B60" t="s">
        <v>1133</v>
      </c>
      <c r="C60">
        <v>36</v>
      </c>
      <c r="D60" t="s">
        <v>1077</v>
      </c>
      <c r="E60" s="5">
        <v>17.989999770000001</v>
      </c>
      <c r="F60" t="b">
        <f t="shared" si="0"/>
        <v>0</v>
      </c>
    </row>
  </sheetData>
  <autoFilter ref="A1:F60" xr:uid="{8E2DD5EA-0C16-43DD-A550-F80FCA60CE8A}"/>
  <conditionalFormatting sqref="A1:A60 A1271:A1048576">
    <cfRule type="duplicateValues" dxfId="0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E1313-0E31-4493-B320-2EA96AE183FC}">
  <dimension ref="A1:G23"/>
  <sheetViews>
    <sheetView tabSelected="1" zoomScaleNormal="100" workbookViewId="0">
      <selection activeCell="E19" sqref="E19"/>
    </sheetView>
  </sheetViews>
  <sheetFormatPr defaultRowHeight="15.75" x14ac:dyDescent="0.25"/>
  <cols>
    <col min="1" max="1" width="12.375" bestFit="1" customWidth="1"/>
    <col min="2" max="2" width="16" bestFit="1" customWidth="1"/>
    <col min="3" max="3" width="20.75" bestFit="1" customWidth="1"/>
    <col min="4" max="4" width="23.625" bestFit="1" customWidth="1"/>
    <col min="6" max="6" width="18.625" bestFit="1" customWidth="1"/>
    <col min="7" max="7" width="22.375" bestFit="1" customWidth="1"/>
    <col min="8" max="14" width="11.875" bestFit="1" customWidth="1"/>
  </cols>
  <sheetData>
    <row r="1" spans="1:7" x14ac:dyDescent="0.25">
      <c r="F1" s="8" t="s">
        <v>3037</v>
      </c>
      <c r="G1" s="9">
        <v>7</v>
      </c>
    </row>
    <row r="3" spans="1:7" x14ac:dyDescent="0.25">
      <c r="A3" s="8" t="s">
        <v>3032</v>
      </c>
      <c r="B3" t="s">
        <v>3034</v>
      </c>
      <c r="C3" t="s">
        <v>3035</v>
      </c>
      <c r="D3" t="s">
        <v>3036</v>
      </c>
      <c r="F3" s="8" t="s">
        <v>3032</v>
      </c>
      <c r="G3" t="s">
        <v>3038</v>
      </c>
    </row>
    <row r="4" spans="1:7" x14ac:dyDescent="0.25">
      <c r="A4" s="9" t="s">
        <v>25</v>
      </c>
      <c r="B4" s="10">
        <v>276</v>
      </c>
      <c r="C4" s="10">
        <v>805</v>
      </c>
      <c r="D4">
        <f>C4/B4</f>
        <v>2.9166666666666665</v>
      </c>
      <c r="F4" s="9" t="s">
        <v>1127</v>
      </c>
      <c r="G4" s="12">
        <v>30854.229960418998</v>
      </c>
    </row>
    <row r="5" spans="1:7" x14ac:dyDescent="0.25">
      <c r="A5" s="9" t="s">
        <v>237</v>
      </c>
      <c r="B5" s="10">
        <v>242</v>
      </c>
      <c r="C5" s="10">
        <v>608</v>
      </c>
      <c r="D5">
        <f t="shared" ref="D5:D9" si="0">C5/B5</f>
        <v>2.5123966942148761</v>
      </c>
      <c r="F5" s="9" t="s">
        <v>1045</v>
      </c>
      <c r="G5" s="12">
        <v>6809.2898442000005</v>
      </c>
    </row>
    <row r="6" spans="1:7" x14ac:dyDescent="0.25">
      <c r="A6" s="9" t="s">
        <v>480</v>
      </c>
      <c r="B6" s="10">
        <v>240</v>
      </c>
      <c r="C6" s="10">
        <v>915</v>
      </c>
      <c r="D6">
        <f t="shared" si="0"/>
        <v>3.8125</v>
      </c>
      <c r="F6" s="9" t="s">
        <v>1055</v>
      </c>
      <c r="G6" s="12">
        <v>6694.8901747729997</v>
      </c>
    </row>
    <row r="7" spans="1:7" x14ac:dyDescent="0.25">
      <c r="A7" s="9" t="s">
        <v>683</v>
      </c>
      <c r="B7" s="10">
        <v>267</v>
      </c>
      <c r="C7" s="10">
        <v>459</v>
      </c>
      <c r="D7">
        <f t="shared" si="0"/>
        <v>1.7191011235955056</v>
      </c>
      <c r="F7" s="9" t="s">
        <v>1059</v>
      </c>
      <c r="G7" s="12">
        <v>4473.5</v>
      </c>
    </row>
    <row r="8" spans="1:7" x14ac:dyDescent="0.25">
      <c r="A8" s="9" t="s">
        <v>893</v>
      </c>
      <c r="B8" s="10">
        <v>244</v>
      </c>
      <c r="C8" s="10">
        <v>817</v>
      </c>
      <c r="D8">
        <f t="shared" si="0"/>
        <v>3.348360655737705</v>
      </c>
      <c r="F8" s="9" t="s">
        <v>1047</v>
      </c>
      <c r="G8" s="12">
        <v>2244.2301044210003</v>
      </c>
    </row>
    <row r="9" spans="1:7" x14ac:dyDescent="0.25">
      <c r="A9" s="9" t="s">
        <v>3033</v>
      </c>
      <c r="B9" s="10">
        <v>1269</v>
      </c>
      <c r="C9" s="10">
        <v>3604</v>
      </c>
      <c r="F9" s="9" t="s">
        <v>1053</v>
      </c>
      <c r="G9" s="12">
        <v>2016.7800947340006</v>
      </c>
    </row>
    <row r="10" spans="1:7" x14ac:dyDescent="0.25">
      <c r="F10" s="9" t="s">
        <v>1097</v>
      </c>
      <c r="G10" s="12">
        <v>1385.7800265369997</v>
      </c>
    </row>
    <row r="11" spans="1:7" x14ac:dyDescent="0.25">
      <c r="F11" s="9" t="s">
        <v>1083</v>
      </c>
      <c r="G11" s="12">
        <v>782.41999918200008</v>
      </c>
    </row>
    <row r="12" spans="1:7" x14ac:dyDescent="0.25">
      <c r="F12" s="9" t="s">
        <v>1063</v>
      </c>
      <c r="G12" s="12">
        <v>622.35000802000002</v>
      </c>
    </row>
    <row r="13" spans="1:7" x14ac:dyDescent="0.25">
      <c r="F13" s="9" t="s">
        <v>1051</v>
      </c>
      <c r="G13" s="12">
        <v>569.14001561300006</v>
      </c>
    </row>
    <row r="14" spans="1:7" x14ac:dyDescent="0.25">
      <c r="F14" s="9" t="s">
        <v>1099</v>
      </c>
      <c r="G14" s="12">
        <v>447.52000851899999</v>
      </c>
    </row>
    <row r="15" spans="1:7" x14ac:dyDescent="0.25">
      <c r="F15" s="9" t="s">
        <v>1113</v>
      </c>
      <c r="G15" s="12">
        <v>351.98999020000002</v>
      </c>
    </row>
    <row r="16" spans="1:7" x14ac:dyDescent="0.25">
      <c r="F16" s="9" t="s">
        <v>1061</v>
      </c>
      <c r="G16" s="12">
        <v>304.11999701000002</v>
      </c>
    </row>
    <row r="17" spans="6:7" x14ac:dyDescent="0.25">
      <c r="F17" s="9" t="s">
        <v>1057</v>
      </c>
      <c r="G17" s="12">
        <v>254.98001099999999</v>
      </c>
    </row>
    <row r="18" spans="6:7" x14ac:dyDescent="0.25">
      <c r="F18" s="9" t="s">
        <v>1071</v>
      </c>
      <c r="G18" s="12">
        <v>244.41999816000003</v>
      </c>
    </row>
    <row r="19" spans="6:7" x14ac:dyDescent="0.25">
      <c r="F19" s="9" t="s">
        <v>1129</v>
      </c>
      <c r="G19" s="12">
        <v>205.03000734</v>
      </c>
    </row>
    <row r="20" spans="6:7" x14ac:dyDescent="0.25">
      <c r="F20" s="9" t="s">
        <v>1087</v>
      </c>
      <c r="G20" s="12">
        <v>103.89000224900001</v>
      </c>
    </row>
    <row r="21" spans="6:7" x14ac:dyDescent="0.25">
      <c r="F21" s="9" t="s">
        <v>1049</v>
      </c>
      <c r="G21" s="12">
        <v>81.629998201000006</v>
      </c>
    </row>
    <row r="22" spans="6:7" x14ac:dyDescent="0.25">
      <c r="F22" s="9" t="s">
        <v>1077</v>
      </c>
      <c r="G22" s="12">
        <v>35.979999540000001</v>
      </c>
    </row>
    <row r="23" spans="6:7" x14ac:dyDescent="0.25">
      <c r="F23" s="9" t="s">
        <v>3033</v>
      </c>
      <c r="G23" s="12">
        <v>58482.170240118001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D064-A9A3-4D01-9387-E37FDB058501}">
  <dimension ref="A1:AB1270"/>
  <sheetViews>
    <sheetView workbookViewId="0">
      <selection activeCell="C6" sqref="C6"/>
    </sheetView>
  </sheetViews>
  <sheetFormatPr defaultColWidth="11" defaultRowHeight="15.75" x14ac:dyDescent="0.25"/>
  <cols>
    <col min="1" max="1" width="10" bestFit="1" customWidth="1"/>
    <col min="2" max="2" width="12.375" style="2" bestFit="1" customWidth="1"/>
    <col min="3" max="3" width="13.75" style="10" bestFit="1" customWidth="1"/>
    <col min="4" max="4" width="29.25" bestFit="1" customWidth="1"/>
    <col min="5" max="5" width="24.125" style="2" bestFit="1" customWidth="1"/>
    <col min="6" max="6" width="18.5" bestFit="1" customWidth="1"/>
    <col min="7" max="7" width="16" bestFit="1" customWidth="1"/>
    <col min="8" max="8" width="26.125" bestFit="1" customWidth="1"/>
    <col min="9" max="9" width="12.625" bestFit="1" customWidth="1"/>
    <col min="10" max="10" width="13.125" bestFit="1" customWidth="1"/>
    <col min="11" max="11" width="15.5" bestFit="1" customWidth="1"/>
    <col min="12" max="12" width="18.875" bestFit="1" customWidth="1"/>
    <col min="13" max="13" width="10.25" bestFit="1" customWidth="1"/>
    <col min="14" max="14" width="22.75" bestFit="1" customWidth="1"/>
    <col min="15" max="15" width="31.75" bestFit="1" customWidth="1"/>
    <col min="16" max="16" width="15.25" bestFit="1" customWidth="1"/>
    <col min="17" max="17" width="29" bestFit="1" customWidth="1"/>
    <col min="18" max="18" width="14.25" bestFit="1" customWidth="1"/>
    <col min="19" max="19" width="20.25" customWidth="1"/>
    <col min="20" max="20" width="42.625" bestFit="1" customWidth="1"/>
    <col min="21" max="21" width="14.5" style="7" bestFit="1" customWidth="1"/>
    <col min="22" max="22" width="13.875" style="7" bestFit="1" customWidth="1"/>
    <col min="23" max="23" width="16.125" bestFit="1" customWidth="1"/>
    <col min="24" max="24" width="22.25" style="7" bestFit="1" customWidth="1"/>
    <col min="25" max="25" width="11.875" style="7" bestFit="1" customWidth="1"/>
    <col min="26" max="26" width="18.875" style="7" bestFit="1" customWidth="1"/>
    <col min="27" max="27" width="15.25" bestFit="1" customWidth="1"/>
    <col min="28" max="28" width="17.375" bestFit="1" customWidth="1"/>
  </cols>
  <sheetData>
    <row r="1" spans="1:28" x14ac:dyDescent="0.25">
      <c r="A1" s="1" t="s">
        <v>0</v>
      </c>
      <c r="B1" s="3" t="s">
        <v>1</v>
      </c>
      <c r="C1" s="11" t="s">
        <v>3037</v>
      </c>
      <c r="D1" s="1" t="s">
        <v>2</v>
      </c>
      <c r="E1" s="3" t="s">
        <v>3025</v>
      </c>
      <c r="F1" s="1" t="s">
        <v>3</v>
      </c>
      <c r="G1" s="1" t="s">
        <v>4</v>
      </c>
      <c r="H1" s="1" t="s">
        <v>3028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3031</v>
      </c>
      <c r="T1" s="1" t="s">
        <v>1042</v>
      </c>
      <c r="U1" s="6" t="s">
        <v>17</v>
      </c>
      <c r="V1" s="6" t="s">
        <v>18</v>
      </c>
      <c r="W1" s="1" t="s">
        <v>19</v>
      </c>
      <c r="X1" s="6" t="s">
        <v>20</v>
      </c>
      <c r="Y1" s="6" t="s">
        <v>21</v>
      </c>
      <c r="Z1" s="6" t="s">
        <v>3029</v>
      </c>
      <c r="AA1" s="1" t="s">
        <v>22</v>
      </c>
      <c r="AB1" s="6" t="s">
        <v>3030</v>
      </c>
    </row>
    <row r="2" spans="1:28" x14ac:dyDescent="0.25">
      <c r="A2">
        <v>44046</v>
      </c>
      <c r="B2" s="2">
        <v>42470</v>
      </c>
      <c r="C2" s="10">
        <f>VLOOKUP(B2,Dates!A:B,2,FALSE)</f>
        <v>1</v>
      </c>
      <c r="D2">
        <v>2</v>
      </c>
      <c r="E2" s="2">
        <f>WORKDAY(B2,D2)</f>
        <v>42472</v>
      </c>
      <c r="F2">
        <v>0</v>
      </c>
      <c r="G2" t="s">
        <v>23</v>
      </c>
      <c r="H2" t="str">
        <f>IF(AND(F2=0,G2="Same Day"),"Same Day - On Time","Other")</f>
        <v>Other</v>
      </c>
      <c r="I2">
        <v>9</v>
      </c>
      <c r="J2">
        <v>5197</v>
      </c>
      <c r="K2">
        <v>3</v>
      </c>
      <c r="L2" t="s">
        <v>24</v>
      </c>
      <c r="M2" t="s">
        <v>25</v>
      </c>
      <c r="N2" t="s">
        <v>26</v>
      </c>
      <c r="O2" t="s">
        <v>27</v>
      </c>
      <c r="Q2" t="s">
        <v>28</v>
      </c>
      <c r="R2" t="s">
        <v>29</v>
      </c>
      <c r="S2" t="s">
        <v>1045</v>
      </c>
      <c r="T2" t="s">
        <v>1044</v>
      </c>
      <c r="U2" s="7">
        <v>99.989997860000003</v>
      </c>
      <c r="V2" s="7">
        <v>95.114003926871064</v>
      </c>
      <c r="W2">
        <v>3</v>
      </c>
      <c r="X2" s="7">
        <v>36</v>
      </c>
      <c r="Y2" s="7">
        <v>299.96999357999999</v>
      </c>
      <c r="Z2" s="7">
        <f>Y2-X2</f>
        <v>263.96999357999999</v>
      </c>
      <c r="AA2" t="s">
        <v>30</v>
      </c>
      <c r="AB2" t="str">
        <f>IF(AND(Z2&gt;200,AA2="CASH"),"Cash Over 200",IF(AA2="CASH","Cash Not Over 200","Non-Cash Payments"))</f>
        <v>Cash Over 200</v>
      </c>
    </row>
    <row r="3" spans="1:28" x14ac:dyDescent="0.25">
      <c r="A3">
        <v>46414</v>
      </c>
      <c r="B3" s="2">
        <v>42593</v>
      </c>
      <c r="C3" s="10">
        <f>VLOOKUP(B3,Dates!A:B,2,FALSE)</f>
        <v>5</v>
      </c>
      <c r="D3">
        <v>2</v>
      </c>
      <c r="E3" s="2">
        <f t="shared" ref="E3:E66" si="0">WORKDAY(B3,D3)</f>
        <v>42597</v>
      </c>
      <c r="F3">
        <v>1</v>
      </c>
      <c r="G3" t="s">
        <v>23</v>
      </c>
      <c r="H3" t="str">
        <f t="shared" ref="H3:H66" si="1">IF(AND(F3=0,G3="Same Day"),"Same Day - On Time","Other")</f>
        <v>Other</v>
      </c>
      <c r="I3">
        <v>29</v>
      </c>
      <c r="J3">
        <v>1535</v>
      </c>
      <c r="K3">
        <v>5</v>
      </c>
      <c r="L3" t="s">
        <v>31</v>
      </c>
      <c r="M3" t="s">
        <v>25</v>
      </c>
      <c r="N3" t="s">
        <v>32</v>
      </c>
      <c r="O3" t="s">
        <v>32</v>
      </c>
      <c r="Q3" t="s">
        <v>33</v>
      </c>
      <c r="R3" t="s">
        <v>34</v>
      </c>
      <c r="S3" t="s">
        <v>1047</v>
      </c>
      <c r="T3" t="s">
        <v>1046</v>
      </c>
      <c r="U3" s="7">
        <v>39.990001679999999</v>
      </c>
      <c r="V3" s="7">
        <v>34.198098313835338</v>
      </c>
      <c r="W3">
        <v>3</v>
      </c>
      <c r="X3" s="7">
        <v>6</v>
      </c>
      <c r="Y3" s="7">
        <v>119.97000503999999</v>
      </c>
      <c r="Z3" s="7">
        <f t="shared" ref="Z3:Z66" si="2">Y3-X3</f>
        <v>113.97000503999999</v>
      </c>
      <c r="AA3" t="s">
        <v>30</v>
      </c>
      <c r="AB3" t="str">
        <f t="shared" ref="AB3:AB66" si="3">IF(AND(Z3&gt;200,AA3="CASH"),"Cash Over 200",IF(AA3="CASH","Cash Not Over 200","Non-Cash Payments"))</f>
        <v>Cash Not Over 200</v>
      </c>
    </row>
    <row r="4" spans="1:28" x14ac:dyDescent="0.25">
      <c r="A4">
        <v>46599</v>
      </c>
      <c r="B4" s="2">
        <v>42685</v>
      </c>
      <c r="C4" s="10">
        <f>VLOOKUP(B4,Dates!A:B,2,FALSE)</f>
        <v>6</v>
      </c>
      <c r="D4">
        <v>2</v>
      </c>
      <c r="E4" s="2">
        <f t="shared" si="0"/>
        <v>42689</v>
      </c>
      <c r="F4">
        <v>1</v>
      </c>
      <c r="G4" t="s">
        <v>23</v>
      </c>
      <c r="H4" t="str">
        <f t="shared" si="1"/>
        <v>Other</v>
      </c>
      <c r="I4">
        <v>41</v>
      </c>
      <c r="J4">
        <v>6122</v>
      </c>
      <c r="K4">
        <v>6</v>
      </c>
      <c r="L4" t="s">
        <v>35</v>
      </c>
      <c r="M4" t="s">
        <v>25</v>
      </c>
      <c r="N4" t="s">
        <v>36</v>
      </c>
      <c r="O4" t="s">
        <v>36</v>
      </c>
      <c r="Q4" t="s">
        <v>37</v>
      </c>
      <c r="R4" t="s">
        <v>29</v>
      </c>
      <c r="S4" t="s">
        <v>1049</v>
      </c>
      <c r="T4" t="s">
        <v>1048</v>
      </c>
      <c r="U4" s="7">
        <v>21.989999770000001</v>
      </c>
      <c r="V4" s="7">
        <v>20.391999720066668</v>
      </c>
      <c r="W4">
        <v>3</v>
      </c>
      <c r="X4" s="7">
        <v>1.980000019</v>
      </c>
      <c r="Y4" s="7">
        <v>65.969999310000006</v>
      </c>
      <c r="Z4" s="7">
        <f t="shared" si="2"/>
        <v>63.989999291000004</v>
      </c>
      <c r="AA4" t="s">
        <v>30</v>
      </c>
      <c r="AB4" t="str">
        <f t="shared" si="3"/>
        <v>Cash Not Over 200</v>
      </c>
    </row>
    <row r="5" spans="1:28" x14ac:dyDescent="0.25">
      <c r="A5">
        <v>48434</v>
      </c>
      <c r="B5" s="2">
        <v>42594</v>
      </c>
      <c r="C5" s="10">
        <f>VLOOKUP(B5,Dates!A:B,2,FALSE)</f>
        <v>6</v>
      </c>
      <c r="D5">
        <v>2</v>
      </c>
      <c r="E5" s="2">
        <f t="shared" si="0"/>
        <v>42598</v>
      </c>
      <c r="F5">
        <v>1</v>
      </c>
      <c r="G5" t="s">
        <v>23</v>
      </c>
      <c r="H5" t="str">
        <f t="shared" si="1"/>
        <v>Other</v>
      </c>
      <c r="I5">
        <v>37</v>
      </c>
      <c r="J5">
        <v>9451</v>
      </c>
      <c r="K5">
        <v>6</v>
      </c>
      <c r="L5" t="s">
        <v>35</v>
      </c>
      <c r="M5" t="s">
        <v>25</v>
      </c>
      <c r="N5" t="s">
        <v>38</v>
      </c>
      <c r="O5" t="s">
        <v>39</v>
      </c>
      <c r="Q5" t="s">
        <v>40</v>
      </c>
      <c r="R5" t="s">
        <v>41</v>
      </c>
      <c r="S5" t="s">
        <v>1051</v>
      </c>
      <c r="T5" t="s">
        <v>1050</v>
      </c>
      <c r="U5" s="7">
        <v>31.989999770000001</v>
      </c>
      <c r="V5" s="7">
        <v>24.284221986666665</v>
      </c>
      <c r="W5">
        <v>3</v>
      </c>
      <c r="X5" s="7">
        <v>16.309999470000001</v>
      </c>
      <c r="Y5" s="7">
        <v>95.969999310000006</v>
      </c>
      <c r="Z5" s="7">
        <f t="shared" si="2"/>
        <v>79.659999840000012</v>
      </c>
      <c r="AA5" t="s">
        <v>30</v>
      </c>
      <c r="AB5" t="str">
        <f t="shared" si="3"/>
        <v>Cash Not Over 200</v>
      </c>
    </row>
    <row r="6" spans="1:28" x14ac:dyDescent="0.25">
      <c r="A6">
        <v>51050</v>
      </c>
      <c r="B6" s="2">
        <v>42750</v>
      </c>
      <c r="C6" s="10">
        <f>VLOOKUP(B6,Dates!A:B,2,FALSE)</f>
        <v>1</v>
      </c>
      <c r="D6">
        <v>2</v>
      </c>
      <c r="E6" s="2">
        <f t="shared" si="0"/>
        <v>42752</v>
      </c>
      <c r="F6">
        <v>1</v>
      </c>
      <c r="G6" t="s">
        <v>23</v>
      </c>
      <c r="H6" t="str">
        <f t="shared" si="1"/>
        <v>Other</v>
      </c>
      <c r="I6">
        <v>9</v>
      </c>
      <c r="J6">
        <v>1840</v>
      </c>
      <c r="K6">
        <v>3</v>
      </c>
      <c r="L6" t="s">
        <v>24</v>
      </c>
      <c r="M6" t="s">
        <v>25</v>
      </c>
      <c r="N6" t="s">
        <v>42</v>
      </c>
      <c r="O6" t="s">
        <v>43</v>
      </c>
      <c r="Q6" t="s">
        <v>44</v>
      </c>
      <c r="R6" t="s">
        <v>34</v>
      </c>
      <c r="S6" t="s">
        <v>1045</v>
      </c>
      <c r="T6" t="s">
        <v>1044</v>
      </c>
      <c r="U6" s="7">
        <v>99.989997860000003</v>
      </c>
      <c r="V6" s="7">
        <v>95.114003926871064</v>
      </c>
      <c r="W6">
        <v>1</v>
      </c>
      <c r="X6" s="7">
        <v>13</v>
      </c>
      <c r="Y6" s="7">
        <v>99.989997860000003</v>
      </c>
      <c r="Z6" s="7">
        <f t="shared" si="2"/>
        <v>86.989997860000003</v>
      </c>
      <c r="AA6" t="s">
        <v>45</v>
      </c>
      <c r="AB6" t="str">
        <f t="shared" si="3"/>
        <v>Non-Cash Payments</v>
      </c>
    </row>
    <row r="7" spans="1:28" x14ac:dyDescent="0.25">
      <c r="A7">
        <v>45680</v>
      </c>
      <c r="B7" s="2">
        <v>42671</v>
      </c>
      <c r="C7" s="10">
        <f>VLOOKUP(B7,Dates!A:B,2,FALSE)</f>
        <v>6</v>
      </c>
      <c r="D7">
        <v>2</v>
      </c>
      <c r="E7" s="2">
        <f t="shared" si="0"/>
        <v>42675</v>
      </c>
      <c r="F7">
        <v>1</v>
      </c>
      <c r="G7" t="s">
        <v>23</v>
      </c>
      <c r="H7" t="str">
        <f t="shared" si="1"/>
        <v>Other</v>
      </c>
      <c r="I7">
        <v>18</v>
      </c>
      <c r="J7">
        <v>6757</v>
      </c>
      <c r="K7">
        <v>4</v>
      </c>
      <c r="L7" t="s">
        <v>46</v>
      </c>
      <c r="M7" t="s">
        <v>25</v>
      </c>
      <c r="N7" t="s">
        <v>47</v>
      </c>
      <c r="O7" t="s">
        <v>47</v>
      </c>
      <c r="Q7" t="s">
        <v>48</v>
      </c>
      <c r="R7" t="s">
        <v>41</v>
      </c>
      <c r="S7" t="s">
        <v>1053</v>
      </c>
      <c r="T7" t="s">
        <v>1052</v>
      </c>
      <c r="U7" s="7">
        <v>129.9900055</v>
      </c>
      <c r="V7" s="7">
        <v>110.80340837177086</v>
      </c>
      <c r="W7">
        <v>1</v>
      </c>
      <c r="X7" s="7">
        <v>2.5999999049999998</v>
      </c>
      <c r="Y7" s="7">
        <v>129.9900055</v>
      </c>
      <c r="Z7" s="7">
        <f t="shared" si="2"/>
        <v>127.39000559499999</v>
      </c>
      <c r="AA7" t="s">
        <v>45</v>
      </c>
      <c r="AB7" t="str">
        <f t="shared" si="3"/>
        <v>Non-Cash Payments</v>
      </c>
    </row>
    <row r="8" spans="1:28" x14ac:dyDescent="0.25">
      <c r="A8">
        <v>42992</v>
      </c>
      <c r="B8" s="2">
        <v>42632</v>
      </c>
      <c r="C8" s="10">
        <f>VLOOKUP(B8,Dates!A:B,2,FALSE)</f>
        <v>2</v>
      </c>
      <c r="D8">
        <v>2</v>
      </c>
      <c r="E8" s="2">
        <f t="shared" si="0"/>
        <v>42634</v>
      </c>
      <c r="F8">
        <v>1</v>
      </c>
      <c r="G8" t="s">
        <v>23</v>
      </c>
      <c r="H8" t="str">
        <f t="shared" si="1"/>
        <v>Other</v>
      </c>
      <c r="I8">
        <v>18</v>
      </c>
      <c r="J8">
        <v>3972</v>
      </c>
      <c r="K8">
        <v>4</v>
      </c>
      <c r="L8" t="s">
        <v>46</v>
      </c>
      <c r="M8" t="s">
        <v>25</v>
      </c>
      <c r="N8" t="s">
        <v>49</v>
      </c>
      <c r="O8" t="s">
        <v>50</v>
      </c>
      <c r="Q8" t="s">
        <v>51</v>
      </c>
      <c r="R8" t="s">
        <v>52</v>
      </c>
      <c r="S8" t="s">
        <v>1053</v>
      </c>
      <c r="T8" t="s">
        <v>1052</v>
      </c>
      <c r="U8" s="7">
        <v>129.9900055</v>
      </c>
      <c r="V8" s="7">
        <v>110.80340837177086</v>
      </c>
      <c r="W8">
        <v>1</v>
      </c>
      <c r="X8" s="7">
        <v>11.69999981</v>
      </c>
      <c r="Y8" s="7">
        <v>129.9900055</v>
      </c>
      <c r="Z8" s="7">
        <f t="shared" si="2"/>
        <v>118.29000569</v>
      </c>
      <c r="AA8" t="s">
        <v>45</v>
      </c>
      <c r="AB8" t="str">
        <f t="shared" si="3"/>
        <v>Non-Cash Payments</v>
      </c>
    </row>
    <row r="9" spans="1:28" x14ac:dyDescent="0.25">
      <c r="A9">
        <v>41304</v>
      </c>
      <c r="B9" s="2">
        <v>42607</v>
      </c>
      <c r="C9" s="10">
        <f>VLOOKUP(B9,Dates!A:B,2,FALSE)</f>
        <v>5</v>
      </c>
      <c r="D9">
        <v>2</v>
      </c>
      <c r="E9" s="2">
        <f t="shared" si="0"/>
        <v>42611</v>
      </c>
      <c r="F9">
        <v>1</v>
      </c>
      <c r="G9" t="s">
        <v>23</v>
      </c>
      <c r="H9" t="str">
        <f t="shared" si="1"/>
        <v>Other</v>
      </c>
      <c r="I9">
        <v>18</v>
      </c>
      <c r="J9">
        <v>9316</v>
      </c>
      <c r="K9">
        <v>4</v>
      </c>
      <c r="L9" t="s">
        <v>46</v>
      </c>
      <c r="M9" t="s">
        <v>25</v>
      </c>
      <c r="N9" t="s">
        <v>53</v>
      </c>
      <c r="O9" t="s">
        <v>54</v>
      </c>
      <c r="Q9" t="s">
        <v>40</v>
      </c>
      <c r="R9" t="s">
        <v>41</v>
      </c>
      <c r="S9" t="s">
        <v>1053</v>
      </c>
      <c r="T9" t="s">
        <v>1052</v>
      </c>
      <c r="U9" s="7">
        <v>129.9900055</v>
      </c>
      <c r="V9" s="7">
        <v>110.80340837177086</v>
      </c>
      <c r="W9">
        <v>1</v>
      </c>
      <c r="X9" s="7">
        <v>13</v>
      </c>
      <c r="Y9" s="7">
        <v>129.9900055</v>
      </c>
      <c r="Z9" s="7">
        <f t="shared" si="2"/>
        <v>116.9900055</v>
      </c>
      <c r="AA9" t="s">
        <v>45</v>
      </c>
      <c r="AB9" t="str">
        <f t="shared" si="3"/>
        <v>Non-Cash Payments</v>
      </c>
    </row>
    <row r="10" spans="1:28" x14ac:dyDescent="0.25">
      <c r="A10">
        <v>45680</v>
      </c>
      <c r="B10" s="2">
        <v>42671</v>
      </c>
      <c r="C10" s="10">
        <f>VLOOKUP(B10,Dates!A:B,2,FALSE)</f>
        <v>6</v>
      </c>
      <c r="D10">
        <v>2</v>
      </c>
      <c r="E10" s="2">
        <f t="shared" si="0"/>
        <v>42675</v>
      </c>
      <c r="F10">
        <v>1</v>
      </c>
      <c r="G10" t="s">
        <v>23</v>
      </c>
      <c r="H10" t="str">
        <f t="shared" si="1"/>
        <v>Other</v>
      </c>
      <c r="I10">
        <v>17</v>
      </c>
      <c r="J10">
        <v>6757</v>
      </c>
      <c r="K10">
        <v>4</v>
      </c>
      <c r="L10" t="s">
        <v>46</v>
      </c>
      <c r="M10" t="s">
        <v>25</v>
      </c>
      <c r="N10" t="s">
        <v>47</v>
      </c>
      <c r="O10" t="s">
        <v>47</v>
      </c>
      <c r="Q10" t="s">
        <v>48</v>
      </c>
      <c r="R10" t="s">
        <v>41</v>
      </c>
      <c r="S10" t="s">
        <v>1055</v>
      </c>
      <c r="T10" t="s">
        <v>1054</v>
      </c>
      <c r="U10" s="7">
        <v>59.990001679999999</v>
      </c>
      <c r="V10" s="7">
        <v>54.488929209402009</v>
      </c>
      <c r="W10">
        <v>1</v>
      </c>
      <c r="X10" s="7">
        <v>10.80000019</v>
      </c>
      <c r="Y10" s="7">
        <v>59.990001679999999</v>
      </c>
      <c r="Z10" s="7">
        <f t="shared" si="2"/>
        <v>49.19000149</v>
      </c>
      <c r="AA10" t="s">
        <v>45</v>
      </c>
      <c r="AB10" t="str">
        <f t="shared" si="3"/>
        <v>Non-Cash Payments</v>
      </c>
    </row>
    <row r="11" spans="1:28" x14ac:dyDescent="0.25">
      <c r="A11">
        <v>44253</v>
      </c>
      <c r="B11" s="2">
        <v>42561</v>
      </c>
      <c r="C11" s="10">
        <f>VLOOKUP(B11,Dates!A:B,2,FALSE)</f>
        <v>1</v>
      </c>
      <c r="D11">
        <v>2</v>
      </c>
      <c r="E11" s="2">
        <f t="shared" si="0"/>
        <v>42563</v>
      </c>
      <c r="F11">
        <v>1</v>
      </c>
      <c r="G11" t="s">
        <v>23</v>
      </c>
      <c r="H11" t="str">
        <f t="shared" si="1"/>
        <v>Other</v>
      </c>
      <c r="I11">
        <v>18</v>
      </c>
      <c r="J11">
        <v>11213</v>
      </c>
      <c r="K11">
        <v>4</v>
      </c>
      <c r="L11" t="s">
        <v>46</v>
      </c>
      <c r="M11" t="s">
        <v>25</v>
      </c>
      <c r="N11" t="s">
        <v>55</v>
      </c>
      <c r="O11" t="s">
        <v>56</v>
      </c>
      <c r="Q11" t="s">
        <v>57</v>
      </c>
      <c r="R11" t="s">
        <v>29</v>
      </c>
      <c r="S11" t="s">
        <v>1053</v>
      </c>
      <c r="T11" t="s">
        <v>1052</v>
      </c>
      <c r="U11" s="7">
        <v>129.9900055</v>
      </c>
      <c r="V11" s="7">
        <v>110.80340837177086</v>
      </c>
      <c r="W11">
        <v>1</v>
      </c>
      <c r="X11" s="7">
        <v>26</v>
      </c>
      <c r="Y11" s="7">
        <v>129.9900055</v>
      </c>
      <c r="Z11" s="7">
        <f t="shared" si="2"/>
        <v>103.9900055</v>
      </c>
      <c r="AA11" t="s">
        <v>45</v>
      </c>
      <c r="AB11" t="str">
        <f t="shared" si="3"/>
        <v>Non-Cash Payments</v>
      </c>
    </row>
    <row r="12" spans="1:28" x14ac:dyDescent="0.25">
      <c r="A12">
        <v>46098</v>
      </c>
      <c r="B12" s="2">
        <v>42440</v>
      </c>
      <c r="C12" s="10">
        <f>VLOOKUP(B12,Dates!A:B,2,FALSE)</f>
        <v>6</v>
      </c>
      <c r="D12">
        <v>2</v>
      </c>
      <c r="E12" s="2">
        <f t="shared" si="0"/>
        <v>42444</v>
      </c>
      <c r="F12">
        <v>1</v>
      </c>
      <c r="G12" t="s">
        <v>23</v>
      </c>
      <c r="H12" t="str">
        <f t="shared" si="1"/>
        <v>Other</v>
      </c>
      <c r="I12">
        <v>43</v>
      </c>
      <c r="J12">
        <v>3474</v>
      </c>
      <c r="K12">
        <v>7</v>
      </c>
      <c r="L12" t="s">
        <v>58</v>
      </c>
      <c r="M12" t="s">
        <v>25</v>
      </c>
      <c r="N12" t="s">
        <v>59</v>
      </c>
      <c r="O12" t="s">
        <v>60</v>
      </c>
      <c r="Q12" t="s">
        <v>61</v>
      </c>
      <c r="R12" t="s">
        <v>41</v>
      </c>
      <c r="S12" t="s">
        <v>1057</v>
      </c>
      <c r="T12" t="s">
        <v>1056</v>
      </c>
      <c r="U12" s="7">
        <v>299.98001099999999</v>
      </c>
      <c r="V12" s="7">
        <v>295.0300103351052</v>
      </c>
      <c r="W12">
        <v>1</v>
      </c>
      <c r="X12" s="7">
        <v>3</v>
      </c>
      <c r="Y12" s="7">
        <v>299.98001099999999</v>
      </c>
      <c r="Z12" s="7">
        <f t="shared" si="2"/>
        <v>296.98001099999999</v>
      </c>
      <c r="AA12" t="s">
        <v>45</v>
      </c>
      <c r="AB12" t="str">
        <f t="shared" si="3"/>
        <v>Non-Cash Payments</v>
      </c>
    </row>
    <row r="13" spans="1:28" x14ac:dyDescent="0.25">
      <c r="A13">
        <v>41304</v>
      </c>
      <c r="B13" s="2">
        <v>42607</v>
      </c>
      <c r="C13" s="10">
        <f>VLOOKUP(B13,Dates!A:B,2,FALSE)</f>
        <v>5</v>
      </c>
      <c r="D13">
        <v>2</v>
      </c>
      <c r="E13" s="2">
        <f t="shared" si="0"/>
        <v>42611</v>
      </c>
      <c r="F13">
        <v>1</v>
      </c>
      <c r="G13" t="s">
        <v>23</v>
      </c>
      <c r="H13" t="str">
        <f t="shared" si="1"/>
        <v>Other</v>
      </c>
      <c r="I13">
        <v>43</v>
      </c>
      <c r="J13">
        <v>9316</v>
      </c>
      <c r="K13">
        <v>7</v>
      </c>
      <c r="L13" t="s">
        <v>58</v>
      </c>
      <c r="M13" t="s">
        <v>25</v>
      </c>
      <c r="N13" t="s">
        <v>53</v>
      </c>
      <c r="O13" t="s">
        <v>54</v>
      </c>
      <c r="Q13" t="s">
        <v>40</v>
      </c>
      <c r="R13" t="s">
        <v>41</v>
      </c>
      <c r="S13" t="s">
        <v>1057</v>
      </c>
      <c r="T13" t="s">
        <v>1056</v>
      </c>
      <c r="U13" s="7">
        <v>299.98001099999999</v>
      </c>
      <c r="V13" s="7">
        <v>295.0300103351052</v>
      </c>
      <c r="W13">
        <v>1</v>
      </c>
      <c r="X13" s="7">
        <v>6</v>
      </c>
      <c r="Y13" s="7">
        <v>299.98001099999999</v>
      </c>
      <c r="Z13" s="7">
        <f t="shared" si="2"/>
        <v>293.98001099999999</v>
      </c>
      <c r="AA13" t="s">
        <v>45</v>
      </c>
      <c r="AB13" t="str">
        <f t="shared" si="3"/>
        <v>Non-Cash Payments</v>
      </c>
    </row>
    <row r="14" spans="1:28" x14ac:dyDescent="0.25">
      <c r="A14">
        <v>42331</v>
      </c>
      <c r="B14" s="2">
        <v>42622</v>
      </c>
      <c r="C14" s="10">
        <f>VLOOKUP(B14,Dates!A:B,2,FALSE)</f>
        <v>6</v>
      </c>
      <c r="D14">
        <v>4</v>
      </c>
      <c r="E14" s="2">
        <f t="shared" si="0"/>
        <v>42628</v>
      </c>
      <c r="F14">
        <v>0</v>
      </c>
      <c r="G14" t="s">
        <v>62</v>
      </c>
      <c r="H14" t="str">
        <f t="shared" si="1"/>
        <v>Other</v>
      </c>
      <c r="I14">
        <v>17</v>
      </c>
      <c r="J14">
        <v>6246</v>
      </c>
      <c r="K14">
        <v>4</v>
      </c>
      <c r="L14" t="s">
        <v>46</v>
      </c>
      <c r="M14" t="s">
        <v>25</v>
      </c>
      <c r="N14" t="s">
        <v>63</v>
      </c>
      <c r="O14" t="s">
        <v>64</v>
      </c>
      <c r="Q14" t="s">
        <v>65</v>
      </c>
      <c r="R14" t="s">
        <v>52</v>
      </c>
      <c r="S14" t="s">
        <v>1055</v>
      </c>
      <c r="T14" t="s">
        <v>1054</v>
      </c>
      <c r="U14" s="7">
        <v>59.990001679999999</v>
      </c>
      <c r="V14" s="7">
        <v>54.488929209402009</v>
      </c>
      <c r="W14">
        <v>4</v>
      </c>
      <c r="X14" s="7">
        <v>12</v>
      </c>
      <c r="Y14" s="7">
        <v>239.96000672</v>
      </c>
      <c r="Z14" s="7">
        <f t="shared" si="2"/>
        <v>227.96000672</v>
      </c>
      <c r="AA14" t="s">
        <v>66</v>
      </c>
      <c r="AB14" t="str">
        <f t="shared" si="3"/>
        <v>Non-Cash Payments</v>
      </c>
    </row>
    <row r="15" spans="1:28" x14ac:dyDescent="0.25">
      <c r="A15">
        <v>41345</v>
      </c>
      <c r="B15" s="2">
        <v>42608</v>
      </c>
      <c r="C15" s="10">
        <f>VLOOKUP(B15,Dates!A:B,2,FALSE)</f>
        <v>6</v>
      </c>
      <c r="D15">
        <v>4</v>
      </c>
      <c r="E15" s="2">
        <f t="shared" si="0"/>
        <v>42614</v>
      </c>
      <c r="F15">
        <v>0</v>
      </c>
      <c r="G15" t="s">
        <v>62</v>
      </c>
      <c r="H15" t="str">
        <f t="shared" si="1"/>
        <v>Other</v>
      </c>
      <c r="I15">
        <v>17</v>
      </c>
      <c r="J15">
        <v>8741</v>
      </c>
      <c r="K15">
        <v>4</v>
      </c>
      <c r="L15" t="s">
        <v>46</v>
      </c>
      <c r="M15" t="s">
        <v>25</v>
      </c>
      <c r="N15" t="s">
        <v>67</v>
      </c>
      <c r="O15" t="s">
        <v>67</v>
      </c>
      <c r="Q15" t="s">
        <v>68</v>
      </c>
      <c r="R15" t="s">
        <v>41</v>
      </c>
      <c r="S15" t="s">
        <v>1055</v>
      </c>
      <c r="T15" t="s">
        <v>1054</v>
      </c>
      <c r="U15" s="7">
        <v>59.990001679999999</v>
      </c>
      <c r="V15" s="7">
        <v>54.488929209402009</v>
      </c>
      <c r="W15">
        <v>4</v>
      </c>
      <c r="X15" s="7">
        <v>35.990001679999999</v>
      </c>
      <c r="Y15" s="7">
        <v>239.96000672</v>
      </c>
      <c r="Z15" s="7">
        <f t="shared" si="2"/>
        <v>203.97000503999999</v>
      </c>
      <c r="AA15" t="s">
        <v>66</v>
      </c>
      <c r="AB15" t="str">
        <f t="shared" si="3"/>
        <v>Non-Cash Payments</v>
      </c>
    </row>
    <row r="16" spans="1:28" x14ac:dyDescent="0.25">
      <c r="A16">
        <v>51168</v>
      </c>
      <c r="B16" s="2">
        <v>42751</v>
      </c>
      <c r="C16" s="10">
        <f>VLOOKUP(B16,Dates!A:B,2,FALSE)</f>
        <v>2</v>
      </c>
      <c r="D16">
        <v>4</v>
      </c>
      <c r="E16" s="2">
        <f t="shared" si="0"/>
        <v>42755</v>
      </c>
      <c r="F16">
        <v>0</v>
      </c>
      <c r="G16" t="s">
        <v>62</v>
      </c>
      <c r="H16" t="str">
        <f t="shared" si="1"/>
        <v>Other</v>
      </c>
      <c r="I16">
        <v>24</v>
      </c>
      <c r="J16">
        <v>8050</v>
      </c>
      <c r="K16">
        <v>5</v>
      </c>
      <c r="L16" t="s">
        <v>31</v>
      </c>
      <c r="M16" t="s">
        <v>25</v>
      </c>
      <c r="N16" t="s">
        <v>69</v>
      </c>
      <c r="O16" t="s">
        <v>70</v>
      </c>
      <c r="Q16" t="s">
        <v>71</v>
      </c>
      <c r="R16" t="s">
        <v>29</v>
      </c>
      <c r="S16" t="s">
        <v>1059</v>
      </c>
      <c r="T16" t="s">
        <v>1058</v>
      </c>
      <c r="U16" s="7">
        <v>50</v>
      </c>
      <c r="V16" s="7">
        <v>43.678035218757444</v>
      </c>
      <c r="W16">
        <v>4</v>
      </c>
      <c r="X16" s="7">
        <v>0</v>
      </c>
      <c r="Y16" s="7">
        <v>200</v>
      </c>
      <c r="Z16" s="7">
        <f t="shared" si="2"/>
        <v>200</v>
      </c>
      <c r="AA16" t="s">
        <v>66</v>
      </c>
      <c r="AB16" t="str">
        <f t="shared" si="3"/>
        <v>Non-Cash Payments</v>
      </c>
    </row>
    <row r="17" spans="1:28" x14ac:dyDescent="0.25">
      <c r="A17">
        <v>51168</v>
      </c>
      <c r="B17" s="2">
        <v>42751</v>
      </c>
      <c r="C17" s="10">
        <f>VLOOKUP(B17,Dates!A:B,2,FALSE)</f>
        <v>2</v>
      </c>
      <c r="D17">
        <v>4</v>
      </c>
      <c r="E17" s="2">
        <f t="shared" si="0"/>
        <v>42755</v>
      </c>
      <c r="F17">
        <v>0</v>
      </c>
      <c r="G17" t="s">
        <v>62</v>
      </c>
      <c r="H17" t="str">
        <f t="shared" si="1"/>
        <v>Other</v>
      </c>
      <c r="I17">
        <v>29</v>
      </c>
      <c r="J17">
        <v>8050</v>
      </c>
      <c r="K17">
        <v>5</v>
      </c>
      <c r="L17" t="s">
        <v>31</v>
      </c>
      <c r="M17" t="s">
        <v>25</v>
      </c>
      <c r="N17" t="s">
        <v>69</v>
      </c>
      <c r="O17" t="s">
        <v>70</v>
      </c>
      <c r="Q17" t="s">
        <v>71</v>
      </c>
      <c r="R17" t="s">
        <v>29</v>
      </c>
      <c r="S17" t="s">
        <v>1047</v>
      </c>
      <c r="T17" t="s">
        <v>1046</v>
      </c>
      <c r="U17" s="7">
        <v>39.990001679999999</v>
      </c>
      <c r="V17" s="7">
        <v>34.198098313835338</v>
      </c>
      <c r="W17">
        <v>4</v>
      </c>
      <c r="X17" s="7">
        <v>3.2000000480000002</v>
      </c>
      <c r="Y17" s="7">
        <v>159.96000672</v>
      </c>
      <c r="Z17" s="7">
        <f t="shared" si="2"/>
        <v>156.760006672</v>
      </c>
      <c r="AA17" t="s">
        <v>66</v>
      </c>
      <c r="AB17" t="str">
        <f t="shared" si="3"/>
        <v>Non-Cash Payments</v>
      </c>
    </row>
    <row r="18" spans="1:28" x14ac:dyDescent="0.25">
      <c r="A18">
        <v>43599</v>
      </c>
      <c r="B18" s="2">
        <v>42641</v>
      </c>
      <c r="C18" s="10">
        <f>VLOOKUP(B18,Dates!A:B,2,FALSE)</f>
        <v>4</v>
      </c>
      <c r="D18">
        <v>4</v>
      </c>
      <c r="E18" s="2">
        <f t="shared" si="0"/>
        <v>42647</v>
      </c>
      <c r="F18">
        <v>0</v>
      </c>
      <c r="G18" t="s">
        <v>62</v>
      </c>
      <c r="H18" t="str">
        <f t="shared" si="1"/>
        <v>Other</v>
      </c>
      <c r="I18">
        <v>24</v>
      </c>
      <c r="J18">
        <v>5474</v>
      </c>
      <c r="K18">
        <v>5</v>
      </c>
      <c r="L18" t="s">
        <v>31</v>
      </c>
      <c r="M18" t="s">
        <v>25</v>
      </c>
      <c r="N18" t="s">
        <v>47</v>
      </c>
      <c r="O18" t="s">
        <v>47</v>
      </c>
      <c r="Q18" t="s">
        <v>48</v>
      </c>
      <c r="R18" t="s">
        <v>41</v>
      </c>
      <c r="S18" t="s">
        <v>1059</v>
      </c>
      <c r="T18" t="s">
        <v>1058</v>
      </c>
      <c r="U18" s="7">
        <v>50</v>
      </c>
      <c r="V18" s="7">
        <v>43.678035218757444</v>
      </c>
      <c r="W18">
        <v>4</v>
      </c>
      <c r="X18" s="7">
        <v>11</v>
      </c>
      <c r="Y18" s="7">
        <v>200</v>
      </c>
      <c r="Z18" s="7">
        <f t="shared" si="2"/>
        <v>189</v>
      </c>
      <c r="AA18" t="s">
        <v>66</v>
      </c>
      <c r="AB18" t="str">
        <f t="shared" si="3"/>
        <v>Non-Cash Payments</v>
      </c>
    </row>
    <row r="19" spans="1:28" x14ac:dyDescent="0.25">
      <c r="A19">
        <v>41901</v>
      </c>
      <c r="B19" s="2">
        <v>42438</v>
      </c>
      <c r="C19" s="10">
        <f>VLOOKUP(B19,Dates!A:B,2,FALSE)</f>
        <v>4</v>
      </c>
      <c r="D19">
        <v>4</v>
      </c>
      <c r="E19" s="2">
        <f t="shared" si="0"/>
        <v>42444</v>
      </c>
      <c r="F19">
        <v>0</v>
      </c>
      <c r="G19" t="s">
        <v>62</v>
      </c>
      <c r="H19" t="str">
        <f t="shared" si="1"/>
        <v>Other</v>
      </c>
      <c r="I19">
        <v>40</v>
      </c>
      <c r="J19">
        <v>474</v>
      </c>
      <c r="K19">
        <v>6</v>
      </c>
      <c r="L19" t="s">
        <v>35</v>
      </c>
      <c r="M19" t="s">
        <v>25</v>
      </c>
      <c r="N19" t="s">
        <v>72</v>
      </c>
      <c r="O19" t="s">
        <v>73</v>
      </c>
      <c r="Q19" t="s">
        <v>57</v>
      </c>
      <c r="R19" t="s">
        <v>29</v>
      </c>
      <c r="S19" t="s">
        <v>1061</v>
      </c>
      <c r="T19" t="s">
        <v>1060</v>
      </c>
      <c r="U19" s="7">
        <v>24.989999770000001</v>
      </c>
      <c r="V19" s="7">
        <v>20.52742837007143</v>
      </c>
      <c r="W19">
        <v>4</v>
      </c>
      <c r="X19" s="7">
        <v>19.989999770000001</v>
      </c>
      <c r="Y19" s="7">
        <v>99.959999080000003</v>
      </c>
      <c r="Z19" s="7">
        <f t="shared" si="2"/>
        <v>79.969999310000006</v>
      </c>
      <c r="AA19" t="s">
        <v>66</v>
      </c>
      <c r="AB19" t="str">
        <f t="shared" si="3"/>
        <v>Non-Cash Payments</v>
      </c>
    </row>
    <row r="20" spans="1:28" x14ac:dyDescent="0.25">
      <c r="A20">
        <v>42751</v>
      </c>
      <c r="B20" s="2">
        <v>42629</v>
      </c>
      <c r="C20" s="10">
        <f>VLOOKUP(B20,Dates!A:B,2,FALSE)</f>
        <v>6</v>
      </c>
      <c r="D20">
        <v>4</v>
      </c>
      <c r="E20" s="2">
        <f t="shared" si="0"/>
        <v>42635</v>
      </c>
      <c r="F20">
        <v>0</v>
      </c>
      <c r="G20" t="s">
        <v>62</v>
      </c>
      <c r="H20" t="str">
        <f t="shared" si="1"/>
        <v>Other</v>
      </c>
      <c r="I20">
        <v>9</v>
      </c>
      <c r="J20">
        <v>12255</v>
      </c>
      <c r="K20">
        <v>3</v>
      </c>
      <c r="L20" t="s">
        <v>24</v>
      </c>
      <c r="M20" t="s">
        <v>25</v>
      </c>
      <c r="N20" t="s">
        <v>74</v>
      </c>
      <c r="O20" t="s">
        <v>75</v>
      </c>
      <c r="Q20" t="s">
        <v>76</v>
      </c>
      <c r="R20" t="s">
        <v>52</v>
      </c>
      <c r="S20" t="s">
        <v>1045</v>
      </c>
      <c r="T20" t="s">
        <v>1044</v>
      </c>
      <c r="U20" s="7">
        <v>99.989997860000003</v>
      </c>
      <c r="V20" s="7">
        <v>95.114003926871064</v>
      </c>
      <c r="W20">
        <v>4</v>
      </c>
      <c r="X20" s="7">
        <v>36</v>
      </c>
      <c r="Y20" s="7">
        <v>399.95999144000001</v>
      </c>
      <c r="Z20" s="7">
        <f t="shared" si="2"/>
        <v>363.95999144000001</v>
      </c>
      <c r="AA20" t="s">
        <v>66</v>
      </c>
      <c r="AB20" t="str">
        <f t="shared" si="3"/>
        <v>Non-Cash Payments</v>
      </c>
    </row>
    <row r="21" spans="1:28" x14ac:dyDescent="0.25">
      <c r="A21">
        <v>45088</v>
      </c>
      <c r="B21" s="2">
        <v>42663</v>
      </c>
      <c r="C21" s="10">
        <f>VLOOKUP(B21,Dates!A:B,2,FALSE)</f>
        <v>5</v>
      </c>
      <c r="D21">
        <v>4</v>
      </c>
      <c r="E21" s="2">
        <f t="shared" si="0"/>
        <v>42669</v>
      </c>
      <c r="F21">
        <v>0</v>
      </c>
      <c r="G21" t="s">
        <v>62</v>
      </c>
      <c r="H21" t="str">
        <f t="shared" si="1"/>
        <v>Other</v>
      </c>
      <c r="I21">
        <v>17</v>
      </c>
      <c r="J21">
        <v>10288</v>
      </c>
      <c r="K21">
        <v>4</v>
      </c>
      <c r="L21" t="s">
        <v>46</v>
      </c>
      <c r="M21" t="s">
        <v>25</v>
      </c>
      <c r="N21" t="s">
        <v>77</v>
      </c>
      <c r="O21" t="s">
        <v>78</v>
      </c>
      <c r="Q21" t="s">
        <v>40</v>
      </c>
      <c r="R21" t="s">
        <v>41</v>
      </c>
      <c r="S21" t="s">
        <v>1055</v>
      </c>
      <c r="T21" t="s">
        <v>1054</v>
      </c>
      <c r="U21" s="7">
        <v>59.990001679999999</v>
      </c>
      <c r="V21" s="7">
        <v>54.488929209402009</v>
      </c>
      <c r="W21">
        <v>4</v>
      </c>
      <c r="X21" s="7">
        <v>0</v>
      </c>
      <c r="Y21" s="7">
        <v>239.96000672</v>
      </c>
      <c r="Z21" s="7">
        <f t="shared" si="2"/>
        <v>239.96000672</v>
      </c>
      <c r="AA21" t="s">
        <v>66</v>
      </c>
      <c r="AB21" t="str">
        <f t="shared" si="3"/>
        <v>Non-Cash Payments</v>
      </c>
    </row>
    <row r="22" spans="1:28" x14ac:dyDescent="0.25">
      <c r="A22">
        <v>50489</v>
      </c>
      <c r="B22" s="2">
        <v>42917</v>
      </c>
      <c r="C22" s="10">
        <f>VLOOKUP(B22,Dates!A:B,2,FALSE)</f>
        <v>7</v>
      </c>
      <c r="D22">
        <v>4</v>
      </c>
      <c r="E22" s="2">
        <f t="shared" si="0"/>
        <v>42922</v>
      </c>
      <c r="F22">
        <v>1</v>
      </c>
      <c r="G22" t="s">
        <v>62</v>
      </c>
      <c r="H22" t="str">
        <f t="shared" si="1"/>
        <v>Other</v>
      </c>
      <c r="I22">
        <v>17</v>
      </c>
      <c r="J22">
        <v>4717</v>
      </c>
      <c r="K22">
        <v>4</v>
      </c>
      <c r="L22" t="s">
        <v>46</v>
      </c>
      <c r="M22" t="s">
        <v>25</v>
      </c>
      <c r="N22" t="s">
        <v>79</v>
      </c>
      <c r="O22" t="s">
        <v>79</v>
      </c>
      <c r="Q22" t="s">
        <v>61</v>
      </c>
      <c r="R22" t="s">
        <v>41</v>
      </c>
      <c r="S22" t="s">
        <v>1055</v>
      </c>
      <c r="T22" t="s">
        <v>1054</v>
      </c>
      <c r="U22" s="7">
        <v>59.990001679999999</v>
      </c>
      <c r="V22" s="7">
        <v>54.488929209402009</v>
      </c>
      <c r="W22">
        <v>4</v>
      </c>
      <c r="X22" s="7">
        <v>9.6000003809999992</v>
      </c>
      <c r="Y22" s="7">
        <v>239.96000672</v>
      </c>
      <c r="Z22" s="7">
        <f t="shared" si="2"/>
        <v>230.36000633899999</v>
      </c>
      <c r="AA22" t="s">
        <v>66</v>
      </c>
      <c r="AB22" t="str">
        <f t="shared" si="3"/>
        <v>Non-Cash Payments</v>
      </c>
    </row>
    <row r="23" spans="1:28" x14ac:dyDescent="0.25">
      <c r="A23">
        <v>44409</v>
      </c>
      <c r="B23" s="2">
        <v>42653</v>
      </c>
      <c r="C23" s="10">
        <f>VLOOKUP(B23,Dates!A:B,2,FALSE)</f>
        <v>2</v>
      </c>
      <c r="D23">
        <v>4</v>
      </c>
      <c r="E23" s="2">
        <f t="shared" si="0"/>
        <v>42657</v>
      </c>
      <c r="F23">
        <v>1</v>
      </c>
      <c r="G23" t="s">
        <v>62</v>
      </c>
      <c r="H23" t="str">
        <f t="shared" si="1"/>
        <v>Other</v>
      </c>
      <c r="I23">
        <v>17</v>
      </c>
      <c r="J23">
        <v>4799</v>
      </c>
      <c r="K23">
        <v>4</v>
      </c>
      <c r="L23" t="s">
        <v>46</v>
      </c>
      <c r="M23" t="s">
        <v>25</v>
      </c>
      <c r="N23" t="s">
        <v>36</v>
      </c>
      <c r="O23" t="s">
        <v>36</v>
      </c>
      <c r="Q23" t="s">
        <v>37</v>
      </c>
      <c r="R23" t="s">
        <v>29</v>
      </c>
      <c r="S23" t="s">
        <v>1055</v>
      </c>
      <c r="T23" t="s">
        <v>1054</v>
      </c>
      <c r="U23" s="7">
        <v>59.990001679999999</v>
      </c>
      <c r="V23" s="7">
        <v>54.488929209402009</v>
      </c>
      <c r="W23">
        <v>4</v>
      </c>
      <c r="X23" s="7">
        <v>12</v>
      </c>
      <c r="Y23" s="7">
        <v>239.96000672</v>
      </c>
      <c r="Z23" s="7">
        <f t="shared" si="2"/>
        <v>227.96000672</v>
      </c>
      <c r="AA23" t="s">
        <v>66</v>
      </c>
      <c r="AB23" t="str">
        <f t="shared" si="3"/>
        <v>Non-Cash Payments</v>
      </c>
    </row>
    <row r="24" spans="1:28" x14ac:dyDescent="0.25">
      <c r="A24">
        <v>42101</v>
      </c>
      <c r="B24" s="2">
        <v>42530</v>
      </c>
      <c r="C24" s="10">
        <f>VLOOKUP(B24,Dates!A:B,2,FALSE)</f>
        <v>5</v>
      </c>
      <c r="D24">
        <v>4</v>
      </c>
      <c r="E24" s="2">
        <f t="shared" si="0"/>
        <v>42536</v>
      </c>
      <c r="F24">
        <v>0</v>
      </c>
      <c r="G24" t="s">
        <v>62</v>
      </c>
      <c r="H24" t="str">
        <f t="shared" si="1"/>
        <v>Other</v>
      </c>
      <c r="I24">
        <v>17</v>
      </c>
      <c r="J24">
        <v>4533</v>
      </c>
      <c r="K24">
        <v>4</v>
      </c>
      <c r="L24" t="s">
        <v>46</v>
      </c>
      <c r="M24" t="s">
        <v>25</v>
      </c>
      <c r="N24" t="s">
        <v>80</v>
      </c>
      <c r="O24" t="s">
        <v>81</v>
      </c>
      <c r="Q24" t="s">
        <v>61</v>
      </c>
      <c r="R24" t="s">
        <v>41</v>
      </c>
      <c r="S24" t="s">
        <v>1055</v>
      </c>
      <c r="T24" t="s">
        <v>1054</v>
      </c>
      <c r="U24" s="7">
        <v>59.990001679999999</v>
      </c>
      <c r="V24" s="7">
        <v>54.488929209402009</v>
      </c>
      <c r="W24">
        <v>4</v>
      </c>
      <c r="X24" s="7">
        <v>13.19999981</v>
      </c>
      <c r="Y24" s="7">
        <v>239.96000672</v>
      </c>
      <c r="Z24" s="7">
        <f t="shared" si="2"/>
        <v>226.76000690999999</v>
      </c>
      <c r="AA24" t="s">
        <v>66</v>
      </c>
      <c r="AB24" t="str">
        <f t="shared" si="3"/>
        <v>Non-Cash Payments</v>
      </c>
    </row>
    <row r="25" spans="1:28" x14ac:dyDescent="0.25">
      <c r="A25">
        <v>50424</v>
      </c>
      <c r="B25" s="2">
        <v>42887</v>
      </c>
      <c r="C25" s="10">
        <f>VLOOKUP(B25,Dates!A:B,2,FALSE)</f>
        <v>5</v>
      </c>
      <c r="D25">
        <v>4</v>
      </c>
      <c r="E25" s="2">
        <f t="shared" si="0"/>
        <v>42893</v>
      </c>
      <c r="F25">
        <v>1</v>
      </c>
      <c r="G25" t="s">
        <v>62</v>
      </c>
      <c r="H25" t="str">
        <f t="shared" si="1"/>
        <v>Other</v>
      </c>
      <c r="I25">
        <v>17</v>
      </c>
      <c r="J25">
        <v>12383</v>
      </c>
      <c r="K25">
        <v>4</v>
      </c>
      <c r="L25" t="s">
        <v>46</v>
      </c>
      <c r="M25" t="s">
        <v>25</v>
      </c>
      <c r="N25" t="s">
        <v>53</v>
      </c>
      <c r="O25" t="s">
        <v>54</v>
      </c>
      <c r="Q25" t="s">
        <v>40</v>
      </c>
      <c r="R25" t="s">
        <v>41</v>
      </c>
      <c r="S25" t="s">
        <v>1055</v>
      </c>
      <c r="T25" t="s">
        <v>1054</v>
      </c>
      <c r="U25" s="7">
        <v>59.990001679999999</v>
      </c>
      <c r="V25" s="7">
        <v>54.488929209402009</v>
      </c>
      <c r="W25">
        <v>4</v>
      </c>
      <c r="X25" s="7">
        <v>31.190000529999999</v>
      </c>
      <c r="Y25" s="7">
        <v>239.96000672</v>
      </c>
      <c r="Z25" s="7">
        <f t="shared" si="2"/>
        <v>208.77000619</v>
      </c>
      <c r="AA25" t="s">
        <v>66</v>
      </c>
      <c r="AB25" t="str">
        <f t="shared" si="3"/>
        <v>Non-Cash Payments</v>
      </c>
    </row>
    <row r="26" spans="1:28" x14ac:dyDescent="0.25">
      <c r="A26">
        <v>49825</v>
      </c>
      <c r="B26" s="2">
        <v>42732</v>
      </c>
      <c r="C26" s="10">
        <f>VLOOKUP(B26,Dates!A:B,2,FALSE)</f>
        <v>4</v>
      </c>
      <c r="D26">
        <v>4</v>
      </c>
      <c r="E26" s="2">
        <f t="shared" si="0"/>
        <v>42738</v>
      </c>
      <c r="F26">
        <v>1</v>
      </c>
      <c r="G26" t="s">
        <v>62</v>
      </c>
      <c r="H26" t="str">
        <f t="shared" si="1"/>
        <v>Other</v>
      </c>
      <c r="I26">
        <v>24</v>
      </c>
      <c r="J26">
        <v>3518</v>
      </c>
      <c r="K26">
        <v>5</v>
      </c>
      <c r="L26" t="s">
        <v>31</v>
      </c>
      <c r="M26" t="s">
        <v>25</v>
      </c>
      <c r="N26" t="s">
        <v>55</v>
      </c>
      <c r="O26" t="s">
        <v>56</v>
      </c>
      <c r="Q26" t="s">
        <v>57</v>
      </c>
      <c r="R26" t="s">
        <v>29</v>
      </c>
      <c r="S26" t="s">
        <v>1059</v>
      </c>
      <c r="T26" t="s">
        <v>1058</v>
      </c>
      <c r="U26" s="7">
        <v>50</v>
      </c>
      <c r="V26" s="7">
        <v>43.678035218757444</v>
      </c>
      <c r="W26">
        <v>4</v>
      </c>
      <c r="X26" s="7">
        <v>0</v>
      </c>
      <c r="Y26" s="7">
        <v>200</v>
      </c>
      <c r="Z26" s="7">
        <f t="shared" si="2"/>
        <v>200</v>
      </c>
      <c r="AA26" t="s">
        <v>66</v>
      </c>
      <c r="AB26" t="str">
        <f t="shared" si="3"/>
        <v>Non-Cash Payments</v>
      </c>
    </row>
    <row r="27" spans="1:28" x14ac:dyDescent="0.25">
      <c r="A27">
        <v>41294</v>
      </c>
      <c r="B27" s="2">
        <v>42607</v>
      </c>
      <c r="C27" s="10">
        <f>VLOOKUP(B27,Dates!A:B,2,FALSE)</f>
        <v>5</v>
      </c>
      <c r="D27">
        <v>4</v>
      </c>
      <c r="E27" s="2">
        <f t="shared" si="0"/>
        <v>42613</v>
      </c>
      <c r="F27">
        <v>1</v>
      </c>
      <c r="G27" t="s">
        <v>62</v>
      </c>
      <c r="H27" t="str">
        <f t="shared" si="1"/>
        <v>Other</v>
      </c>
      <c r="I27">
        <v>24</v>
      </c>
      <c r="J27">
        <v>4674</v>
      </c>
      <c r="K27">
        <v>5</v>
      </c>
      <c r="L27" t="s">
        <v>31</v>
      </c>
      <c r="M27" t="s">
        <v>25</v>
      </c>
      <c r="N27" t="s">
        <v>80</v>
      </c>
      <c r="O27" t="s">
        <v>81</v>
      </c>
      <c r="Q27" t="s">
        <v>61</v>
      </c>
      <c r="R27" t="s">
        <v>41</v>
      </c>
      <c r="S27" t="s">
        <v>1059</v>
      </c>
      <c r="T27" t="s">
        <v>1058</v>
      </c>
      <c r="U27" s="7">
        <v>50</v>
      </c>
      <c r="V27" s="7">
        <v>43.678035218757444</v>
      </c>
      <c r="W27">
        <v>4</v>
      </c>
      <c r="X27" s="7">
        <v>2</v>
      </c>
      <c r="Y27" s="7">
        <v>200</v>
      </c>
      <c r="Z27" s="7">
        <f t="shared" si="2"/>
        <v>198</v>
      </c>
      <c r="AA27" t="s">
        <v>66</v>
      </c>
      <c r="AB27" t="str">
        <f t="shared" si="3"/>
        <v>Non-Cash Payments</v>
      </c>
    </row>
    <row r="28" spans="1:28" x14ac:dyDescent="0.25">
      <c r="A28">
        <v>42023</v>
      </c>
      <c r="B28" s="2">
        <v>42499</v>
      </c>
      <c r="C28" s="10">
        <f>VLOOKUP(B28,Dates!A:B,2,FALSE)</f>
        <v>2</v>
      </c>
      <c r="D28">
        <v>4</v>
      </c>
      <c r="E28" s="2">
        <f t="shared" si="0"/>
        <v>42503</v>
      </c>
      <c r="F28">
        <v>0</v>
      </c>
      <c r="G28" t="s">
        <v>62</v>
      </c>
      <c r="H28" t="str">
        <f t="shared" si="1"/>
        <v>Other</v>
      </c>
      <c r="I28">
        <v>29</v>
      </c>
      <c r="J28">
        <v>8519</v>
      </c>
      <c r="K28">
        <v>5</v>
      </c>
      <c r="L28" t="s">
        <v>31</v>
      </c>
      <c r="M28" t="s">
        <v>25</v>
      </c>
      <c r="N28" t="s">
        <v>82</v>
      </c>
      <c r="O28" t="s">
        <v>82</v>
      </c>
      <c r="Q28" t="s">
        <v>83</v>
      </c>
      <c r="R28" t="s">
        <v>29</v>
      </c>
      <c r="S28" t="s">
        <v>1047</v>
      </c>
      <c r="T28" t="s">
        <v>1046</v>
      </c>
      <c r="U28" s="7">
        <v>39.990001679999999</v>
      </c>
      <c r="V28" s="7">
        <v>34.198098313835338</v>
      </c>
      <c r="W28">
        <v>4</v>
      </c>
      <c r="X28" s="7">
        <v>4.8000001909999996</v>
      </c>
      <c r="Y28" s="7">
        <v>159.96000672</v>
      </c>
      <c r="Z28" s="7">
        <f t="shared" si="2"/>
        <v>155.16000652899999</v>
      </c>
      <c r="AA28" t="s">
        <v>66</v>
      </c>
      <c r="AB28" t="str">
        <f t="shared" si="3"/>
        <v>Non-Cash Payments</v>
      </c>
    </row>
    <row r="29" spans="1:28" x14ac:dyDescent="0.25">
      <c r="A29">
        <v>47774</v>
      </c>
      <c r="B29" s="2">
        <v>42702</v>
      </c>
      <c r="C29" s="10">
        <f>VLOOKUP(B29,Dates!A:B,2,FALSE)</f>
        <v>2</v>
      </c>
      <c r="D29">
        <v>4</v>
      </c>
      <c r="E29" s="2">
        <f t="shared" si="0"/>
        <v>42706</v>
      </c>
      <c r="F29">
        <v>1</v>
      </c>
      <c r="G29" t="s">
        <v>62</v>
      </c>
      <c r="H29" t="str">
        <f t="shared" si="1"/>
        <v>Other</v>
      </c>
      <c r="I29">
        <v>29</v>
      </c>
      <c r="J29">
        <v>5302</v>
      </c>
      <c r="K29">
        <v>5</v>
      </c>
      <c r="L29" t="s">
        <v>31</v>
      </c>
      <c r="M29" t="s">
        <v>25</v>
      </c>
      <c r="N29" t="s">
        <v>84</v>
      </c>
      <c r="O29" t="s">
        <v>85</v>
      </c>
      <c r="Q29" t="s">
        <v>40</v>
      </c>
      <c r="R29" t="s">
        <v>41</v>
      </c>
      <c r="S29" t="s">
        <v>1047</v>
      </c>
      <c r="T29" t="s">
        <v>1046</v>
      </c>
      <c r="U29" s="7">
        <v>39.990001679999999</v>
      </c>
      <c r="V29" s="7">
        <v>34.198098313835338</v>
      </c>
      <c r="W29">
        <v>4</v>
      </c>
      <c r="X29" s="7">
        <v>8.8000001910000005</v>
      </c>
      <c r="Y29" s="7">
        <v>159.96000672</v>
      </c>
      <c r="Z29" s="7">
        <f t="shared" si="2"/>
        <v>151.16000652899999</v>
      </c>
      <c r="AA29" t="s">
        <v>66</v>
      </c>
      <c r="AB29" t="str">
        <f t="shared" si="3"/>
        <v>Non-Cash Payments</v>
      </c>
    </row>
    <row r="30" spans="1:28" x14ac:dyDescent="0.25">
      <c r="A30">
        <v>41827</v>
      </c>
      <c r="B30" s="2">
        <v>42409</v>
      </c>
      <c r="C30" s="10">
        <f>VLOOKUP(B30,Dates!A:B,2,FALSE)</f>
        <v>3</v>
      </c>
      <c r="D30">
        <v>4</v>
      </c>
      <c r="E30" s="2">
        <f t="shared" si="0"/>
        <v>42415</v>
      </c>
      <c r="F30">
        <v>0</v>
      </c>
      <c r="G30" t="s">
        <v>62</v>
      </c>
      <c r="H30" t="str">
        <f t="shared" si="1"/>
        <v>Other</v>
      </c>
      <c r="I30">
        <v>26</v>
      </c>
      <c r="J30">
        <v>3594</v>
      </c>
      <c r="K30">
        <v>5</v>
      </c>
      <c r="L30" t="s">
        <v>31</v>
      </c>
      <c r="M30" t="s">
        <v>25</v>
      </c>
      <c r="N30" t="s">
        <v>86</v>
      </c>
      <c r="O30" t="s">
        <v>87</v>
      </c>
      <c r="Q30" t="s">
        <v>88</v>
      </c>
      <c r="R30" t="s">
        <v>89</v>
      </c>
      <c r="S30" t="s">
        <v>1063</v>
      </c>
      <c r="T30" t="s">
        <v>1062</v>
      </c>
      <c r="U30" s="7">
        <v>30</v>
      </c>
      <c r="V30" s="7">
        <v>45.158749390000004</v>
      </c>
      <c r="W30">
        <v>4</v>
      </c>
      <c r="X30" s="7">
        <v>8.3999996190000008</v>
      </c>
      <c r="Y30" s="7">
        <v>120</v>
      </c>
      <c r="Z30" s="7">
        <f t="shared" si="2"/>
        <v>111.600000381</v>
      </c>
      <c r="AA30" t="s">
        <v>66</v>
      </c>
      <c r="AB30" t="str">
        <f t="shared" si="3"/>
        <v>Non-Cash Payments</v>
      </c>
    </row>
    <row r="31" spans="1:28" x14ac:dyDescent="0.25">
      <c r="A31">
        <v>47193</v>
      </c>
      <c r="B31" s="2">
        <v>42693</v>
      </c>
      <c r="C31" s="10">
        <f>VLOOKUP(B31,Dates!A:B,2,FALSE)</f>
        <v>7</v>
      </c>
      <c r="D31">
        <v>4</v>
      </c>
      <c r="E31" s="2">
        <f t="shared" si="0"/>
        <v>42698</v>
      </c>
      <c r="F31">
        <v>0</v>
      </c>
      <c r="G31" t="s">
        <v>62</v>
      </c>
      <c r="H31" t="str">
        <f t="shared" si="1"/>
        <v>Other</v>
      </c>
      <c r="I31">
        <v>24</v>
      </c>
      <c r="J31">
        <v>9890</v>
      </c>
      <c r="K31">
        <v>5</v>
      </c>
      <c r="L31" t="s">
        <v>31</v>
      </c>
      <c r="M31" t="s">
        <v>25</v>
      </c>
      <c r="N31" t="s">
        <v>90</v>
      </c>
      <c r="O31" t="s">
        <v>91</v>
      </c>
      <c r="Q31" t="s">
        <v>40</v>
      </c>
      <c r="R31" t="s">
        <v>41</v>
      </c>
      <c r="S31" t="s">
        <v>1059</v>
      </c>
      <c r="T31" t="s">
        <v>1058</v>
      </c>
      <c r="U31" s="7">
        <v>50</v>
      </c>
      <c r="V31" s="7">
        <v>43.678035218757444</v>
      </c>
      <c r="W31">
        <v>4</v>
      </c>
      <c r="X31" s="7">
        <v>30</v>
      </c>
      <c r="Y31" s="7">
        <v>200</v>
      </c>
      <c r="Z31" s="7">
        <f t="shared" si="2"/>
        <v>170</v>
      </c>
      <c r="AA31" t="s">
        <v>66</v>
      </c>
      <c r="AB31" t="str">
        <f t="shared" si="3"/>
        <v>Non-Cash Payments</v>
      </c>
    </row>
    <row r="32" spans="1:28" x14ac:dyDescent="0.25">
      <c r="A32">
        <v>42626</v>
      </c>
      <c r="B32" s="2">
        <v>42627</v>
      </c>
      <c r="C32" s="10">
        <f>VLOOKUP(B32,Dates!A:B,2,FALSE)</f>
        <v>4</v>
      </c>
      <c r="D32">
        <v>4</v>
      </c>
      <c r="E32" s="2">
        <f t="shared" si="0"/>
        <v>42633</v>
      </c>
      <c r="F32">
        <v>0</v>
      </c>
      <c r="G32" t="s">
        <v>62</v>
      </c>
      <c r="H32" t="str">
        <f t="shared" si="1"/>
        <v>Other</v>
      </c>
      <c r="I32">
        <v>24</v>
      </c>
      <c r="J32">
        <v>1410</v>
      </c>
      <c r="K32">
        <v>5</v>
      </c>
      <c r="L32" t="s">
        <v>31</v>
      </c>
      <c r="M32" t="s">
        <v>25</v>
      </c>
      <c r="N32" t="s">
        <v>92</v>
      </c>
      <c r="O32" t="s">
        <v>81</v>
      </c>
      <c r="Q32" t="s">
        <v>48</v>
      </c>
      <c r="R32" t="s">
        <v>41</v>
      </c>
      <c r="S32" t="s">
        <v>1059</v>
      </c>
      <c r="T32" t="s">
        <v>1058</v>
      </c>
      <c r="U32" s="7">
        <v>50</v>
      </c>
      <c r="V32" s="7">
        <v>43.678035218757444</v>
      </c>
      <c r="W32">
        <v>4</v>
      </c>
      <c r="X32" s="7">
        <v>40</v>
      </c>
      <c r="Y32" s="7">
        <v>200</v>
      </c>
      <c r="Z32" s="7">
        <f t="shared" si="2"/>
        <v>160</v>
      </c>
      <c r="AA32" t="s">
        <v>66</v>
      </c>
      <c r="AB32" t="str">
        <f t="shared" si="3"/>
        <v>Non-Cash Payments</v>
      </c>
    </row>
    <row r="33" spans="1:28" x14ac:dyDescent="0.25">
      <c r="A33">
        <v>46199</v>
      </c>
      <c r="B33" s="2">
        <v>42501</v>
      </c>
      <c r="C33" s="10">
        <f>VLOOKUP(B33,Dates!A:B,2,FALSE)</f>
        <v>4</v>
      </c>
      <c r="D33">
        <v>4</v>
      </c>
      <c r="E33" s="2">
        <f t="shared" si="0"/>
        <v>42507</v>
      </c>
      <c r="F33">
        <v>1</v>
      </c>
      <c r="G33" t="s">
        <v>62</v>
      </c>
      <c r="H33" t="str">
        <f t="shared" si="1"/>
        <v>Other</v>
      </c>
      <c r="I33">
        <v>24</v>
      </c>
      <c r="J33">
        <v>7521</v>
      </c>
      <c r="K33">
        <v>5</v>
      </c>
      <c r="L33" t="s">
        <v>31</v>
      </c>
      <c r="M33" t="s">
        <v>25</v>
      </c>
      <c r="N33" t="s">
        <v>93</v>
      </c>
      <c r="O33" t="s">
        <v>93</v>
      </c>
      <c r="Q33" t="s">
        <v>28</v>
      </c>
      <c r="R33" t="s">
        <v>29</v>
      </c>
      <c r="S33" t="s">
        <v>1059</v>
      </c>
      <c r="T33" t="s">
        <v>1058</v>
      </c>
      <c r="U33" s="7">
        <v>50</v>
      </c>
      <c r="V33" s="7">
        <v>43.678035218757444</v>
      </c>
      <c r="W33">
        <v>4</v>
      </c>
      <c r="X33" s="7">
        <v>50</v>
      </c>
      <c r="Y33" s="7">
        <v>200</v>
      </c>
      <c r="Z33" s="7">
        <f t="shared" si="2"/>
        <v>150</v>
      </c>
      <c r="AA33" t="s">
        <v>66</v>
      </c>
      <c r="AB33" t="str">
        <f t="shared" si="3"/>
        <v>Non-Cash Payments</v>
      </c>
    </row>
    <row r="34" spans="1:28" x14ac:dyDescent="0.25">
      <c r="A34">
        <v>48468</v>
      </c>
      <c r="B34" s="2">
        <v>42594</v>
      </c>
      <c r="C34" s="10">
        <f>VLOOKUP(B34,Dates!A:B,2,FALSE)</f>
        <v>6</v>
      </c>
      <c r="D34">
        <v>4</v>
      </c>
      <c r="E34" s="2">
        <f t="shared" si="0"/>
        <v>42600</v>
      </c>
      <c r="F34">
        <v>0</v>
      </c>
      <c r="G34" t="s">
        <v>62</v>
      </c>
      <c r="H34" t="str">
        <f t="shared" si="1"/>
        <v>Other</v>
      </c>
      <c r="I34">
        <v>40</v>
      </c>
      <c r="J34">
        <v>2106</v>
      </c>
      <c r="K34">
        <v>6</v>
      </c>
      <c r="L34" t="s">
        <v>35</v>
      </c>
      <c r="M34" t="s">
        <v>25</v>
      </c>
      <c r="N34" t="s">
        <v>93</v>
      </c>
      <c r="O34" t="s">
        <v>93</v>
      </c>
      <c r="Q34" t="s">
        <v>28</v>
      </c>
      <c r="R34" t="s">
        <v>29</v>
      </c>
      <c r="S34" t="s">
        <v>1061</v>
      </c>
      <c r="T34" t="s">
        <v>1064</v>
      </c>
      <c r="U34" s="7">
        <v>24.989999770000001</v>
      </c>
      <c r="V34" s="7">
        <v>29.483249567625002</v>
      </c>
      <c r="W34">
        <v>4</v>
      </c>
      <c r="X34" s="7">
        <v>5.5</v>
      </c>
      <c r="Y34" s="7">
        <v>99.959999080000003</v>
      </c>
      <c r="Z34" s="7">
        <f t="shared" si="2"/>
        <v>94.459999080000003</v>
      </c>
      <c r="AA34" t="s">
        <v>66</v>
      </c>
      <c r="AB34" t="str">
        <f t="shared" si="3"/>
        <v>Non-Cash Payments</v>
      </c>
    </row>
    <row r="35" spans="1:28" x14ac:dyDescent="0.25">
      <c r="A35">
        <v>51009</v>
      </c>
      <c r="B35" s="2">
        <v>42749</v>
      </c>
      <c r="C35" s="10">
        <f>VLOOKUP(B35,Dates!A:B,2,FALSE)</f>
        <v>7</v>
      </c>
      <c r="D35">
        <v>4</v>
      </c>
      <c r="E35" s="2">
        <f t="shared" si="0"/>
        <v>42754</v>
      </c>
      <c r="F35">
        <v>1</v>
      </c>
      <c r="G35" t="s">
        <v>62</v>
      </c>
      <c r="H35" t="str">
        <f t="shared" si="1"/>
        <v>Other</v>
      </c>
      <c r="I35">
        <v>9</v>
      </c>
      <c r="J35">
        <v>8144</v>
      </c>
      <c r="K35">
        <v>3</v>
      </c>
      <c r="L35" t="s">
        <v>24</v>
      </c>
      <c r="M35" t="s">
        <v>25</v>
      </c>
      <c r="N35" t="s">
        <v>94</v>
      </c>
      <c r="O35" t="s">
        <v>95</v>
      </c>
      <c r="Q35" t="s">
        <v>96</v>
      </c>
      <c r="R35" t="s">
        <v>52</v>
      </c>
      <c r="S35" t="s">
        <v>1045</v>
      </c>
      <c r="T35" t="s">
        <v>1044</v>
      </c>
      <c r="U35" s="7">
        <v>99.989997860000003</v>
      </c>
      <c r="V35" s="7">
        <v>95.114003926871064</v>
      </c>
      <c r="W35">
        <v>4</v>
      </c>
      <c r="X35" s="7">
        <v>4</v>
      </c>
      <c r="Y35" s="7">
        <v>399.95999144000001</v>
      </c>
      <c r="Z35" s="7">
        <f t="shared" si="2"/>
        <v>395.95999144000001</v>
      </c>
      <c r="AA35" t="s">
        <v>66</v>
      </c>
      <c r="AB35" t="str">
        <f t="shared" si="3"/>
        <v>Non-Cash Payments</v>
      </c>
    </row>
    <row r="36" spans="1:28" x14ac:dyDescent="0.25">
      <c r="A36">
        <v>46229</v>
      </c>
      <c r="B36" s="2">
        <v>42501</v>
      </c>
      <c r="C36" s="10">
        <f>VLOOKUP(B36,Dates!A:B,2,FALSE)</f>
        <v>4</v>
      </c>
      <c r="D36">
        <v>4</v>
      </c>
      <c r="E36" s="2">
        <f t="shared" si="0"/>
        <v>42507</v>
      </c>
      <c r="F36">
        <v>1</v>
      </c>
      <c r="G36" t="s">
        <v>62</v>
      </c>
      <c r="H36" t="str">
        <f t="shared" si="1"/>
        <v>Other</v>
      </c>
      <c r="I36">
        <v>9</v>
      </c>
      <c r="J36">
        <v>5643</v>
      </c>
      <c r="K36">
        <v>3</v>
      </c>
      <c r="L36" t="s">
        <v>24</v>
      </c>
      <c r="M36" t="s">
        <v>25</v>
      </c>
      <c r="N36" t="s">
        <v>97</v>
      </c>
      <c r="O36" t="s">
        <v>98</v>
      </c>
      <c r="Q36" t="s">
        <v>88</v>
      </c>
      <c r="R36" t="s">
        <v>89</v>
      </c>
      <c r="S36" t="s">
        <v>1045</v>
      </c>
      <c r="T36" t="s">
        <v>1044</v>
      </c>
      <c r="U36" s="7">
        <v>99.989997860000003</v>
      </c>
      <c r="V36" s="7">
        <v>95.114003926871064</v>
      </c>
      <c r="W36">
        <v>4</v>
      </c>
      <c r="X36" s="7">
        <v>8</v>
      </c>
      <c r="Y36" s="7">
        <v>399.95999144000001</v>
      </c>
      <c r="Z36" s="7">
        <f t="shared" si="2"/>
        <v>391.95999144000001</v>
      </c>
      <c r="AA36" t="s">
        <v>66</v>
      </c>
      <c r="AB36" t="str">
        <f t="shared" si="3"/>
        <v>Non-Cash Payments</v>
      </c>
    </row>
    <row r="37" spans="1:28" x14ac:dyDescent="0.25">
      <c r="A37">
        <v>42882</v>
      </c>
      <c r="B37" s="2">
        <v>42630</v>
      </c>
      <c r="C37" s="10">
        <f>VLOOKUP(B37,Dates!A:B,2,FALSE)</f>
        <v>7</v>
      </c>
      <c r="D37">
        <v>4</v>
      </c>
      <c r="E37" s="2">
        <f t="shared" si="0"/>
        <v>42635</v>
      </c>
      <c r="F37">
        <v>0</v>
      </c>
      <c r="G37" t="s">
        <v>62</v>
      </c>
      <c r="H37" t="str">
        <f t="shared" si="1"/>
        <v>Other</v>
      </c>
      <c r="I37">
        <v>9</v>
      </c>
      <c r="J37">
        <v>2041</v>
      </c>
      <c r="K37">
        <v>3</v>
      </c>
      <c r="L37" t="s">
        <v>24</v>
      </c>
      <c r="M37" t="s">
        <v>25</v>
      </c>
      <c r="N37" t="s">
        <v>99</v>
      </c>
      <c r="O37" t="s">
        <v>99</v>
      </c>
      <c r="Q37" t="s">
        <v>100</v>
      </c>
      <c r="R37" t="s">
        <v>52</v>
      </c>
      <c r="S37" t="s">
        <v>1045</v>
      </c>
      <c r="T37" t="s">
        <v>1044</v>
      </c>
      <c r="U37" s="7">
        <v>99.989997860000003</v>
      </c>
      <c r="V37" s="7">
        <v>95.114003926871064</v>
      </c>
      <c r="W37">
        <v>4</v>
      </c>
      <c r="X37" s="7">
        <v>20</v>
      </c>
      <c r="Y37" s="7">
        <v>399.95999144000001</v>
      </c>
      <c r="Z37" s="7">
        <f t="shared" si="2"/>
        <v>379.95999144000001</v>
      </c>
      <c r="AA37" t="s">
        <v>66</v>
      </c>
      <c r="AB37" t="str">
        <f t="shared" si="3"/>
        <v>Non-Cash Payments</v>
      </c>
    </row>
    <row r="38" spans="1:28" x14ac:dyDescent="0.25">
      <c r="A38">
        <v>46827</v>
      </c>
      <c r="B38" s="2">
        <v>42688</v>
      </c>
      <c r="C38" s="10">
        <f>VLOOKUP(B38,Dates!A:B,2,FALSE)</f>
        <v>2</v>
      </c>
      <c r="D38">
        <v>4</v>
      </c>
      <c r="E38" s="2">
        <f t="shared" si="0"/>
        <v>42692</v>
      </c>
      <c r="F38">
        <v>0</v>
      </c>
      <c r="G38" t="s">
        <v>62</v>
      </c>
      <c r="H38" t="str">
        <f t="shared" si="1"/>
        <v>Other</v>
      </c>
      <c r="I38">
        <v>9</v>
      </c>
      <c r="J38">
        <v>7537</v>
      </c>
      <c r="K38">
        <v>3</v>
      </c>
      <c r="L38" t="s">
        <v>24</v>
      </c>
      <c r="M38" t="s">
        <v>25</v>
      </c>
      <c r="N38" t="s">
        <v>101</v>
      </c>
      <c r="O38" t="s">
        <v>102</v>
      </c>
      <c r="Q38" t="s">
        <v>51</v>
      </c>
      <c r="R38" t="s">
        <v>52</v>
      </c>
      <c r="S38" t="s">
        <v>1045</v>
      </c>
      <c r="T38" t="s">
        <v>1044</v>
      </c>
      <c r="U38" s="7">
        <v>99.989997860000003</v>
      </c>
      <c r="V38" s="7">
        <v>95.114003926871064</v>
      </c>
      <c r="W38">
        <v>4</v>
      </c>
      <c r="X38" s="7">
        <v>36</v>
      </c>
      <c r="Y38" s="7">
        <v>399.95999144000001</v>
      </c>
      <c r="Z38" s="7">
        <f t="shared" si="2"/>
        <v>363.95999144000001</v>
      </c>
      <c r="AA38" t="s">
        <v>66</v>
      </c>
      <c r="AB38" t="str">
        <f t="shared" si="3"/>
        <v>Non-Cash Payments</v>
      </c>
    </row>
    <row r="39" spans="1:28" x14ac:dyDescent="0.25">
      <c r="A39">
        <v>48684</v>
      </c>
      <c r="B39" s="2">
        <v>42686</v>
      </c>
      <c r="C39" s="10">
        <f>VLOOKUP(B39,Dates!A:B,2,FALSE)</f>
        <v>7</v>
      </c>
      <c r="D39">
        <v>4</v>
      </c>
      <c r="E39" s="2">
        <f t="shared" si="0"/>
        <v>42691</v>
      </c>
      <c r="F39">
        <v>1</v>
      </c>
      <c r="G39" t="s">
        <v>62</v>
      </c>
      <c r="H39" t="str">
        <f t="shared" si="1"/>
        <v>Other</v>
      </c>
      <c r="I39">
        <v>9</v>
      </c>
      <c r="J39">
        <v>3056</v>
      </c>
      <c r="K39">
        <v>3</v>
      </c>
      <c r="L39" t="s">
        <v>24</v>
      </c>
      <c r="M39" t="s">
        <v>25</v>
      </c>
      <c r="N39" t="s">
        <v>103</v>
      </c>
      <c r="O39" t="s">
        <v>75</v>
      </c>
      <c r="Q39" t="s">
        <v>104</v>
      </c>
      <c r="R39" t="s">
        <v>52</v>
      </c>
      <c r="S39" t="s">
        <v>1045</v>
      </c>
      <c r="T39" t="s">
        <v>1044</v>
      </c>
      <c r="U39" s="7">
        <v>99.989997860000003</v>
      </c>
      <c r="V39" s="7">
        <v>95.114003926871064</v>
      </c>
      <c r="W39">
        <v>4</v>
      </c>
      <c r="X39" s="7">
        <v>40</v>
      </c>
      <c r="Y39" s="7">
        <v>399.95999144000001</v>
      </c>
      <c r="Z39" s="7">
        <f t="shared" si="2"/>
        <v>359.95999144000001</v>
      </c>
      <c r="AA39" t="s">
        <v>66</v>
      </c>
      <c r="AB39" t="str">
        <f t="shared" si="3"/>
        <v>Non-Cash Payments</v>
      </c>
    </row>
    <row r="40" spans="1:28" x14ac:dyDescent="0.25">
      <c r="A40">
        <v>48684</v>
      </c>
      <c r="B40" s="2">
        <v>42686</v>
      </c>
      <c r="C40" s="10">
        <f>VLOOKUP(B40,Dates!A:B,2,FALSE)</f>
        <v>7</v>
      </c>
      <c r="D40">
        <v>4</v>
      </c>
      <c r="E40" s="2">
        <f t="shared" si="0"/>
        <v>42691</v>
      </c>
      <c r="F40">
        <v>1</v>
      </c>
      <c r="G40" t="s">
        <v>62</v>
      </c>
      <c r="H40" t="str">
        <f t="shared" si="1"/>
        <v>Other</v>
      </c>
      <c r="I40">
        <v>9</v>
      </c>
      <c r="J40">
        <v>3056</v>
      </c>
      <c r="K40">
        <v>3</v>
      </c>
      <c r="L40" t="s">
        <v>24</v>
      </c>
      <c r="M40" t="s">
        <v>25</v>
      </c>
      <c r="N40" t="s">
        <v>103</v>
      </c>
      <c r="O40" t="s">
        <v>75</v>
      </c>
      <c r="Q40" t="s">
        <v>104</v>
      </c>
      <c r="R40" t="s">
        <v>52</v>
      </c>
      <c r="S40" t="s">
        <v>1045</v>
      </c>
      <c r="T40" t="s">
        <v>1044</v>
      </c>
      <c r="U40" s="7">
        <v>99.989997860000003</v>
      </c>
      <c r="V40" s="7">
        <v>95.114003926871064</v>
      </c>
      <c r="W40">
        <v>4</v>
      </c>
      <c r="X40" s="7">
        <v>48</v>
      </c>
      <c r="Y40" s="7">
        <v>399.95999144000001</v>
      </c>
      <c r="Z40" s="7">
        <f t="shared" si="2"/>
        <v>351.95999144000001</v>
      </c>
      <c r="AA40" t="s">
        <v>66</v>
      </c>
      <c r="AB40" t="str">
        <f t="shared" si="3"/>
        <v>Non-Cash Payments</v>
      </c>
    </row>
    <row r="41" spans="1:28" x14ac:dyDescent="0.25">
      <c r="A41">
        <v>46416</v>
      </c>
      <c r="B41" s="2">
        <v>42593</v>
      </c>
      <c r="C41" s="10">
        <f>VLOOKUP(B41,Dates!A:B,2,FALSE)</f>
        <v>5</v>
      </c>
      <c r="D41">
        <v>4</v>
      </c>
      <c r="E41" s="2">
        <f t="shared" si="0"/>
        <v>42599</v>
      </c>
      <c r="F41">
        <v>0</v>
      </c>
      <c r="G41" t="s">
        <v>62</v>
      </c>
      <c r="H41" t="str">
        <f t="shared" si="1"/>
        <v>Other</v>
      </c>
      <c r="I41">
        <v>9</v>
      </c>
      <c r="J41">
        <v>7967</v>
      </c>
      <c r="K41">
        <v>3</v>
      </c>
      <c r="L41" t="s">
        <v>24</v>
      </c>
      <c r="M41" t="s">
        <v>25</v>
      </c>
      <c r="N41" t="s">
        <v>79</v>
      </c>
      <c r="O41" t="s">
        <v>79</v>
      </c>
      <c r="Q41" t="s">
        <v>61</v>
      </c>
      <c r="R41" t="s">
        <v>41</v>
      </c>
      <c r="S41" t="s">
        <v>1045</v>
      </c>
      <c r="T41" t="s">
        <v>1044</v>
      </c>
      <c r="U41" s="7">
        <v>99.989997860000003</v>
      </c>
      <c r="V41" s="7">
        <v>95.114003926871064</v>
      </c>
      <c r="W41">
        <v>4</v>
      </c>
      <c r="X41" s="7">
        <v>48</v>
      </c>
      <c r="Y41" s="7">
        <v>399.95999144000001</v>
      </c>
      <c r="Z41" s="7">
        <f t="shared" si="2"/>
        <v>351.95999144000001</v>
      </c>
      <c r="AA41" t="s">
        <v>66</v>
      </c>
      <c r="AB41" t="str">
        <f t="shared" si="3"/>
        <v>Non-Cash Payments</v>
      </c>
    </row>
    <row r="42" spans="1:28" x14ac:dyDescent="0.25">
      <c r="A42">
        <v>47343</v>
      </c>
      <c r="B42" s="2">
        <v>42696</v>
      </c>
      <c r="C42" s="10">
        <f>VLOOKUP(B42,Dates!A:B,2,FALSE)</f>
        <v>3</v>
      </c>
      <c r="D42">
        <v>4</v>
      </c>
      <c r="E42" s="2">
        <f t="shared" si="0"/>
        <v>42702</v>
      </c>
      <c r="F42">
        <v>0</v>
      </c>
      <c r="G42" t="s">
        <v>62</v>
      </c>
      <c r="H42" t="str">
        <f t="shared" si="1"/>
        <v>Other</v>
      </c>
      <c r="I42">
        <v>9</v>
      </c>
      <c r="J42">
        <v>1758</v>
      </c>
      <c r="K42">
        <v>3</v>
      </c>
      <c r="L42" t="s">
        <v>24</v>
      </c>
      <c r="M42" t="s">
        <v>25</v>
      </c>
      <c r="N42" t="s">
        <v>105</v>
      </c>
      <c r="O42" t="s">
        <v>106</v>
      </c>
      <c r="Q42" t="s">
        <v>88</v>
      </c>
      <c r="R42" t="s">
        <v>89</v>
      </c>
      <c r="S42" t="s">
        <v>1045</v>
      </c>
      <c r="T42" t="s">
        <v>1044</v>
      </c>
      <c r="U42" s="7">
        <v>99.989997860000003</v>
      </c>
      <c r="V42" s="7">
        <v>95.114003926871064</v>
      </c>
      <c r="W42">
        <v>4</v>
      </c>
      <c r="X42" s="7">
        <v>59.990001679999999</v>
      </c>
      <c r="Y42" s="7">
        <v>399.95999144000001</v>
      </c>
      <c r="Z42" s="7">
        <f t="shared" si="2"/>
        <v>339.96998976000003</v>
      </c>
      <c r="AA42" t="s">
        <v>66</v>
      </c>
      <c r="AB42" t="str">
        <f t="shared" si="3"/>
        <v>Non-Cash Payments</v>
      </c>
    </row>
    <row r="43" spans="1:28" x14ac:dyDescent="0.25">
      <c r="A43">
        <v>48608</v>
      </c>
      <c r="B43" s="2">
        <v>42655</v>
      </c>
      <c r="C43" s="10">
        <f>VLOOKUP(B43,Dates!A:B,2,FALSE)</f>
        <v>4</v>
      </c>
      <c r="D43">
        <v>4</v>
      </c>
      <c r="E43" s="2">
        <f t="shared" si="0"/>
        <v>42661</v>
      </c>
      <c r="F43">
        <v>0</v>
      </c>
      <c r="G43" t="s">
        <v>62</v>
      </c>
      <c r="H43" t="str">
        <f t="shared" si="1"/>
        <v>Other</v>
      </c>
      <c r="I43">
        <v>24</v>
      </c>
      <c r="J43">
        <v>4398</v>
      </c>
      <c r="K43">
        <v>5</v>
      </c>
      <c r="L43" t="s">
        <v>31</v>
      </c>
      <c r="M43" t="s">
        <v>25</v>
      </c>
      <c r="N43" t="s">
        <v>107</v>
      </c>
      <c r="O43" t="s">
        <v>108</v>
      </c>
      <c r="Q43" t="s">
        <v>109</v>
      </c>
      <c r="R43" t="s">
        <v>29</v>
      </c>
      <c r="S43" t="s">
        <v>1059</v>
      </c>
      <c r="T43" t="s">
        <v>1058</v>
      </c>
      <c r="U43" s="7">
        <v>50</v>
      </c>
      <c r="V43" s="7">
        <v>43.678035218757444</v>
      </c>
      <c r="W43">
        <v>5</v>
      </c>
      <c r="X43" s="7">
        <v>25</v>
      </c>
      <c r="Y43" s="7">
        <v>250</v>
      </c>
      <c r="Z43" s="7">
        <f t="shared" si="2"/>
        <v>225</v>
      </c>
      <c r="AA43" t="s">
        <v>45</v>
      </c>
      <c r="AB43" t="str">
        <f t="shared" si="3"/>
        <v>Non-Cash Payments</v>
      </c>
    </row>
    <row r="44" spans="1:28" x14ac:dyDescent="0.25">
      <c r="A44">
        <v>45506</v>
      </c>
      <c r="B44" s="2">
        <v>42669</v>
      </c>
      <c r="C44" s="10">
        <f>VLOOKUP(B44,Dates!A:B,2,FALSE)</f>
        <v>4</v>
      </c>
      <c r="D44">
        <v>4</v>
      </c>
      <c r="E44" s="2">
        <f t="shared" si="0"/>
        <v>42675</v>
      </c>
      <c r="F44">
        <v>0</v>
      </c>
      <c r="G44" t="s">
        <v>62</v>
      </c>
      <c r="H44" t="str">
        <f t="shared" si="1"/>
        <v>Other</v>
      </c>
      <c r="I44">
        <v>24</v>
      </c>
      <c r="J44">
        <v>5687</v>
      </c>
      <c r="K44">
        <v>5</v>
      </c>
      <c r="L44" t="s">
        <v>31</v>
      </c>
      <c r="M44" t="s">
        <v>25</v>
      </c>
      <c r="N44" t="s">
        <v>110</v>
      </c>
      <c r="O44" t="s">
        <v>111</v>
      </c>
      <c r="Q44" t="s">
        <v>28</v>
      </c>
      <c r="R44" t="s">
        <v>29</v>
      </c>
      <c r="S44" t="s">
        <v>1059</v>
      </c>
      <c r="T44" t="s">
        <v>1058</v>
      </c>
      <c r="U44" s="7">
        <v>50</v>
      </c>
      <c r="V44" s="7">
        <v>43.678035218757444</v>
      </c>
      <c r="W44">
        <v>5</v>
      </c>
      <c r="X44" s="7">
        <v>30</v>
      </c>
      <c r="Y44" s="7">
        <v>250</v>
      </c>
      <c r="Z44" s="7">
        <f t="shared" si="2"/>
        <v>220</v>
      </c>
      <c r="AA44" t="s">
        <v>45</v>
      </c>
      <c r="AB44" t="str">
        <f t="shared" si="3"/>
        <v>Non-Cash Payments</v>
      </c>
    </row>
    <row r="45" spans="1:28" x14ac:dyDescent="0.25">
      <c r="A45">
        <v>45027</v>
      </c>
      <c r="B45" s="2">
        <v>42662</v>
      </c>
      <c r="C45" s="10">
        <f>VLOOKUP(B45,Dates!A:B,2,FALSE)</f>
        <v>4</v>
      </c>
      <c r="D45">
        <v>4</v>
      </c>
      <c r="E45" s="2">
        <f t="shared" si="0"/>
        <v>42668</v>
      </c>
      <c r="F45">
        <v>0</v>
      </c>
      <c r="G45" t="s">
        <v>62</v>
      </c>
      <c r="H45" t="str">
        <f t="shared" si="1"/>
        <v>Other</v>
      </c>
      <c r="I45">
        <v>29</v>
      </c>
      <c r="J45">
        <v>8534</v>
      </c>
      <c r="K45">
        <v>5</v>
      </c>
      <c r="L45" t="s">
        <v>31</v>
      </c>
      <c r="M45" t="s">
        <v>25</v>
      </c>
      <c r="N45" t="s">
        <v>112</v>
      </c>
      <c r="O45" t="s">
        <v>113</v>
      </c>
      <c r="Q45" t="s">
        <v>28</v>
      </c>
      <c r="R45" t="s">
        <v>29</v>
      </c>
      <c r="S45" t="s">
        <v>1047</v>
      </c>
      <c r="T45" t="s">
        <v>1046</v>
      </c>
      <c r="U45" s="7">
        <v>39.990001679999999</v>
      </c>
      <c r="V45" s="7">
        <v>34.198098313835338</v>
      </c>
      <c r="W45">
        <v>5</v>
      </c>
      <c r="X45" s="7">
        <v>25.989999770000001</v>
      </c>
      <c r="Y45" s="7">
        <v>199.9500084</v>
      </c>
      <c r="Z45" s="7">
        <f t="shared" si="2"/>
        <v>173.96000863</v>
      </c>
      <c r="AA45" t="s">
        <v>45</v>
      </c>
      <c r="AB45" t="str">
        <f t="shared" si="3"/>
        <v>Non-Cash Payments</v>
      </c>
    </row>
    <row r="46" spans="1:28" x14ac:dyDescent="0.25">
      <c r="A46">
        <v>46308</v>
      </c>
      <c r="B46" s="2">
        <v>42532</v>
      </c>
      <c r="C46" s="10">
        <f>VLOOKUP(B46,Dates!A:B,2,FALSE)</f>
        <v>7</v>
      </c>
      <c r="D46">
        <v>4</v>
      </c>
      <c r="E46" s="2">
        <f t="shared" si="0"/>
        <v>42537</v>
      </c>
      <c r="F46">
        <v>0</v>
      </c>
      <c r="G46" t="s">
        <v>62</v>
      </c>
      <c r="H46" t="str">
        <f t="shared" si="1"/>
        <v>Other</v>
      </c>
      <c r="I46">
        <v>29</v>
      </c>
      <c r="J46">
        <v>3372</v>
      </c>
      <c r="K46">
        <v>5</v>
      </c>
      <c r="L46" t="s">
        <v>31</v>
      </c>
      <c r="M46" t="s">
        <v>25</v>
      </c>
      <c r="N46" t="s">
        <v>114</v>
      </c>
      <c r="O46" t="s">
        <v>114</v>
      </c>
      <c r="Q46" t="s">
        <v>33</v>
      </c>
      <c r="R46" t="s">
        <v>34</v>
      </c>
      <c r="S46" t="s">
        <v>1047</v>
      </c>
      <c r="T46" t="s">
        <v>1046</v>
      </c>
      <c r="U46" s="7">
        <v>39.990001679999999</v>
      </c>
      <c r="V46" s="7">
        <v>34.198098313835338</v>
      </c>
      <c r="W46">
        <v>5</v>
      </c>
      <c r="X46" s="7">
        <v>29.989999770000001</v>
      </c>
      <c r="Y46" s="7">
        <v>199.9500084</v>
      </c>
      <c r="Z46" s="7">
        <f t="shared" si="2"/>
        <v>169.96000863</v>
      </c>
      <c r="AA46" t="s">
        <v>45</v>
      </c>
      <c r="AB46" t="str">
        <f t="shared" si="3"/>
        <v>Non-Cash Payments</v>
      </c>
    </row>
    <row r="47" spans="1:28" x14ac:dyDescent="0.25">
      <c r="A47">
        <v>43685</v>
      </c>
      <c r="B47" s="2">
        <v>42642</v>
      </c>
      <c r="C47" s="10">
        <f>VLOOKUP(B47,Dates!A:B,2,FALSE)</f>
        <v>5</v>
      </c>
      <c r="D47">
        <v>4</v>
      </c>
      <c r="E47" s="2">
        <f t="shared" si="0"/>
        <v>42648</v>
      </c>
      <c r="F47">
        <v>1</v>
      </c>
      <c r="G47" t="s">
        <v>62</v>
      </c>
      <c r="H47" t="str">
        <f t="shared" si="1"/>
        <v>Other</v>
      </c>
      <c r="I47">
        <v>24</v>
      </c>
      <c r="J47">
        <v>10927</v>
      </c>
      <c r="K47">
        <v>5</v>
      </c>
      <c r="L47" t="s">
        <v>31</v>
      </c>
      <c r="M47" t="s">
        <v>25</v>
      </c>
      <c r="N47" t="s">
        <v>93</v>
      </c>
      <c r="O47" t="s">
        <v>93</v>
      </c>
      <c r="Q47" t="s">
        <v>28</v>
      </c>
      <c r="R47" t="s">
        <v>29</v>
      </c>
      <c r="S47" t="s">
        <v>1059</v>
      </c>
      <c r="T47" t="s">
        <v>1058</v>
      </c>
      <c r="U47" s="7">
        <v>50</v>
      </c>
      <c r="V47" s="7">
        <v>43.678035218757444</v>
      </c>
      <c r="W47">
        <v>5</v>
      </c>
      <c r="X47" s="7">
        <v>40</v>
      </c>
      <c r="Y47" s="7">
        <v>250</v>
      </c>
      <c r="Z47" s="7">
        <f t="shared" si="2"/>
        <v>210</v>
      </c>
      <c r="AA47" t="s">
        <v>45</v>
      </c>
      <c r="AB47" t="str">
        <f t="shared" si="3"/>
        <v>Non-Cash Payments</v>
      </c>
    </row>
    <row r="48" spans="1:28" x14ac:dyDescent="0.25">
      <c r="A48">
        <v>41893</v>
      </c>
      <c r="B48" s="2">
        <v>42438</v>
      </c>
      <c r="C48" s="10">
        <f>VLOOKUP(B48,Dates!A:B,2,FALSE)</f>
        <v>4</v>
      </c>
      <c r="D48">
        <v>4</v>
      </c>
      <c r="E48" s="2">
        <f t="shared" si="0"/>
        <v>42444</v>
      </c>
      <c r="F48">
        <v>0</v>
      </c>
      <c r="G48" t="s">
        <v>62</v>
      </c>
      <c r="H48" t="str">
        <f t="shared" si="1"/>
        <v>Other</v>
      </c>
      <c r="I48">
        <v>24</v>
      </c>
      <c r="J48">
        <v>3597</v>
      </c>
      <c r="K48">
        <v>5</v>
      </c>
      <c r="L48" t="s">
        <v>31</v>
      </c>
      <c r="M48" t="s">
        <v>25</v>
      </c>
      <c r="N48" t="s">
        <v>115</v>
      </c>
      <c r="O48" t="s">
        <v>116</v>
      </c>
      <c r="Q48" t="s">
        <v>117</v>
      </c>
      <c r="R48" t="s">
        <v>34</v>
      </c>
      <c r="S48" t="s">
        <v>1059</v>
      </c>
      <c r="T48" t="s">
        <v>1058</v>
      </c>
      <c r="U48" s="7">
        <v>50</v>
      </c>
      <c r="V48" s="7">
        <v>43.678035218757444</v>
      </c>
      <c r="W48">
        <v>5</v>
      </c>
      <c r="X48" s="7">
        <v>42.5</v>
      </c>
      <c r="Y48" s="7">
        <v>250</v>
      </c>
      <c r="Z48" s="7">
        <f t="shared" si="2"/>
        <v>207.5</v>
      </c>
      <c r="AA48" t="s">
        <v>45</v>
      </c>
      <c r="AB48" t="str">
        <f t="shared" si="3"/>
        <v>Non-Cash Payments</v>
      </c>
    </row>
    <row r="49" spans="1:28" x14ac:dyDescent="0.25">
      <c r="A49">
        <v>46339</v>
      </c>
      <c r="B49" s="2">
        <v>42562</v>
      </c>
      <c r="C49" s="10">
        <f>VLOOKUP(B49,Dates!A:B,2,FALSE)</f>
        <v>2</v>
      </c>
      <c r="D49">
        <v>4</v>
      </c>
      <c r="E49" s="2">
        <f t="shared" si="0"/>
        <v>42566</v>
      </c>
      <c r="F49">
        <v>1</v>
      </c>
      <c r="G49" t="s">
        <v>62</v>
      </c>
      <c r="H49" t="str">
        <f t="shared" si="1"/>
        <v>Other</v>
      </c>
      <c r="I49">
        <v>24</v>
      </c>
      <c r="J49">
        <v>2052</v>
      </c>
      <c r="K49">
        <v>5</v>
      </c>
      <c r="L49" t="s">
        <v>31</v>
      </c>
      <c r="M49" t="s">
        <v>25</v>
      </c>
      <c r="N49" t="s">
        <v>118</v>
      </c>
      <c r="O49" t="s">
        <v>118</v>
      </c>
      <c r="Q49" t="s">
        <v>44</v>
      </c>
      <c r="R49" t="s">
        <v>34</v>
      </c>
      <c r="S49" t="s">
        <v>1059</v>
      </c>
      <c r="T49" t="s">
        <v>1058</v>
      </c>
      <c r="U49" s="7">
        <v>50</v>
      </c>
      <c r="V49" s="7">
        <v>43.678035218757444</v>
      </c>
      <c r="W49">
        <v>5</v>
      </c>
      <c r="X49" s="7">
        <v>42.5</v>
      </c>
      <c r="Y49" s="7">
        <v>250</v>
      </c>
      <c r="Z49" s="7">
        <f t="shared" si="2"/>
        <v>207.5</v>
      </c>
      <c r="AA49" t="s">
        <v>45</v>
      </c>
      <c r="AB49" t="str">
        <f t="shared" si="3"/>
        <v>Non-Cash Payments</v>
      </c>
    </row>
    <row r="50" spans="1:28" x14ac:dyDescent="0.25">
      <c r="A50">
        <v>46667</v>
      </c>
      <c r="B50" s="2">
        <v>42715</v>
      </c>
      <c r="C50" s="10">
        <f>VLOOKUP(B50,Dates!A:B,2,FALSE)</f>
        <v>1</v>
      </c>
      <c r="D50">
        <v>4</v>
      </c>
      <c r="E50" s="2">
        <f t="shared" si="0"/>
        <v>42719</v>
      </c>
      <c r="F50">
        <v>0</v>
      </c>
      <c r="G50" t="s">
        <v>62</v>
      </c>
      <c r="H50" t="str">
        <f t="shared" si="1"/>
        <v>Other</v>
      </c>
      <c r="I50">
        <v>24</v>
      </c>
      <c r="J50">
        <v>4399</v>
      </c>
      <c r="K50">
        <v>5</v>
      </c>
      <c r="L50" t="s">
        <v>31</v>
      </c>
      <c r="M50" t="s">
        <v>25</v>
      </c>
      <c r="N50" t="s">
        <v>119</v>
      </c>
      <c r="O50" t="s">
        <v>120</v>
      </c>
      <c r="Q50" t="s">
        <v>28</v>
      </c>
      <c r="R50" t="s">
        <v>29</v>
      </c>
      <c r="S50" t="s">
        <v>1059</v>
      </c>
      <c r="T50" t="s">
        <v>1058</v>
      </c>
      <c r="U50" s="7">
        <v>50</v>
      </c>
      <c r="V50" s="7">
        <v>43.678035218757444</v>
      </c>
      <c r="W50">
        <v>5</v>
      </c>
      <c r="X50" s="7">
        <v>42.5</v>
      </c>
      <c r="Y50" s="7">
        <v>250</v>
      </c>
      <c r="Z50" s="7">
        <f t="shared" si="2"/>
        <v>207.5</v>
      </c>
      <c r="AA50" t="s">
        <v>45</v>
      </c>
      <c r="AB50" t="str">
        <f t="shared" si="3"/>
        <v>Non-Cash Payments</v>
      </c>
    </row>
    <row r="51" spans="1:28" x14ac:dyDescent="0.25">
      <c r="A51">
        <v>47647</v>
      </c>
      <c r="B51" s="2">
        <v>42700</v>
      </c>
      <c r="C51" s="10">
        <f>VLOOKUP(B51,Dates!A:B,2,FALSE)</f>
        <v>7</v>
      </c>
      <c r="D51">
        <v>4</v>
      </c>
      <c r="E51" s="2">
        <f t="shared" si="0"/>
        <v>42705</v>
      </c>
      <c r="F51">
        <v>0</v>
      </c>
      <c r="G51" t="s">
        <v>62</v>
      </c>
      <c r="H51" t="str">
        <f t="shared" si="1"/>
        <v>Other</v>
      </c>
      <c r="I51">
        <v>24</v>
      </c>
      <c r="J51">
        <v>185</v>
      </c>
      <c r="K51">
        <v>5</v>
      </c>
      <c r="L51" t="s">
        <v>31</v>
      </c>
      <c r="M51" t="s">
        <v>25</v>
      </c>
      <c r="N51" t="s">
        <v>121</v>
      </c>
      <c r="O51" t="s">
        <v>121</v>
      </c>
      <c r="Q51" t="s">
        <v>122</v>
      </c>
      <c r="R51" t="s">
        <v>52</v>
      </c>
      <c r="S51" t="s">
        <v>1059</v>
      </c>
      <c r="T51" t="s">
        <v>1058</v>
      </c>
      <c r="U51" s="7">
        <v>50</v>
      </c>
      <c r="V51" s="7">
        <v>43.678035218757444</v>
      </c>
      <c r="W51">
        <v>5</v>
      </c>
      <c r="X51" s="7">
        <v>45</v>
      </c>
      <c r="Y51" s="7">
        <v>250</v>
      </c>
      <c r="Z51" s="7">
        <f t="shared" si="2"/>
        <v>205</v>
      </c>
      <c r="AA51" t="s">
        <v>45</v>
      </c>
      <c r="AB51" t="str">
        <f t="shared" si="3"/>
        <v>Non-Cash Payments</v>
      </c>
    </row>
    <row r="52" spans="1:28" x14ac:dyDescent="0.25">
      <c r="A52">
        <v>48565</v>
      </c>
      <c r="B52" s="2">
        <v>42625</v>
      </c>
      <c r="C52" s="10">
        <f>VLOOKUP(B52,Dates!A:B,2,FALSE)</f>
        <v>2</v>
      </c>
      <c r="D52">
        <v>4</v>
      </c>
      <c r="E52" s="2">
        <f t="shared" si="0"/>
        <v>42629</v>
      </c>
      <c r="F52">
        <v>1</v>
      </c>
      <c r="G52" t="s">
        <v>62</v>
      </c>
      <c r="H52" t="str">
        <f t="shared" si="1"/>
        <v>Other</v>
      </c>
      <c r="I52">
        <v>24</v>
      </c>
      <c r="J52">
        <v>3441</v>
      </c>
      <c r="K52">
        <v>5</v>
      </c>
      <c r="L52" t="s">
        <v>31</v>
      </c>
      <c r="M52" t="s">
        <v>25</v>
      </c>
      <c r="N52" t="s">
        <v>123</v>
      </c>
      <c r="O52" t="s">
        <v>124</v>
      </c>
      <c r="Q52" t="s">
        <v>76</v>
      </c>
      <c r="R52" t="s">
        <v>52</v>
      </c>
      <c r="S52" t="s">
        <v>1059</v>
      </c>
      <c r="T52" t="s">
        <v>1058</v>
      </c>
      <c r="U52" s="7">
        <v>50</v>
      </c>
      <c r="V52" s="7">
        <v>43.678035218757444</v>
      </c>
      <c r="W52">
        <v>5</v>
      </c>
      <c r="X52" s="7">
        <v>45</v>
      </c>
      <c r="Y52" s="7">
        <v>250</v>
      </c>
      <c r="Z52" s="7">
        <f t="shared" si="2"/>
        <v>205</v>
      </c>
      <c r="AA52" t="s">
        <v>45</v>
      </c>
      <c r="AB52" t="str">
        <f t="shared" si="3"/>
        <v>Non-Cash Payments</v>
      </c>
    </row>
    <row r="53" spans="1:28" x14ac:dyDescent="0.25">
      <c r="A53">
        <v>43889</v>
      </c>
      <c r="B53" s="2">
        <v>42410</v>
      </c>
      <c r="C53" s="10">
        <f>VLOOKUP(B53,Dates!A:B,2,FALSE)</f>
        <v>4</v>
      </c>
      <c r="D53">
        <v>4</v>
      </c>
      <c r="E53" s="2">
        <f t="shared" si="0"/>
        <v>42416</v>
      </c>
      <c r="F53">
        <v>1</v>
      </c>
      <c r="G53" t="s">
        <v>62</v>
      </c>
      <c r="H53" t="str">
        <f t="shared" si="1"/>
        <v>Other</v>
      </c>
      <c r="I53">
        <v>24</v>
      </c>
      <c r="J53">
        <v>11947</v>
      </c>
      <c r="K53">
        <v>5</v>
      </c>
      <c r="L53" t="s">
        <v>31</v>
      </c>
      <c r="M53" t="s">
        <v>25</v>
      </c>
      <c r="N53" t="s">
        <v>93</v>
      </c>
      <c r="O53" t="s">
        <v>93</v>
      </c>
      <c r="Q53" t="s">
        <v>28</v>
      </c>
      <c r="R53" t="s">
        <v>29</v>
      </c>
      <c r="S53" t="s">
        <v>1059</v>
      </c>
      <c r="T53" t="s">
        <v>1058</v>
      </c>
      <c r="U53" s="7">
        <v>50</v>
      </c>
      <c r="V53" s="7">
        <v>43.678035218757444</v>
      </c>
      <c r="W53">
        <v>5</v>
      </c>
      <c r="X53" s="7">
        <v>45</v>
      </c>
      <c r="Y53" s="7">
        <v>250</v>
      </c>
      <c r="Z53" s="7">
        <f t="shared" si="2"/>
        <v>205</v>
      </c>
      <c r="AA53" t="s">
        <v>45</v>
      </c>
      <c r="AB53" t="str">
        <f t="shared" si="3"/>
        <v>Non-Cash Payments</v>
      </c>
    </row>
    <row r="54" spans="1:28" x14ac:dyDescent="0.25">
      <c r="A54">
        <v>45138</v>
      </c>
      <c r="B54" s="2">
        <v>42663</v>
      </c>
      <c r="C54" s="10">
        <f>VLOOKUP(B54,Dates!A:B,2,FALSE)</f>
        <v>5</v>
      </c>
      <c r="D54">
        <v>4</v>
      </c>
      <c r="E54" s="2">
        <f t="shared" si="0"/>
        <v>42669</v>
      </c>
      <c r="F54">
        <v>0</v>
      </c>
      <c r="G54" t="s">
        <v>62</v>
      </c>
      <c r="H54" t="str">
        <f t="shared" si="1"/>
        <v>Other</v>
      </c>
      <c r="I54">
        <v>24</v>
      </c>
      <c r="J54">
        <v>1555</v>
      </c>
      <c r="K54">
        <v>5</v>
      </c>
      <c r="L54" t="s">
        <v>31</v>
      </c>
      <c r="M54" t="s">
        <v>25</v>
      </c>
      <c r="N54" t="s">
        <v>125</v>
      </c>
      <c r="O54" t="s">
        <v>126</v>
      </c>
      <c r="Q54" t="s">
        <v>117</v>
      </c>
      <c r="R54" t="s">
        <v>34</v>
      </c>
      <c r="S54" t="s">
        <v>1059</v>
      </c>
      <c r="T54" t="s">
        <v>1058</v>
      </c>
      <c r="U54" s="7">
        <v>50</v>
      </c>
      <c r="V54" s="7">
        <v>43.678035218757444</v>
      </c>
      <c r="W54">
        <v>5</v>
      </c>
      <c r="X54" s="7">
        <v>50</v>
      </c>
      <c r="Y54" s="7">
        <v>250</v>
      </c>
      <c r="Z54" s="7">
        <f t="shared" si="2"/>
        <v>200</v>
      </c>
      <c r="AA54" t="s">
        <v>45</v>
      </c>
      <c r="AB54" t="str">
        <f t="shared" si="3"/>
        <v>Non-Cash Payments</v>
      </c>
    </row>
    <row r="55" spans="1:28" x14ac:dyDescent="0.25">
      <c r="A55">
        <v>44160</v>
      </c>
      <c r="B55" s="2">
        <v>42531</v>
      </c>
      <c r="C55" s="10">
        <f>VLOOKUP(B55,Dates!A:B,2,FALSE)</f>
        <v>6</v>
      </c>
      <c r="D55">
        <v>4</v>
      </c>
      <c r="E55" s="2">
        <f t="shared" si="0"/>
        <v>42537</v>
      </c>
      <c r="F55">
        <v>1</v>
      </c>
      <c r="G55" t="s">
        <v>62</v>
      </c>
      <c r="H55" t="str">
        <f t="shared" si="1"/>
        <v>Other</v>
      </c>
      <c r="I55">
        <v>29</v>
      </c>
      <c r="J55">
        <v>9399</v>
      </c>
      <c r="K55">
        <v>5</v>
      </c>
      <c r="L55" t="s">
        <v>31</v>
      </c>
      <c r="M55" t="s">
        <v>25</v>
      </c>
      <c r="N55" t="s">
        <v>127</v>
      </c>
      <c r="O55" t="s">
        <v>128</v>
      </c>
      <c r="Q55" t="s">
        <v>33</v>
      </c>
      <c r="R55" t="s">
        <v>34</v>
      </c>
      <c r="S55" t="s">
        <v>1047</v>
      </c>
      <c r="T55" t="s">
        <v>1046</v>
      </c>
      <c r="U55" s="7">
        <v>39.990001679999999</v>
      </c>
      <c r="V55" s="7">
        <v>34.198098313835338</v>
      </c>
      <c r="W55">
        <v>5</v>
      </c>
      <c r="X55" s="7">
        <v>49.990001679999999</v>
      </c>
      <c r="Y55" s="7">
        <v>199.9500084</v>
      </c>
      <c r="Z55" s="7">
        <f t="shared" si="2"/>
        <v>149.96000672</v>
      </c>
      <c r="AA55" t="s">
        <v>45</v>
      </c>
      <c r="AB55" t="str">
        <f t="shared" si="3"/>
        <v>Non-Cash Payments</v>
      </c>
    </row>
    <row r="56" spans="1:28" x14ac:dyDescent="0.25">
      <c r="A56">
        <v>49214</v>
      </c>
      <c r="B56" s="2">
        <v>42723</v>
      </c>
      <c r="C56" s="10">
        <f>VLOOKUP(B56,Dates!A:B,2,FALSE)</f>
        <v>2</v>
      </c>
      <c r="D56">
        <v>4</v>
      </c>
      <c r="E56" s="2">
        <f t="shared" si="0"/>
        <v>42727</v>
      </c>
      <c r="F56">
        <v>1</v>
      </c>
      <c r="G56" t="s">
        <v>62</v>
      </c>
      <c r="H56" t="str">
        <f t="shared" si="1"/>
        <v>Other</v>
      </c>
      <c r="I56">
        <v>24</v>
      </c>
      <c r="J56">
        <v>2792</v>
      </c>
      <c r="K56">
        <v>5</v>
      </c>
      <c r="L56" t="s">
        <v>31</v>
      </c>
      <c r="M56" t="s">
        <v>25</v>
      </c>
      <c r="N56" t="s">
        <v>129</v>
      </c>
      <c r="O56" t="s">
        <v>130</v>
      </c>
      <c r="Q56" t="s">
        <v>131</v>
      </c>
      <c r="R56" t="s">
        <v>29</v>
      </c>
      <c r="S56" t="s">
        <v>1059</v>
      </c>
      <c r="T56" t="s">
        <v>1058</v>
      </c>
      <c r="U56" s="7">
        <v>50</v>
      </c>
      <c r="V56" s="7">
        <v>43.678035218757444</v>
      </c>
      <c r="W56">
        <v>5</v>
      </c>
      <c r="X56" s="7">
        <v>62.5</v>
      </c>
      <c r="Y56" s="7">
        <v>250</v>
      </c>
      <c r="Z56" s="7">
        <f t="shared" si="2"/>
        <v>187.5</v>
      </c>
      <c r="AA56" t="s">
        <v>45</v>
      </c>
      <c r="AB56" t="str">
        <f t="shared" si="3"/>
        <v>Non-Cash Payments</v>
      </c>
    </row>
    <row r="57" spans="1:28" x14ac:dyDescent="0.25">
      <c r="A57">
        <v>41825</v>
      </c>
      <c r="B57" s="2">
        <v>42409</v>
      </c>
      <c r="C57" s="10">
        <f>VLOOKUP(B57,Dates!A:B,2,FALSE)</f>
        <v>3</v>
      </c>
      <c r="D57">
        <v>4</v>
      </c>
      <c r="E57" s="2">
        <f t="shared" si="0"/>
        <v>42415</v>
      </c>
      <c r="F57">
        <v>1</v>
      </c>
      <c r="G57" t="s">
        <v>62</v>
      </c>
      <c r="H57" t="str">
        <f t="shared" si="1"/>
        <v>Other</v>
      </c>
      <c r="I57">
        <v>40</v>
      </c>
      <c r="J57">
        <v>10118</v>
      </c>
      <c r="K57">
        <v>6</v>
      </c>
      <c r="L57" t="s">
        <v>35</v>
      </c>
      <c r="M57" t="s">
        <v>25</v>
      </c>
      <c r="N57" t="s">
        <v>86</v>
      </c>
      <c r="O57" t="s">
        <v>87</v>
      </c>
      <c r="Q57" t="s">
        <v>88</v>
      </c>
      <c r="R57" t="s">
        <v>89</v>
      </c>
      <c r="S57" t="s">
        <v>1061</v>
      </c>
      <c r="T57" t="s">
        <v>1065</v>
      </c>
      <c r="U57" s="7">
        <v>24.989999770000001</v>
      </c>
      <c r="V57" s="7">
        <v>16.911999892000001</v>
      </c>
      <c r="W57">
        <v>5</v>
      </c>
      <c r="X57" s="7">
        <v>0</v>
      </c>
      <c r="Y57" s="7">
        <v>124.94999885</v>
      </c>
      <c r="Z57" s="7">
        <f t="shared" si="2"/>
        <v>124.94999885</v>
      </c>
      <c r="AA57" t="s">
        <v>45</v>
      </c>
      <c r="AB57" t="str">
        <f t="shared" si="3"/>
        <v>Non-Cash Payments</v>
      </c>
    </row>
    <row r="58" spans="1:28" x14ac:dyDescent="0.25">
      <c r="A58">
        <v>44504</v>
      </c>
      <c r="B58" s="2">
        <v>42684</v>
      </c>
      <c r="C58" s="10">
        <f>VLOOKUP(B58,Dates!A:B,2,FALSE)</f>
        <v>5</v>
      </c>
      <c r="D58">
        <v>4</v>
      </c>
      <c r="E58" s="2">
        <f t="shared" si="0"/>
        <v>42690</v>
      </c>
      <c r="F58">
        <v>1</v>
      </c>
      <c r="G58" t="s">
        <v>62</v>
      </c>
      <c r="H58" t="str">
        <f t="shared" si="1"/>
        <v>Other</v>
      </c>
      <c r="I58">
        <v>40</v>
      </c>
      <c r="J58">
        <v>8544</v>
      </c>
      <c r="K58">
        <v>6</v>
      </c>
      <c r="L58" t="s">
        <v>35</v>
      </c>
      <c r="M58" t="s">
        <v>25</v>
      </c>
      <c r="N58" t="s">
        <v>36</v>
      </c>
      <c r="O58" t="s">
        <v>36</v>
      </c>
      <c r="Q58" t="s">
        <v>37</v>
      </c>
      <c r="R58" t="s">
        <v>29</v>
      </c>
      <c r="S58" t="s">
        <v>1061</v>
      </c>
      <c r="T58" t="s">
        <v>1064</v>
      </c>
      <c r="U58" s="7">
        <v>24.989999770000001</v>
      </c>
      <c r="V58" s="7">
        <v>29.483249567625002</v>
      </c>
      <c r="W58">
        <v>5</v>
      </c>
      <c r="X58" s="7">
        <v>6.25</v>
      </c>
      <c r="Y58" s="7">
        <v>124.94999885</v>
      </c>
      <c r="Z58" s="7">
        <f t="shared" si="2"/>
        <v>118.69999885</v>
      </c>
      <c r="AA58" t="s">
        <v>45</v>
      </c>
      <c r="AB58" t="str">
        <f t="shared" si="3"/>
        <v>Non-Cash Payments</v>
      </c>
    </row>
    <row r="59" spans="1:28" x14ac:dyDescent="0.25">
      <c r="A59">
        <v>44496</v>
      </c>
      <c r="B59" s="2">
        <v>42684</v>
      </c>
      <c r="C59" s="10">
        <f>VLOOKUP(B59,Dates!A:B,2,FALSE)</f>
        <v>5</v>
      </c>
      <c r="D59">
        <v>4</v>
      </c>
      <c r="E59" s="2">
        <f t="shared" si="0"/>
        <v>42690</v>
      </c>
      <c r="F59">
        <v>0</v>
      </c>
      <c r="G59" t="s">
        <v>62</v>
      </c>
      <c r="H59" t="str">
        <f t="shared" si="1"/>
        <v>Other</v>
      </c>
      <c r="I59">
        <v>40</v>
      </c>
      <c r="J59">
        <v>4296</v>
      </c>
      <c r="K59">
        <v>6</v>
      </c>
      <c r="L59" t="s">
        <v>35</v>
      </c>
      <c r="M59" t="s">
        <v>25</v>
      </c>
      <c r="N59" t="s">
        <v>132</v>
      </c>
      <c r="O59" t="s">
        <v>133</v>
      </c>
      <c r="Q59" t="s">
        <v>65</v>
      </c>
      <c r="R59" t="s">
        <v>52</v>
      </c>
      <c r="S59" t="s">
        <v>1061</v>
      </c>
      <c r="T59" t="s">
        <v>1066</v>
      </c>
      <c r="U59" s="7">
        <v>24.989999770000001</v>
      </c>
      <c r="V59" s="7">
        <v>18.459749817000002</v>
      </c>
      <c r="W59">
        <v>5</v>
      </c>
      <c r="X59" s="7">
        <v>6.8699998860000004</v>
      </c>
      <c r="Y59" s="7">
        <v>124.94999885</v>
      </c>
      <c r="Z59" s="7">
        <f t="shared" si="2"/>
        <v>118.079998964</v>
      </c>
      <c r="AA59" t="s">
        <v>45</v>
      </c>
      <c r="AB59" t="str">
        <f t="shared" si="3"/>
        <v>Non-Cash Payments</v>
      </c>
    </row>
    <row r="60" spans="1:28" x14ac:dyDescent="0.25">
      <c r="A60">
        <v>45559</v>
      </c>
      <c r="B60" s="2">
        <v>42670</v>
      </c>
      <c r="C60" s="10">
        <f>VLOOKUP(B60,Dates!A:B,2,FALSE)</f>
        <v>5</v>
      </c>
      <c r="D60">
        <v>4</v>
      </c>
      <c r="E60" s="2">
        <f t="shared" si="0"/>
        <v>42676</v>
      </c>
      <c r="F60">
        <v>1</v>
      </c>
      <c r="G60" t="s">
        <v>62</v>
      </c>
      <c r="H60" t="str">
        <f t="shared" si="1"/>
        <v>Other</v>
      </c>
      <c r="I60">
        <v>41</v>
      </c>
      <c r="J60">
        <v>4391</v>
      </c>
      <c r="K60">
        <v>6</v>
      </c>
      <c r="L60" t="s">
        <v>35</v>
      </c>
      <c r="M60" t="s">
        <v>25</v>
      </c>
      <c r="N60" t="s">
        <v>129</v>
      </c>
      <c r="O60" t="s">
        <v>130</v>
      </c>
      <c r="Q60" t="s">
        <v>131</v>
      </c>
      <c r="R60" t="s">
        <v>29</v>
      </c>
      <c r="S60" t="s">
        <v>1049</v>
      </c>
      <c r="T60" t="s">
        <v>1067</v>
      </c>
      <c r="U60" s="7">
        <v>15.989999770000001</v>
      </c>
      <c r="V60" s="7">
        <v>12.230249713200003</v>
      </c>
      <c r="W60">
        <v>5</v>
      </c>
      <c r="X60" s="7">
        <v>5.5999999049999998</v>
      </c>
      <c r="Y60" s="7">
        <v>79.94999885</v>
      </c>
      <c r="Z60" s="7">
        <f t="shared" si="2"/>
        <v>74.349998944999996</v>
      </c>
      <c r="AA60" t="s">
        <v>45</v>
      </c>
      <c r="AB60" t="str">
        <f t="shared" si="3"/>
        <v>Non-Cash Payments</v>
      </c>
    </row>
    <row r="61" spans="1:28" x14ac:dyDescent="0.25">
      <c r="A61">
        <v>44074</v>
      </c>
      <c r="B61" s="2">
        <v>42500</v>
      </c>
      <c r="C61" s="10">
        <f>VLOOKUP(B61,Dates!A:B,2,FALSE)</f>
        <v>3</v>
      </c>
      <c r="D61">
        <v>4</v>
      </c>
      <c r="E61" s="2">
        <f t="shared" si="0"/>
        <v>42506</v>
      </c>
      <c r="F61">
        <v>1</v>
      </c>
      <c r="G61" t="s">
        <v>62</v>
      </c>
      <c r="H61" t="str">
        <f t="shared" si="1"/>
        <v>Other</v>
      </c>
      <c r="I61">
        <v>41</v>
      </c>
      <c r="J61">
        <v>2882</v>
      </c>
      <c r="K61">
        <v>6</v>
      </c>
      <c r="L61" t="s">
        <v>35</v>
      </c>
      <c r="M61" t="s">
        <v>25</v>
      </c>
      <c r="N61" t="s">
        <v>134</v>
      </c>
      <c r="O61" t="s">
        <v>134</v>
      </c>
      <c r="Q61" t="s">
        <v>28</v>
      </c>
      <c r="R61" t="s">
        <v>29</v>
      </c>
      <c r="S61" t="s">
        <v>1049</v>
      </c>
      <c r="T61" t="s">
        <v>1068</v>
      </c>
      <c r="U61" s="7">
        <v>15.989999770000001</v>
      </c>
      <c r="V61" s="7">
        <v>16.143866608000003</v>
      </c>
      <c r="W61">
        <v>5</v>
      </c>
      <c r="X61" s="7">
        <v>12.789999959999999</v>
      </c>
      <c r="Y61" s="7">
        <v>79.94999885</v>
      </c>
      <c r="Z61" s="7">
        <f t="shared" si="2"/>
        <v>67.159998889999997</v>
      </c>
      <c r="AA61" t="s">
        <v>45</v>
      </c>
      <c r="AB61" t="str">
        <f t="shared" si="3"/>
        <v>Non-Cash Payments</v>
      </c>
    </row>
    <row r="62" spans="1:28" x14ac:dyDescent="0.25">
      <c r="A62">
        <v>49857</v>
      </c>
      <c r="B62" s="2">
        <v>42732</v>
      </c>
      <c r="C62" s="10">
        <f>VLOOKUP(B62,Dates!A:B,2,FALSE)</f>
        <v>4</v>
      </c>
      <c r="D62">
        <v>4</v>
      </c>
      <c r="E62" s="2">
        <f t="shared" si="0"/>
        <v>42738</v>
      </c>
      <c r="F62">
        <v>0</v>
      </c>
      <c r="G62" t="s">
        <v>62</v>
      </c>
      <c r="H62" t="str">
        <f t="shared" si="1"/>
        <v>Other</v>
      </c>
      <c r="I62">
        <v>37</v>
      </c>
      <c r="J62">
        <v>3283</v>
      </c>
      <c r="K62">
        <v>6</v>
      </c>
      <c r="L62" t="s">
        <v>35</v>
      </c>
      <c r="M62" t="s">
        <v>25</v>
      </c>
      <c r="N62" t="s">
        <v>135</v>
      </c>
      <c r="O62" t="s">
        <v>135</v>
      </c>
      <c r="Q62" t="s">
        <v>68</v>
      </c>
      <c r="R62" t="s">
        <v>41</v>
      </c>
      <c r="S62" t="s">
        <v>1051</v>
      </c>
      <c r="T62" t="s">
        <v>1069</v>
      </c>
      <c r="U62" s="7">
        <v>31.989999770000001</v>
      </c>
      <c r="V62" s="7">
        <v>23.973333102666668</v>
      </c>
      <c r="W62">
        <v>5</v>
      </c>
      <c r="X62" s="7">
        <v>28.790000920000001</v>
      </c>
      <c r="Y62" s="7">
        <v>159.94999885000001</v>
      </c>
      <c r="Z62" s="7">
        <f t="shared" si="2"/>
        <v>131.15999793</v>
      </c>
      <c r="AA62" t="s">
        <v>45</v>
      </c>
      <c r="AB62" t="str">
        <f t="shared" si="3"/>
        <v>Non-Cash Payments</v>
      </c>
    </row>
    <row r="63" spans="1:28" x14ac:dyDescent="0.25">
      <c r="A63">
        <v>41786</v>
      </c>
      <c r="B63" s="2">
        <v>42378</v>
      </c>
      <c r="C63" s="10">
        <f>VLOOKUP(B63,Dates!A:B,2,FALSE)</f>
        <v>7</v>
      </c>
      <c r="D63">
        <v>4</v>
      </c>
      <c r="E63" s="2">
        <f t="shared" si="0"/>
        <v>42383</v>
      </c>
      <c r="F63">
        <v>0</v>
      </c>
      <c r="G63" t="s">
        <v>62</v>
      </c>
      <c r="H63" t="str">
        <f t="shared" si="1"/>
        <v>Other</v>
      </c>
      <c r="I63">
        <v>44</v>
      </c>
      <c r="J63">
        <v>397</v>
      </c>
      <c r="K63">
        <v>7</v>
      </c>
      <c r="L63" t="s">
        <v>58</v>
      </c>
      <c r="M63" t="s">
        <v>25</v>
      </c>
      <c r="N63" t="s">
        <v>38</v>
      </c>
      <c r="O63" t="s">
        <v>39</v>
      </c>
      <c r="Q63" t="s">
        <v>40</v>
      </c>
      <c r="R63" t="s">
        <v>41</v>
      </c>
      <c r="S63" t="s">
        <v>1071</v>
      </c>
      <c r="T63" t="s">
        <v>1070</v>
      </c>
      <c r="U63" s="7">
        <v>29.989999770000001</v>
      </c>
      <c r="V63" s="7">
        <v>21.106999969000004</v>
      </c>
      <c r="W63">
        <v>5</v>
      </c>
      <c r="X63" s="7">
        <v>29.989999770000001</v>
      </c>
      <c r="Y63" s="7">
        <v>149.94999885000001</v>
      </c>
      <c r="Z63" s="7">
        <f t="shared" si="2"/>
        <v>119.95999908000002</v>
      </c>
      <c r="AA63" t="s">
        <v>45</v>
      </c>
      <c r="AB63" t="str">
        <f t="shared" si="3"/>
        <v>Non-Cash Payments</v>
      </c>
    </row>
    <row r="64" spans="1:28" x14ac:dyDescent="0.25">
      <c r="A64">
        <v>48042</v>
      </c>
      <c r="B64" s="2">
        <v>42412</v>
      </c>
      <c r="C64" s="10">
        <f>VLOOKUP(B64,Dates!A:B,2,FALSE)</f>
        <v>6</v>
      </c>
      <c r="D64">
        <v>4</v>
      </c>
      <c r="E64" s="2">
        <f t="shared" si="0"/>
        <v>42418</v>
      </c>
      <c r="F64">
        <v>0</v>
      </c>
      <c r="G64" t="s">
        <v>62</v>
      </c>
      <c r="H64" t="str">
        <f t="shared" si="1"/>
        <v>Other</v>
      </c>
      <c r="I64">
        <v>6</v>
      </c>
      <c r="J64">
        <v>4104</v>
      </c>
      <c r="K64">
        <v>2</v>
      </c>
      <c r="L64" t="s">
        <v>136</v>
      </c>
      <c r="M64" t="s">
        <v>25</v>
      </c>
      <c r="N64" t="s">
        <v>137</v>
      </c>
      <c r="O64" t="s">
        <v>126</v>
      </c>
      <c r="Q64" t="s">
        <v>109</v>
      </c>
      <c r="R64" t="s">
        <v>29</v>
      </c>
      <c r="S64" t="s">
        <v>1073</v>
      </c>
      <c r="T64" t="s">
        <v>1072</v>
      </c>
      <c r="U64" s="7">
        <v>44.990001679999999</v>
      </c>
      <c r="V64" s="7">
        <v>30.409585080374999</v>
      </c>
      <c r="W64">
        <v>5</v>
      </c>
      <c r="X64" s="7">
        <v>38.240001679999999</v>
      </c>
      <c r="Y64" s="7">
        <v>224.9500084</v>
      </c>
      <c r="Z64" s="7">
        <f t="shared" si="2"/>
        <v>186.71000672</v>
      </c>
      <c r="AA64" t="s">
        <v>45</v>
      </c>
      <c r="AB64" t="str">
        <f t="shared" si="3"/>
        <v>Non-Cash Payments</v>
      </c>
    </row>
    <row r="65" spans="1:28" x14ac:dyDescent="0.25">
      <c r="A65">
        <v>44301</v>
      </c>
      <c r="B65" s="2">
        <v>42592</v>
      </c>
      <c r="C65" s="10">
        <f>VLOOKUP(B65,Dates!A:B,2,FALSE)</f>
        <v>4</v>
      </c>
      <c r="D65">
        <v>4</v>
      </c>
      <c r="E65" s="2">
        <f t="shared" si="0"/>
        <v>42598</v>
      </c>
      <c r="F65">
        <v>0</v>
      </c>
      <c r="G65" t="s">
        <v>62</v>
      </c>
      <c r="H65" t="str">
        <f t="shared" si="1"/>
        <v>Other</v>
      </c>
      <c r="I65">
        <v>9</v>
      </c>
      <c r="J65">
        <v>12214</v>
      </c>
      <c r="K65">
        <v>3</v>
      </c>
      <c r="L65" t="s">
        <v>24</v>
      </c>
      <c r="M65" t="s">
        <v>25</v>
      </c>
      <c r="N65" t="s">
        <v>47</v>
      </c>
      <c r="O65" t="s">
        <v>47</v>
      </c>
      <c r="Q65" t="s">
        <v>48</v>
      </c>
      <c r="R65" t="s">
        <v>41</v>
      </c>
      <c r="S65" t="s">
        <v>1045</v>
      </c>
      <c r="T65" t="s">
        <v>1044</v>
      </c>
      <c r="U65" s="7">
        <v>99.989997860000003</v>
      </c>
      <c r="V65" s="7">
        <v>95.114003926871064</v>
      </c>
      <c r="W65">
        <v>5</v>
      </c>
      <c r="X65" s="7">
        <v>25</v>
      </c>
      <c r="Y65" s="7">
        <v>499.94998930000003</v>
      </c>
      <c r="Z65" s="7">
        <f t="shared" si="2"/>
        <v>474.94998930000003</v>
      </c>
      <c r="AA65" t="s">
        <v>45</v>
      </c>
      <c r="AB65" t="str">
        <f t="shared" si="3"/>
        <v>Non-Cash Payments</v>
      </c>
    </row>
    <row r="66" spans="1:28" x14ac:dyDescent="0.25">
      <c r="A66">
        <v>41591</v>
      </c>
      <c r="B66" s="2">
        <v>42612</v>
      </c>
      <c r="C66" s="10">
        <f>VLOOKUP(B66,Dates!A:B,2,FALSE)</f>
        <v>3</v>
      </c>
      <c r="D66">
        <v>4</v>
      </c>
      <c r="E66" s="2">
        <f t="shared" si="0"/>
        <v>42618</v>
      </c>
      <c r="F66">
        <v>0</v>
      </c>
      <c r="G66" t="s">
        <v>62</v>
      </c>
      <c r="H66" t="str">
        <f t="shared" si="1"/>
        <v>Other</v>
      </c>
      <c r="I66">
        <v>17</v>
      </c>
      <c r="J66">
        <v>10699</v>
      </c>
      <c r="K66">
        <v>4</v>
      </c>
      <c r="L66" t="s">
        <v>46</v>
      </c>
      <c r="M66" t="s">
        <v>25</v>
      </c>
      <c r="N66" t="s">
        <v>138</v>
      </c>
      <c r="O66" t="s">
        <v>138</v>
      </c>
      <c r="Q66" t="s">
        <v>100</v>
      </c>
      <c r="R66" t="s">
        <v>52</v>
      </c>
      <c r="S66" t="s">
        <v>1055</v>
      </c>
      <c r="T66" t="s">
        <v>1054</v>
      </c>
      <c r="U66" s="7">
        <v>59.990001679999999</v>
      </c>
      <c r="V66" s="7">
        <v>54.488929209402009</v>
      </c>
      <c r="W66">
        <v>5</v>
      </c>
      <c r="X66" s="7">
        <v>0</v>
      </c>
      <c r="Y66" s="7">
        <v>299.9500084</v>
      </c>
      <c r="Z66" s="7">
        <f t="shared" si="2"/>
        <v>299.9500084</v>
      </c>
      <c r="AA66" t="s">
        <v>45</v>
      </c>
      <c r="AB66" t="str">
        <f t="shared" si="3"/>
        <v>Non-Cash Payments</v>
      </c>
    </row>
    <row r="67" spans="1:28" x14ac:dyDescent="0.25">
      <c r="A67">
        <v>44981</v>
      </c>
      <c r="B67" s="2">
        <v>42661</v>
      </c>
      <c r="C67" s="10">
        <f>VLOOKUP(B67,Dates!A:B,2,FALSE)</f>
        <v>3</v>
      </c>
      <c r="D67">
        <v>4</v>
      </c>
      <c r="E67" s="2">
        <f t="shared" ref="E67:E130" si="4">WORKDAY(B67,D67)</f>
        <v>42667</v>
      </c>
      <c r="F67">
        <v>0</v>
      </c>
      <c r="G67" t="s">
        <v>62</v>
      </c>
      <c r="H67" t="str">
        <f t="shared" ref="H67:H130" si="5">IF(AND(F67=0,G67="Same Day"),"Same Day - On Time","Other")</f>
        <v>Other</v>
      </c>
      <c r="I67">
        <v>29</v>
      </c>
      <c r="J67">
        <v>2091</v>
      </c>
      <c r="K67">
        <v>5</v>
      </c>
      <c r="L67" t="s">
        <v>31</v>
      </c>
      <c r="M67" t="s">
        <v>25</v>
      </c>
      <c r="N67" t="s">
        <v>79</v>
      </c>
      <c r="O67" t="s">
        <v>79</v>
      </c>
      <c r="Q67" t="s">
        <v>61</v>
      </c>
      <c r="R67" t="s">
        <v>41</v>
      </c>
      <c r="S67" t="s">
        <v>1047</v>
      </c>
      <c r="T67" t="s">
        <v>1046</v>
      </c>
      <c r="U67" s="7">
        <v>39.990001679999999</v>
      </c>
      <c r="V67" s="7">
        <v>34.198098313835338</v>
      </c>
      <c r="W67">
        <v>5</v>
      </c>
      <c r="X67" s="7">
        <v>33.990001679999999</v>
      </c>
      <c r="Y67" s="7">
        <v>199.9500084</v>
      </c>
      <c r="Z67" s="7">
        <f t="shared" ref="Z67:Z130" si="6">Y67-X67</f>
        <v>165.96000672</v>
      </c>
      <c r="AA67" t="s">
        <v>45</v>
      </c>
      <c r="AB67" t="str">
        <f t="shared" ref="AB67:AB130" si="7">IF(AND(Z67&gt;200,AA67="CASH"),"Cash Over 200",IF(AA67="CASH","Cash Not Over 200","Non-Cash Payments"))</f>
        <v>Non-Cash Payments</v>
      </c>
    </row>
    <row r="68" spans="1:28" x14ac:dyDescent="0.25">
      <c r="A68">
        <v>41545</v>
      </c>
      <c r="B68" s="2">
        <v>42611</v>
      </c>
      <c r="C68" s="10">
        <f>VLOOKUP(B68,Dates!A:B,2,FALSE)</f>
        <v>2</v>
      </c>
      <c r="D68">
        <v>4</v>
      </c>
      <c r="E68" s="2">
        <f t="shared" si="4"/>
        <v>42615</v>
      </c>
      <c r="F68">
        <v>1</v>
      </c>
      <c r="G68" t="s">
        <v>62</v>
      </c>
      <c r="H68" t="str">
        <f t="shared" si="5"/>
        <v>Other</v>
      </c>
      <c r="I68">
        <v>24</v>
      </c>
      <c r="J68">
        <v>10474</v>
      </c>
      <c r="K68">
        <v>5</v>
      </c>
      <c r="L68" t="s">
        <v>31</v>
      </c>
      <c r="M68" t="s">
        <v>25</v>
      </c>
      <c r="N68" t="s">
        <v>139</v>
      </c>
      <c r="O68" t="s">
        <v>140</v>
      </c>
      <c r="Q68" t="s">
        <v>88</v>
      </c>
      <c r="R68" t="s">
        <v>89</v>
      </c>
      <c r="S68" t="s">
        <v>1059</v>
      </c>
      <c r="T68" t="s">
        <v>1058</v>
      </c>
      <c r="U68" s="7">
        <v>50</v>
      </c>
      <c r="V68" s="7">
        <v>43.678035218757444</v>
      </c>
      <c r="W68">
        <v>5</v>
      </c>
      <c r="X68" s="7">
        <v>50</v>
      </c>
      <c r="Y68" s="7">
        <v>250</v>
      </c>
      <c r="Z68" s="7">
        <f t="shared" si="6"/>
        <v>200</v>
      </c>
      <c r="AA68" t="s">
        <v>45</v>
      </c>
      <c r="AB68" t="str">
        <f t="shared" si="7"/>
        <v>Non-Cash Payments</v>
      </c>
    </row>
    <row r="69" spans="1:28" x14ac:dyDescent="0.25">
      <c r="A69">
        <v>49910</v>
      </c>
      <c r="B69" s="2">
        <v>42733</v>
      </c>
      <c r="C69" s="10">
        <f>VLOOKUP(B69,Dates!A:B,2,FALSE)</f>
        <v>5</v>
      </c>
      <c r="D69">
        <v>4</v>
      </c>
      <c r="E69" s="2">
        <f t="shared" si="4"/>
        <v>42739</v>
      </c>
      <c r="F69">
        <v>1</v>
      </c>
      <c r="G69" t="s">
        <v>62</v>
      </c>
      <c r="H69" t="str">
        <f t="shared" si="5"/>
        <v>Other</v>
      </c>
      <c r="I69">
        <v>37</v>
      </c>
      <c r="J69">
        <v>7504</v>
      </c>
      <c r="K69">
        <v>6</v>
      </c>
      <c r="L69" t="s">
        <v>35</v>
      </c>
      <c r="M69" t="s">
        <v>25</v>
      </c>
      <c r="N69" t="s">
        <v>139</v>
      </c>
      <c r="O69" t="s">
        <v>140</v>
      </c>
      <c r="Q69" t="s">
        <v>88</v>
      </c>
      <c r="R69" t="s">
        <v>89</v>
      </c>
      <c r="S69" t="s">
        <v>1051</v>
      </c>
      <c r="T69" t="s">
        <v>1074</v>
      </c>
      <c r="U69" s="7">
        <v>47.990001679999999</v>
      </c>
      <c r="V69" s="7">
        <v>51.274287170714288</v>
      </c>
      <c r="W69">
        <v>5</v>
      </c>
      <c r="X69" s="7">
        <v>43.189998629999998</v>
      </c>
      <c r="Y69" s="7">
        <v>239.9500084</v>
      </c>
      <c r="Z69" s="7">
        <f t="shared" si="6"/>
        <v>196.76000977000001</v>
      </c>
      <c r="AA69" t="s">
        <v>45</v>
      </c>
      <c r="AB69" t="str">
        <f t="shared" si="7"/>
        <v>Non-Cash Payments</v>
      </c>
    </row>
    <row r="70" spans="1:28" x14ac:dyDescent="0.25">
      <c r="A70">
        <v>47262</v>
      </c>
      <c r="B70" s="2">
        <v>42694</v>
      </c>
      <c r="C70" s="10">
        <f>VLOOKUP(B70,Dates!A:B,2,FALSE)</f>
        <v>1</v>
      </c>
      <c r="D70">
        <v>2</v>
      </c>
      <c r="E70" s="2">
        <f t="shared" si="4"/>
        <v>42696</v>
      </c>
      <c r="F70">
        <v>1</v>
      </c>
      <c r="G70" t="s">
        <v>23</v>
      </c>
      <c r="H70" t="str">
        <f t="shared" si="5"/>
        <v>Other</v>
      </c>
      <c r="I70">
        <v>9</v>
      </c>
      <c r="J70">
        <v>8133</v>
      </c>
      <c r="K70">
        <v>3</v>
      </c>
      <c r="L70" t="s">
        <v>24</v>
      </c>
      <c r="M70" t="s">
        <v>25</v>
      </c>
      <c r="N70" t="s">
        <v>141</v>
      </c>
      <c r="O70" t="s">
        <v>142</v>
      </c>
      <c r="Q70" t="s">
        <v>88</v>
      </c>
      <c r="R70" t="s">
        <v>89</v>
      </c>
      <c r="S70" t="s">
        <v>1045</v>
      </c>
      <c r="T70" t="s">
        <v>1044</v>
      </c>
      <c r="U70" s="7">
        <v>99.989997860000003</v>
      </c>
      <c r="V70" s="7">
        <v>95.114003926871064</v>
      </c>
      <c r="W70">
        <v>4</v>
      </c>
      <c r="X70" s="7">
        <v>63.990001679999999</v>
      </c>
      <c r="Y70" s="7">
        <v>399.95999144000001</v>
      </c>
      <c r="Z70" s="7">
        <f t="shared" si="6"/>
        <v>335.96998976000003</v>
      </c>
      <c r="AA70" t="s">
        <v>30</v>
      </c>
      <c r="AB70" t="str">
        <f t="shared" si="7"/>
        <v>Cash Over 200</v>
      </c>
    </row>
    <row r="71" spans="1:28" x14ac:dyDescent="0.25">
      <c r="A71">
        <v>44771</v>
      </c>
      <c r="B71" s="2">
        <v>42658</v>
      </c>
      <c r="C71" s="10">
        <f>VLOOKUP(B71,Dates!A:B,2,FALSE)</f>
        <v>7</v>
      </c>
      <c r="D71">
        <v>2</v>
      </c>
      <c r="E71" s="2">
        <f t="shared" si="4"/>
        <v>42661</v>
      </c>
      <c r="F71">
        <v>0</v>
      </c>
      <c r="G71" t="s">
        <v>23</v>
      </c>
      <c r="H71" t="str">
        <f t="shared" si="5"/>
        <v>Other</v>
      </c>
      <c r="I71">
        <v>37</v>
      </c>
      <c r="J71">
        <v>1429</v>
      </c>
      <c r="K71">
        <v>6</v>
      </c>
      <c r="L71" t="s">
        <v>35</v>
      </c>
      <c r="M71" t="s">
        <v>25</v>
      </c>
      <c r="N71" t="s">
        <v>139</v>
      </c>
      <c r="O71" t="s">
        <v>140</v>
      </c>
      <c r="Q71" t="s">
        <v>88</v>
      </c>
      <c r="R71" t="s">
        <v>89</v>
      </c>
      <c r="S71" t="s">
        <v>1051</v>
      </c>
      <c r="T71" t="s">
        <v>1075</v>
      </c>
      <c r="U71" s="7">
        <v>31.989999770000001</v>
      </c>
      <c r="V71" s="7">
        <v>21.242499350000003</v>
      </c>
      <c r="W71">
        <v>4</v>
      </c>
      <c r="X71" s="7">
        <v>5.1199998860000004</v>
      </c>
      <c r="Y71" s="7">
        <v>127.95999908</v>
      </c>
      <c r="Z71" s="7">
        <f t="shared" si="6"/>
        <v>122.839999194</v>
      </c>
      <c r="AA71" t="s">
        <v>30</v>
      </c>
      <c r="AB71" t="str">
        <f t="shared" si="7"/>
        <v>Cash Not Over 200</v>
      </c>
    </row>
    <row r="72" spans="1:28" x14ac:dyDescent="0.25">
      <c r="A72">
        <v>48374</v>
      </c>
      <c r="B72" s="2">
        <v>42563</v>
      </c>
      <c r="C72" s="10">
        <f>VLOOKUP(B72,Dates!A:B,2,FALSE)</f>
        <v>3</v>
      </c>
      <c r="D72">
        <v>2</v>
      </c>
      <c r="E72" s="2">
        <f t="shared" si="4"/>
        <v>42565</v>
      </c>
      <c r="F72">
        <v>1</v>
      </c>
      <c r="G72" t="s">
        <v>23</v>
      </c>
      <c r="H72" t="str">
        <f t="shared" si="5"/>
        <v>Other</v>
      </c>
      <c r="I72">
        <v>9</v>
      </c>
      <c r="J72">
        <v>1834</v>
      </c>
      <c r="K72">
        <v>3</v>
      </c>
      <c r="L72" t="s">
        <v>24</v>
      </c>
      <c r="M72" t="s">
        <v>25</v>
      </c>
      <c r="N72" t="s">
        <v>32</v>
      </c>
      <c r="O72" t="s">
        <v>32</v>
      </c>
      <c r="Q72" t="s">
        <v>33</v>
      </c>
      <c r="R72" t="s">
        <v>34</v>
      </c>
      <c r="S72" t="s">
        <v>1045</v>
      </c>
      <c r="T72" t="s">
        <v>1044</v>
      </c>
      <c r="U72" s="7">
        <v>99.989997860000003</v>
      </c>
      <c r="V72" s="7">
        <v>95.114003926871064</v>
      </c>
      <c r="W72">
        <v>5</v>
      </c>
      <c r="X72" s="7">
        <v>64.989997860000003</v>
      </c>
      <c r="Y72" s="7">
        <v>499.94998930000003</v>
      </c>
      <c r="Z72" s="7">
        <f t="shared" si="6"/>
        <v>434.95999144000001</v>
      </c>
      <c r="AA72" t="s">
        <v>30</v>
      </c>
      <c r="AB72" t="str">
        <f t="shared" si="7"/>
        <v>Cash Over 200</v>
      </c>
    </row>
    <row r="73" spans="1:28" x14ac:dyDescent="0.25">
      <c r="A73">
        <v>48434</v>
      </c>
      <c r="B73" s="2">
        <v>42594</v>
      </c>
      <c r="C73" s="10">
        <f>VLOOKUP(B73,Dates!A:B,2,FALSE)</f>
        <v>6</v>
      </c>
      <c r="D73">
        <v>2</v>
      </c>
      <c r="E73" s="2">
        <f t="shared" si="4"/>
        <v>42598</v>
      </c>
      <c r="F73">
        <v>1</v>
      </c>
      <c r="G73" t="s">
        <v>23</v>
      </c>
      <c r="H73" t="str">
        <f t="shared" si="5"/>
        <v>Other</v>
      </c>
      <c r="I73">
        <v>24</v>
      </c>
      <c r="J73">
        <v>9451</v>
      </c>
      <c r="K73">
        <v>5</v>
      </c>
      <c r="L73" t="s">
        <v>31</v>
      </c>
      <c r="M73" t="s">
        <v>25</v>
      </c>
      <c r="N73" t="s">
        <v>38</v>
      </c>
      <c r="O73" t="s">
        <v>39</v>
      </c>
      <c r="Q73" t="s">
        <v>40</v>
      </c>
      <c r="R73" t="s">
        <v>41</v>
      </c>
      <c r="S73" t="s">
        <v>1059</v>
      </c>
      <c r="T73" t="s">
        <v>1058</v>
      </c>
      <c r="U73" s="7">
        <v>50</v>
      </c>
      <c r="V73" s="7">
        <v>43.678035218757444</v>
      </c>
      <c r="W73">
        <v>5</v>
      </c>
      <c r="X73" s="7">
        <v>22.5</v>
      </c>
      <c r="Y73" s="7">
        <v>250</v>
      </c>
      <c r="Z73" s="7">
        <f t="shared" si="6"/>
        <v>227.5</v>
      </c>
      <c r="AA73" t="s">
        <v>30</v>
      </c>
      <c r="AB73" t="str">
        <f t="shared" si="7"/>
        <v>Cash Over 200</v>
      </c>
    </row>
    <row r="74" spans="1:28" x14ac:dyDescent="0.25">
      <c r="A74">
        <v>44425</v>
      </c>
      <c r="B74" s="2">
        <v>42653</v>
      </c>
      <c r="C74" s="10">
        <f>VLOOKUP(B74,Dates!A:B,2,FALSE)</f>
        <v>2</v>
      </c>
      <c r="D74">
        <v>4</v>
      </c>
      <c r="E74" s="2">
        <f t="shared" si="4"/>
        <v>42657</v>
      </c>
      <c r="F74">
        <v>1</v>
      </c>
      <c r="G74" t="s">
        <v>62</v>
      </c>
      <c r="H74" t="str">
        <f t="shared" si="5"/>
        <v>Other</v>
      </c>
      <c r="I74">
        <v>9</v>
      </c>
      <c r="J74">
        <v>3497</v>
      </c>
      <c r="K74">
        <v>3</v>
      </c>
      <c r="L74" t="s">
        <v>24</v>
      </c>
      <c r="M74" t="s">
        <v>25</v>
      </c>
      <c r="N74" t="s">
        <v>143</v>
      </c>
      <c r="O74" t="s">
        <v>144</v>
      </c>
      <c r="Q74" t="s">
        <v>40</v>
      </c>
      <c r="R74" t="s">
        <v>41</v>
      </c>
      <c r="S74" t="s">
        <v>1045</v>
      </c>
      <c r="T74" t="s">
        <v>1044</v>
      </c>
      <c r="U74" s="7">
        <v>99.989997860000003</v>
      </c>
      <c r="V74" s="7">
        <v>95.114003926871064</v>
      </c>
      <c r="W74">
        <v>4</v>
      </c>
      <c r="X74" s="7">
        <v>67.989997860000003</v>
      </c>
      <c r="Y74" s="7">
        <v>399.95999144000001</v>
      </c>
      <c r="Z74" s="7">
        <f t="shared" si="6"/>
        <v>331.96999357999999</v>
      </c>
      <c r="AA74" t="s">
        <v>66</v>
      </c>
      <c r="AB74" t="str">
        <f t="shared" si="7"/>
        <v>Non-Cash Payments</v>
      </c>
    </row>
    <row r="75" spans="1:28" x14ac:dyDescent="0.25">
      <c r="A75">
        <v>49570</v>
      </c>
      <c r="B75" s="2">
        <v>42728</v>
      </c>
      <c r="C75" s="10">
        <f>VLOOKUP(B75,Dates!A:B,2,FALSE)</f>
        <v>7</v>
      </c>
      <c r="D75">
        <v>4</v>
      </c>
      <c r="E75" s="2">
        <f t="shared" si="4"/>
        <v>42733</v>
      </c>
      <c r="F75">
        <v>1</v>
      </c>
      <c r="G75" t="s">
        <v>62</v>
      </c>
      <c r="H75" t="str">
        <f t="shared" si="5"/>
        <v>Other</v>
      </c>
      <c r="I75">
        <v>9</v>
      </c>
      <c r="J75">
        <v>10066</v>
      </c>
      <c r="K75">
        <v>3</v>
      </c>
      <c r="L75" t="s">
        <v>24</v>
      </c>
      <c r="M75" t="s">
        <v>25</v>
      </c>
      <c r="N75" t="s">
        <v>93</v>
      </c>
      <c r="O75" t="s">
        <v>93</v>
      </c>
      <c r="Q75" t="s">
        <v>28</v>
      </c>
      <c r="R75" t="s">
        <v>29</v>
      </c>
      <c r="S75" t="s">
        <v>1045</v>
      </c>
      <c r="T75" t="s">
        <v>1044</v>
      </c>
      <c r="U75" s="7">
        <v>99.989997860000003</v>
      </c>
      <c r="V75" s="7">
        <v>95.114003926871064</v>
      </c>
      <c r="W75">
        <v>4</v>
      </c>
      <c r="X75" s="7">
        <v>67.989997860000003</v>
      </c>
      <c r="Y75" s="7">
        <v>399.95999144000001</v>
      </c>
      <c r="Z75" s="7">
        <f t="shared" si="6"/>
        <v>331.96999357999999</v>
      </c>
      <c r="AA75" t="s">
        <v>66</v>
      </c>
      <c r="AB75" t="str">
        <f t="shared" si="7"/>
        <v>Non-Cash Payments</v>
      </c>
    </row>
    <row r="76" spans="1:28" x14ac:dyDescent="0.25">
      <c r="A76">
        <v>42099</v>
      </c>
      <c r="B76" s="2">
        <v>42530</v>
      </c>
      <c r="C76" s="10">
        <f>VLOOKUP(B76,Dates!A:B,2,FALSE)</f>
        <v>5</v>
      </c>
      <c r="D76">
        <v>4</v>
      </c>
      <c r="E76" s="2">
        <f t="shared" si="4"/>
        <v>42536</v>
      </c>
      <c r="F76">
        <v>1</v>
      </c>
      <c r="G76" t="s">
        <v>62</v>
      </c>
      <c r="H76" t="str">
        <f t="shared" si="5"/>
        <v>Other</v>
      </c>
      <c r="I76">
        <v>17</v>
      </c>
      <c r="J76">
        <v>4248</v>
      </c>
      <c r="K76">
        <v>4</v>
      </c>
      <c r="L76" t="s">
        <v>46</v>
      </c>
      <c r="M76" t="s">
        <v>25</v>
      </c>
      <c r="N76" t="s">
        <v>80</v>
      </c>
      <c r="O76" t="s">
        <v>81</v>
      </c>
      <c r="Q76" t="s">
        <v>61</v>
      </c>
      <c r="R76" t="s">
        <v>41</v>
      </c>
      <c r="S76" t="s">
        <v>1055</v>
      </c>
      <c r="T76" t="s">
        <v>1054</v>
      </c>
      <c r="U76" s="7">
        <v>59.990001679999999</v>
      </c>
      <c r="V76" s="7">
        <v>54.488929209402009</v>
      </c>
      <c r="W76">
        <v>4</v>
      </c>
      <c r="X76" s="7">
        <v>21.600000380000001</v>
      </c>
      <c r="Y76" s="7">
        <v>239.96000672</v>
      </c>
      <c r="Z76" s="7">
        <f t="shared" si="6"/>
        <v>218.36000633999998</v>
      </c>
      <c r="AA76" t="s">
        <v>66</v>
      </c>
      <c r="AB76" t="str">
        <f t="shared" si="7"/>
        <v>Non-Cash Payments</v>
      </c>
    </row>
    <row r="77" spans="1:28" x14ac:dyDescent="0.25">
      <c r="A77">
        <v>47731</v>
      </c>
      <c r="B77" s="2">
        <v>42701</v>
      </c>
      <c r="C77" s="10">
        <f>VLOOKUP(B77,Dates!A:B,2,FALSE)</f>
        <v>1</v>
      </c>
      <c r="D77">
        <v>4</v>
      </c>
      <c r="E77" s="2">
        <f t="shared" si="4"/>
        <v>42705</v>
      </c>
      <c r="F77">
        <v>0</v>
      </c>
      <c r="G77" t="s">
        <v>62</v>
      </c>
      <c r="H77" t="str">
        <f t="shared" si="5"/>
        <v>Other</v>
      </c>
      <c r="I77">
        <v>17</v>
      </c>
      <c r="J77">
        <v>6473</v>
      </c>
      <c r="K77">
        <v>4</v>
      </c>
      <c r="L77" t="s">
        <v>46</v>
      </c>
      <c r="M77" t="s">
        <v>25</v>
      </c>
      <c r="N77" t="s">
        <v>145</v>
      </c>
      <c r="O77" t="s">
        <v>146</v>
      </c>
      <c r="Q77" t="s">
        <v>147</v>
      </c>
      <c r="R77" t="s">
        <v>29</v>
      </c>
      <c r="S77" t="s">
        <v>1055</v>
      </c>
      <c r="T77" t="s">
        <v>1054</v>
      </c>
      <c r="U77" s="7">
        <v>59.990001679999999</v>
      </c>
      <c r="V77" s="7">
        <v>54.488929209402009</v>
      </c>
      <c r="W77">
        <v>4</v>
      </c>
      <c r="X77" s="7">
        <v>21.600000380000001</v>
      </c>
      <c r="Y77" s="7">
        <v>239.96000672</v>
      </c>
      <c r="Z77" s="7">
        <f t="shared" si="6"/>
        <v>218.36000633999998</v>
      </c>
      <c r="AA77" t="s">
        <v>66</v>
      </c>
      <c r="AB77" t="str">
        <f t="shared" si="7"/>
        <v>Non-Cash Payments</v>
      </c>
    </row>
    <row r="78" spans="1:28" x14ac:dyDescent="0.25">
      <c r="A78">
        <v>46062</v>
      </c>
      <c r="B78" s="2">
        <v>42440</v>
      </c>
      <c r="C78" s="10">
        <f>VLOOKUP(B78,Dates!A:B,2,FALSE)</f>
        <v>6</v>
      </c>
      <c r="D78">
        <v>4</v>
      </c>
      <c r="E78" s="2">
        <f t="shared" si="4"/>
        <v>42446</v>
      </c>
      <c r="F78">
        <v>0</v>
      </c>
      <c r="G78" t="s">
        <v>62</v>
      </c>
      <c r="H78" t="str">
        <f t="shared" si="5"/>
        <v>Other</v>
      </c>
      <c r="I78">
        <v>17</v>
      </c>
      <c r="J78">
        <v>12288</v>
      </c>
      <c r="K78">
        <v>4</v>
      </c>
      <c r="L78" t="s">
        <v>46</v>
      </c>
      <c r="M78" t="s">
        <v>25</v>
      </c>
      <c r="N78" t="s">
        <v>148</v>
      </c>
      <c r="O78" t="s">
        <v>149</v>
      </c>
      <c r="Q78" t="s">
        <v>68</v>
      </c>
      <c r="R78" t="s">
        <v>41</v>
      </c>
      <c r="S78" t="s">
        <v>1055</v>
      </c>
      <c r="T78" t="s">
        <v>1054</v>
      </c>
      <c r="U78" s="7">
        <v>59.990001679999999</v>
      </c>
      <c r="V78" s="7">
        <v>54.488929209402009</v>
      </c>
      <c r="W78">
        <v>4</v>
      </c>
      <c r="X78" s="7">
        <v>28.799999239999998</v>
      </c>
      <c r="Y78" s="7">
        <v>239.96000672</v>
      </c>
      <c r="Z78" s="7">
        <f t="shared" si="6"/>
        <v>211.16000747999999</v>
      </c>
      <c r="AA78" t="s">
        <v>66</v>
      </c>
      <c r="AB78" t="str">
        <f t="shared" si="7"/>
        <v>Non-Cash Payments</v>
      </c>
    </row>
    <row r="79" spans="1:28" x14ac:dyDescent="0.25">
      <c r="A79">
        <v>44938</v>
      </c>
      <c r="B79" s="2">
        <v>42660</v>
      </c>
      <c r="C79" s="10">
        <f>VLOOKUP(B79,Dates!A:B,2,FALSE)</f>
        <v>2</v>
      </c>
      <c r="D79">
        <v>4</v>
      </c>
      <c r="E79" s="2">
        <f t="shared" si="4"/>
        <v>42664</v>
      </c>
      <c r="F79">
        <v>0</v>
      </c>
      <c r="G79" t="s">
        <v>62</v>
      </c>
      <c r="H79" t="str">
        <f t="shared" si="5"/>
        <v>Other</v>
      </c>
      <c r="I79">
        <v>17</v>
      </c>
      <c r="J79">
        <v>7764</v>
      </c>
      <c r="K79">
        <v>4</v>
      </c>
      <c r="L79" t="s">
        <v>46</v>
      </c>
      <c r="M79" t="s">
        <v>25</v>
      </c>
      <c r="N79" t="s">
        <v>150</v>
      </c>
      <c r="O79" t="s">
        <v>151</v>
      </c>
      <c r="Q79" t="s">
        <v>40</v>
      </c>
      <c r="R79" t="s">
        <v>41</v>
      </c>
      <c r="S79" t="s">
        <v>1055</v>
      </c>
      <c r="T79" t="s">
        <v>1054</v>
      </c>
      <c r="U79" s="7">
        <v>59.990001679999999</v>
      </c>
      <c r="V79" s="7">
        <v>54.488929209402009</v>
      </c>
      <c r="W79">
        <v>4</v>
      </c>
      <c r="X79" s="7">
        <v>28.799999239999998</v>
      </c>
      <c r="Y79" s="7">
        <v>239.96000672</v>
      </c>
      <c r="Z79" s="7">
        <f t="shared" si="6"/>
        <v>211.16000747999999</v>
      </c>
      <c r="AA79" t="s">
        <v>66</v>
      </c>
      <c r="AB79" t="str">
        <f t="shared" si="7"/>
        <v>Non-Cash Payments</v>
      </c>
    </row>
    <row r="80" spans="1:28" x14ac:dyDescent="0.25">
      <c r="A80">
        <v>50688</v>
      </c>
      <c r="B80" s="2">
        <v>42979</v>
      </c>
      <c r="C80" s="10">
        <f>VLOOKUP(B80,Dates!A:B,2,FALSE)</f>
        <v>6</v>
      </c>
      <c r="D80">
        <v>4</v>
      </c>
      <c r="E80" s="2">
        <f t="shared" si="4"/>
        <v>42985</v>
      </c>
      <c r="F80">
        <v>0</v>
      </c>
      <c r="G80" t="s">
        <v>62</v>
      </c>
      <c r="H80" t="str">
        <f t="shared" si="5"/>
        <v>Other</v>
      </c>
      <c r="I80">
        <v>17</v>
      </c>
      <c r="J80">
        <v>11720</v>
      </c>
      <c r="K80">
        <v>4</v>
      </c>
      <c r="L80" t="s">
        <v>46</v>
      </c>
      <c r="M80" t="s">
        <v>25</v>
      </c>
      <c r="N80" t="s">
        <v>55</v>
      </c>
      <c r="O80" t="s">
        <v>56</v>
      </c>
      <c r="Q80" t="s">
        <v>57</v>
      </c>
      <c r="R80" t="s">
        <v>29</v>
      </c>
      <c r="S80" t="s">
        <v>1055</v>
      </c>
      <c r="T80" t="s">
        <v>1054</v>
      </c>
      <c r="U80" s="7">
        <v>59.990001679999999</v>
      </c>
      <c r="V80" s="7">
        <v>54.488929209402009</v>
      </c>
      <c r="W80">
        <v>4</v>
      </c>
      <c r="X80" s="7">
        <v>35.990001679999999</v>
      </c>
      <c r="Y80" s="7">
        <v>239.96000672</v>
      </c>
      <c r="Z80" s="7">
        <f t="shared" si="6"/>
        <v>203.97000503999999</v>
      </c>
      <c r="AA80" t="s">
        <v>66</v>
      </c>
      <c r="AB80" t="str">
        <f t="shared" si="7"/>
        <v>Non-Cash Payments</v>
      </c>
    </row>
    <row r="81" spans="1:28" x14ac:dyDescent="0.25">
      <c r="A81">
        <v>49445</v>
      </c>
      <c r="B81" s="2">
        <v>42726</v>
      </c>
      <c r="C81" s="10">
        <f>VLOOKUP(B81,Dates!A:B,2,FALSE)</f>
        <v>5</v>
      </c>
      <c r="D81">
        <v>4</v>
      </c>
      <c r="E81" s="2">
        <f t="shared" si="4"/>
        <v>42732</v>
      </c>
      <c r="F81">
        <v>1</v>
      </c>
      <c r="G81" t="s">
        <v>62</v>
      </c>
      <c r="H81" t="str">
        <f t="shared" si="5"/>
        <v>Other</v>
      </c>
      <c r="I81">
        <v>17</v>
      </c>
      <c r="J81">
        <v>3935</v>
      </c>
      <c r="K81">
        <v>4</v>
      </c>
      <c r="L81" t="s">
        <v>46</v>
      </c>
      <c r="M81" t="s">
        <v>25</v>
      </c>
      <c r="N81" t="s">
        <v>152</v>
      </c>
      <c r="O81" t="s">
        <v>153</v>
      </c>
      <c r="Q81" t="s">
        <v>122</v>
      </c>
      <c r="R81" t="s">
        <v>52</v>
      </c>
      <c r="S81" t="s">
        <v>1055</v>
      </c>
      <c r="T81" t="s">
        <v>1054</v>
      </c>
      <c r="U81" s="7">
        <v>59.990001679999999</v>
      </c>
      <c r="V81" s="7">
        <v>54.488929209402009</v>
      </c>
      <c r="W81">
        <v>4</v>
      </c>
      <c r="X81" s="7">
        <v>38.38999939</v>
      </c>
      <c r="Y81" s="7">
        <v>239.96000672</v>
      </c>
      <c r="Z81" s="7">
        <f t="shared" si="6"/>
        <v>201.57000733000001</v>
      </c>
      <c r="AA81" t="s">
        <v>66</v>
      </c>
      <c r="AB81" t="str">
        <f t="shared" si="7"/>
        <v>Non-Cash Payments</v>
      </c>
    </row>
    <row r="82" spans="1:28" x14ac:dyDescent="0.25">
      <c r="A82">
        <v>47938</v>
      </c>
      <c r="B82" s="2">
        <v>42704</v>
      </c>
      <c r="C82" s="10">
        <f>VLOOKUP(B82,Dates!A:B,2,FALSE)</f>
        <v>4</v>
      </c>
      <c r="D82">
        <v>4</v>
      </c>
      <c r="E82" s="2">
        <f t="shared" si="4"/>
        <v>42710</v>
      </c>
      <c r="F82">
        <v>0</v>
      </c>
      <c r="G82" t="s">
        <v>62</v>
      </c>
      <c r="H82" t="str">
        <f t="shared" si="5"/>
        <v>Other</v>
      </c>
      <c r="I82">
        <v>29</v>
      </c>
      <c r="J82">
        <v>8792</v>
      </c>
      <c r="K82">
        <v>5</v>
      </c>
      <c r="L82" t="s">
        <v>31</v>
      </c>
      <c r="M82" t="s">
        <v>25</v>
      </c>
      <c r="N82" t="s">
        <v>79</v>
      </c>
      <c r="O82" t="s">
        <v>79</v>
      </c>
      <c r="Q82" t="s">
        <v>61</v>
      </c>
      <c r="R82" t="s">
        <v>41</v>
      </c>
      <c r="S82" t="s">
        <v>1047</v>
      </c>
      <c r="T82" t="s">
        <v>1046</v>
      </c>
      <c r="U82" s="7">
        <v>39.990001679999999</v>
      </c>
      <c r="V82" s="7">
        <v>34.198098313835338</v>
      </c>
      <c r="W82">
        <v>4</v>
      </c>
      <c r="X82" s="7">
        <v>1.6000000240000001</v>
      </c>
      <c r="Y82" s="7">
        <v>159.96000672</v>
      </c>
      <c r="Z82" s="7">
        <f t="shared" si="6"/>
        <v>158.360006696</v>
      </c>
      <c r="AA82" t="s">
        <v>66</v>
      </c>
      <c r="AB82" t="str">
        <f t="shared" si="7"/>
        <v>Non-Cash Payments</v>
      </c>
    </row>
    <row r="83" spans="1:28" x14ac:dyDescent="0.25">
      <c r="A83">
        <v>45249</v>
      </c>
      <c r="B83" s="2">
        <v>42665</v>
      </c>
      <c r="C83" s="10">
        <f>VLOOKUP(B83,Dates!A:B,2,FALSE)</f>
        <v>7</v>
      </c>
      <c r="D83">
        <v>4</v>
      </c>
      <c r="E83" s="2">
        <f t="shared" si="4"/>
        <v>42670</v>
      </c>
      <c r="F83">
        <v>1</v>
      </c>
      <c r="G83" t="s">
        <v>62</v>
      </c>
      <c r="H83" t="str">
        <f t="shared" si="5"/>
        <v>Other</v>
      </c>
      <c r="I83">
        <v>29</v>
      </c>
      <c r="J83">
        <v>10416</v>
      </c>
      <c r="K83">
        <v>5</v>
      </c>
      <c r="L83" t="s">
        <v>31</v>
      </c>
      <c r="M83" t="s">
        <v>25</v>
      </c>
      <c r="N83" t="s">
        <v>154</v>
      </c>
      <c r="O83" t="s">
        <v>155</v>
      </c>
      <c r="Q83" t="s">
        <v>48</v>
      </c>
      <c r="R83" t="s">
        <v>41</v>
      </c>
      <c r="S83" t="s">
        <v>1047</v>
      </c>
      <c r="T83" t="s">
        <v>1046</v>
      </c>
      <c r="U83" s="7">
        <v>39.990001679999999</v>
      </c>
      <c r="V83" s="7">
        <v>34.198098313835338</v>
      </c>
      <c r="W83">
        <v>4</v>
      </c>
      <c r="X83" s="7">
        <v>1.6000000240000001</v>
      </c>
      <c r="Y83" s="7">
        <v>159.96000672</v>
      </c>
      <c r="Z83" s="7">
        <f t="shared" si="6"/>
        <v>158.360006696</v>
      </c>
      <c r="AA83" t="s">
        <v>66</v>
      </c>
      <c r="AB83" t="str">
        <f t="shared" si="7"/>
        <v>Non-Cash Payments</v>
      </c>
    </row>
    <row r="84" spans="1:28" x14ac:dyDescent="0.25">
      <c r="A84">
        <v>41874</v>
      </c>
      <c r="B84" s="2">
        <v>42438</v>
      </c>
      <c r="C84" s="10">
        <f>VLOOKUP(B84,Dates!A:B,2,FALSE)</f>
        <v>4</v>
      </c>
      <c r="D84">
        <v>4</v>
      </c>
      <c r="E84" s="2">
        <f t="shared" si="4"/>
        <v>42444</v>
      </c>
      <c r="F84">
        <v>1</v>
      </c>
      <c r="G84" t="s">
        <v>62</v>
      </c>
      <c r="H84" t="str">
        <f t="shared" si="5"/>
        <v>Other</v>
      </c>
      <c r="I84">
        <v>24</v>
      </c>
      <c r="J84">
        <v>424</v>
      </c>
      <c r="K84">
        <v>5</v>
      </c>
      <c r="L84" t="s">
        <v>31</v>
      </c>
      <c r="M84" t="s">
        <v>25</v>
      </c>
      <c r="N84" t="s">
        <v>59</v>
      </c>
      <c r="O84" t="s">
        <v>60</v>
      </c>
      <c r="Q84" t="s">
        <v>61</v>
      </c>
      <c r="R84" t="s">
        <v>41</v>
      </c>
      <c r="S84" t="s">
        <v>1059</v>
      </c>
      <c r="T84" t="s">
        <v>1058</v>
      </c>
      <c r="U84" s="7">
        <v>50</v>
      </c>
      <c r="V84" s="7">
        <v>43.678035218757444</v>
      </c>
      <c r="W84">
        <v>4</v>
      </c>
      <c r="X84" s="7">
        <v>6</v>
      </c>
      <c r="Y84" s="7">
        <v>200</v>
      </c>
      <c r="Z84" s="7">
        <f t="shared" si="6"/>
        <v>194</v>
      </c>
      <c r="AA84" t="s">
        <v>66</v>
      </c>
      <c r="AB84" t="str">
        <f t="shared" si="7"/>
        <v>Non-Cash Payments</v>
      </c>
    </row>
    <row r="85" spans="1:28" x14ac:dyDescent="0.25">
      <c r="A85">
        <v>41572</v>
      </c>
      <c r="B85" s="2">
        <v>42611</v>
      </c>
      <c r="C85" s="10">
        <f>VLOOKUP(B85,Dates!A:B,2,FALSE)</f>
        <v>2</v>
      </c>
      <c r="D85">
        <v>4</v>
      </c>
      <c r="E85" s="2">
        <f t="shared" si="4"/>
        <v>42615</v>
      </c>
      <c r="F85">
        <v>0</v>
      </c>
      <c r="G85" t="s">
        <v>62</v>
      </c>
      <c r="H85" t="str">
        <f t="shared" si="5"/>
        <v>Other</v>
      </c>
      <c r="I85">
        <v>24</v>
      </c>
      <c r="J85">
        <v>10031</v>
      </c>
      <c r="K85">
        <v>5</v>
      </c>
      <c r="L85" t="s">
        <v>31</v>
      </c>
      <c r="M85" t="s">
        <v>25</v>
      </c>
      <c r="N85" t="s">
        <v>156</v>
      </c>
      <c r="O85" t="s">
        <v>156</v>
      </c>
      <c r="Q85" t="s">
        <v>61</v>
      </c>
      <c r="R85" t="s">
        <v>41</v>
      </c>
      <c r="S85" t="s">
        <v>1059</v>
      </c>
      <c r="T85" t="s">
        <v>1058</v>
      </c>
      <c r="U85" s="7">
        <v>50</v>
      </c>
      <c r="V85" s="7">
        <v>43.678035218757444</v>
      </c>
      <c r="W85">
        <v>4</v>
      </c>
      <c r="X85" s="7">
        <v>14</v>
      </c>
      <c r="Y85" s="7">
        <v>200</v>
      </c>
      <c r="Z85" s="7">
        <f t="shared" si="6"/>
        <v>186</v>
      </c>
      <c r="AA85" t="s">
        <v>66</v>
      </c>
      <c r="AB85" t="str">
        <f t="shared" si="7"/>
        <v>Non-Cash Payments</v>
      </c>
    </row>
    <row r="86" spans="1:28" x14ac:dyDescent="0.25">
      <c r="A86">
        <v>46062</v>
      </c>
      <c r="B86" s="2">
        <v>42440</v>
      </c>
      <c r="C86" s="10">
        <f>VLOOKUP(B86,Dates!A:B,2,FALSE)</f>
        <v>6</v>
      </c>
      <c r="D86">
        <v>4</v>
      </c>
      <c r="E86" s="2">
        <f t="shared" si="4"/>
        <v>42446</v>
      </c>
      <c r="F86">
        <v>0</v>
      </c>
      <c r="G86" t="s">
        <v>62</v>
      </c>
      <c r="H86" t="str">
        <f t="shared" si="5"/>
        <v>Other</v>
      </c>
      <c r="I86">
        <v>24</v>
      </c>
      <c r="J86">
        <v>12288</v>
      </c>
      <c r="K86">
        <v>5</v>
      </c>
      <c r="L86" t="s">
        <v>31</v>
      </c>
      <c r="M86" t="s">
        <v>25</v>
      </c>
      <c r="N86" t="s">
        <v>148</v>
      </c>
      <c r="O86" t="s">
        <v>149</v>
      </c>
      <c r="Q86" t="s">
        <v>68</v>
      </c>
      <c r="R86" t="s">
        <v>41</v>
      </c>
      <c r="S86" t="s">
        <v>1059</v>
      </c>
      <c r="T86" t="s">
        <v>1058</v>
      </c>
      <c r="U86" s="7">
        <v>50</v>
      </c>
      <c r="V86" s="7">
        <v>43.678035218757444</v>
      </c>
      <c r="W86">
        <v>4</v>
      </c>
      <c r="X86" s="7">
        <v>20</v>
      </c>
      <c r="Y86" s="7">
        <v>200</v>
      </c>
      <c r="Z86" s="7">
        <f t="shared" si="6"/>
        <v>180</v>
      </c>
      <c r="AA86" t="s">
        <v>66</v>
      </c>
      <c r="AB86" t="str">
        <f t="shared" si="7"/>
        <v>Non-Cash Payments</v>
      </c>
    </row>
    <row r="87" spans="1:28" x14ac:dyDescent="0.25">
      <c r="A87">
        <v>41785</v>
      </c>
      <c r="B87" s="2">
        <v>42378</v>
      </c>
      <c r="C87" s="10">
        <f>VLOOKUP(B87,Dates!A:B,2,FALSE)</f>
        <v>7</v>
      </c>
      <c r="D87">
        <v>4</v>
      </c>
      <c r="E87" s="2">
        <f t="shared" si="4"/>
        <v>42383</v>
      </c>
      <c r="F87">
        <v>1</v>
      </c>
      <c r="G87" t="s">
        <v>62</v>
      </c>
      <c r="H87" t="str">
        <f t="shared" si="5"/>
        <v>Other</v>
      </c>
      <c r="I87">
        <v>29</v>
      </c>
      <c r="J87">
        <v>10819</v>
      </c>
      <c r="K87">
        <v>5</v>
      </c>
      <c r="L87" t="s">
        <v>31</v>
      </c>
      <c r="M87" t="s">
        <v>25</v>
      </c>
      <c r="N87" t="s">
        <v>38</v>
      </c>
      <c r="O87" t="s">
        <v>39</v>
      </c>
      <c r="Q87" t="s">
        <v>40</v>
      </c>
      <c r="R87" t="s">
        <v>41</v>
      </c>
      <c r="S87" t="s">
        <v>1047</v>
      </c>
      <c r="T87" t="s">
        <v>1046</v>
      </c>
      <c r="U87" s="7">
        <v>39.990001679999999</v>
      </c>
      <c r="V87" s="7">
        <v>34.198098313835338</v>
      </c>
      <c r="W87">
        <v>4</v>
      </c>
      <c r="X87" s="7">
        <v>20.790000920000001</v>
      </c>
      <c r="Y87" s="7">
        <v>159.96000672</v>
      </c>
      <c r="Z87" s="7">
        <f t="shared" si="6"/>
        <v>139.17000579999998</v>
      </c>
      <c r="AA87" t="s">
        <v>66</v>
      </c>
      <c r="AB87" t="str">
        <f t="shared" si="7"/>
        <v>Non-Cash Payments</v>
      </c>
    </row>
    <row r="88" spans="1:28" x14ac:dyDescent="0.25">
      <c r="A88">
        <v>42971</v>
      </c>
      <c r="B88" s="2">
        <v>42632</v>
      </c>
      <c r="C88" s="10">
        <f>VLOOKUP(B88,Dates!A:B,2,FALSE)</f>
        <v>2</v>
      </c>
      <c r="D88">
        <v>4</v>
      </c>
      <c r="E88" s="2">
        <f t="shared" si="4"/>
        <v>42636</v>
      </c>
      <c r="F88">
        <v>0</v>
      </c>
      <c r="G88" t="s">
        <v>62</v>
      </c>
      <c r="H88" t="str">
        <f t="shared" si="5"/>
        <v>Other</v>
      </c>
      <c r="I88">
        <v>29</v>
      </c>
      <c r="J88">
        <v>5418</v>
      </c>
      <c r="K88">
        <v>5</v>
      </c>
      <c r="L88" t="s">
        <v>31</v>
      </c>
      <c r="M88" t="s">
        <v>25</v>
      </c>
      <c r="N88" t="s">
        <v>84</v>
      </c>
      <c r="O88" t="s">
        <v>85</v>
      </c>
      <c r="Q88" t="s">
        <v>40</v>
      </c>
      <c r="R88" t="s">
        <v>41</v>
      </c>
      <c r="S88" t="s">
        <v>1047</v>
      </c>
      <c r="T88" t="s">
        <v>1046</v>
      </c>
      <c r="U88" s="7">
        <v>39.990001679999999</v>
      </c>
      <c r="V88" s="7">
        <v>34.198098313835338</v>
      </c>
      <c r="W88">
        <v>4</v>
      </c>
      <c r="X88" s="7">
        <v>20.790000920000001</v>
      </c>
      <c r="Y88" s="7">
        <v>159.96000672</v>
      </c>
      <c r="Z88" s="7">
        <f t="shared" si="6"/>
        <v>139.17000579999998</v>
      </c>
      <c r="AA88" t="s">
        <v>66</v>
      </c>
      <c r="AB88" t="str">
        <f t="shared" si="7"/>
        <v>Non-Cash Payments</v>
      </c>
    </row>
    <row r="89" spans="1:28" x14ac:dyDescent="0.25">
      <c r="A89">
        <v>44677</v>
      </c>
      <c r="B89" s="2">
        <v>42657</v>
      </c>
      <c r="C89" s="10">
        <f>VLOOKUP(B89,Dates!A:B,2,FALSE)</f>
        <v>6</v>
      </c>
      <c r="D89">
        <v>4</v>
      </c>
      <c r="E89" s="2">
        <f t="shared" si="4"/>
        <v>42663</v>
      </c>
      <c r="F89">
        <v>0</v>
      </c>
      <c r="G89" t="s">
        <v>62</v>
      </c>
      <c r="H89" t="str">
        <f t="shared" si="5"/>
        <v>Other</v>
      </c>
      <c r="I89">
        <v>24</v>
      </c>
      <c r="J89">
        <v>7272</v>
      </c>
      <c r="K89">
        <v>5</v>
      </c>
      <c r="L89" t="s">
        <v>31</v>
      </c>
      <c r="M89" t="s">
        <v>25</v>
      </c>
      <c r="N89" t="s">
        <v>157</v>
      </c>
      <c r="O89" t="s">
        <v>158</v>
      </c>
      <c r="Q89" t="s">
        <v>33</v>
      </c>
      <c r="R89" t="s">
        <v>34</v>
      </c>
      <c r="S89" t="s">
        <v>1059</v>
      </c>
      <c r="T89" t="s">
        <v>1058</v>
      </c>
      <c r="U89" s="7">
        <v>50</v>
      </c>
      <c r="V89" s="7">
        <v>43.678035218757444</v>
      </c>
      <c r="W89">
        <v>4</v>
      </c>
      <c r="X89" s="7">
        <v>34</v>
      </c>
      <c r="Y89" s="7">
        <v>200</v>
      </c>
      <c r="Z89" s="7">
        <f t="shared" si="6"/>
        <v>166</v>
      </c>
      <c r="AA89" t="s">
        <v>66</v>
      </c>
      <c r="AB89" t="str">
        <f t="shared" si="7"/>
        <v>Non-Cash Payments</v>
      </c>
    </row>
    <row r="90" spans="1:28" x14ac:dyDescent="0.25">
      <c r="A90">
        <v>43266</v>
      </c>
      <c r="B90" s="2">
        <v>42636</v>
      </c>
      <c r="C90" s="10">
        <f>VLOOKUP(B90,Dates!A:B,2,FALSE)</f>
        <v>6</v>
      </c>
      <c r="D90">
        <v>4</v>
      </c>
      <c r="E90" s="2">
        <f t="shared" si="4"/>
        <v>42642</v>
      </c>
      <c r="F90">
        <v>0</v>
      </c>
      <c r="G90" t="s">
        <v>62</v>
      </c>
      <c r="H90" t="str">
        <f t="shared" si="5"/>
        <v>Other</v>
      </c>
      <c r="I90">
        <v>24</v>
      </c>
      <c r="J90">
        <v>5329</v>
      </c>
      <c r="K90">
        <v>5</v>
      </c>
      <c r="L90" t="s">
        <v>31</v>
      </c>
      <c r="M90" t="s">
        <v>25</v>
      </c>
      <c r="N90" t="s">
        <v>159</v>
      </c>
      <c r="O90" t="s">
        <v>160</v>
      </c>
      <c r="Q90" t="s">
        <v>48</v>
      </c>
      <c r="R90" t="s">
        <v>41</v>
      </c>
      <c r="S90" t="s">
        <v>1059</v>
      </c>
      <c r="T90" t="s">
        <v>1058</v>
      </c>
      <c r="U90" s="7">
        <v>50</v>
      </c>
      <c r="V90" s="7">
        <v>43.678035218757444</v>
      </c>
      <c r="W90">
        <v>4</v>
      </c>
      <c r="X90" s="7">
        <v>34</v>
      </c>
      <c r="Y90" s="7">
        <v>200</v>
      </c>
      <c r="Z90" s="7">
        <f t="shared" si="6"/>
        <v>166</v>
      </c>
      <c r="AA90" t="s">
        <v>66</v>
      </c>
      <c r="AB90" t="str">
        <f t="shared" si="7"/>
        <v>Non-Cash Payments</v>
      </c>
    </row>
    <row r="91" spans="1:28" x14ac:dyDescent="0.25">
      <c r="A91">
        <v>50688</v>
      </c>
      <c r="B91" s="2">
        <v>42979</v>
      </c>
      <c r="C91" s="10">
        <f>VLOOKUP(B91,Dates!A:B,2,FALSE)</f>
        <v>6</v>
      </c>
      <c r="D91">
        <v>4</v>
      </c>
      <c r="E91" s="2">
        <f t="shared" si="4"/>
        <v>42985</v>
      </c>
      <c r="F91">
        <v>0</v>
      </c>
      <c r="G91" t="s">
        <v>62</v>
      </c>
      <c r="H91" t="str">
        <f t="shared" si="5"/>
        <v>Other</v>
      </c>
      <c r="I91">
        <v>29</v>
      </c>
      <c r="J91">
        <v>11720</v>
      </c>
      <c r="K91">
        <v>5</v>
      </c>
      <c r="L91" t="s">
        <v>31</v>
      </c>
      <c r="M91" t="s">
        <v>25</v>
      </c>
      <c r="N91" t="s">
        <v>55</v>
      </c>
      <c r="O91" t="s">
        <v>56</v>
      </c>
      <c r="Q91" t="s">
        <v>57</v>
      </c>
      <c r="R91" t="s">
        <v>29</v>
      </c>
      <c r="S91" t="s">
        <v>1047</v>
      </c>
      <c r="T91" t="s">
        <v>1046</v>
      </c>
      <c r="U91" s="7">
        <v>39.990001679999999</v>
      </c>
      <c r="V91" s="7">
        <v>34.198098313835338</v>
      </c>
      <c r="W91">
        <v>4</v>
      </c>
      <c r="X91" s="7">
        <v>27.190000529999999</v>
      </c>
      <c r="Y91" s="7">
        <v>159.96000672</v>
      </c>
      <c r="Z91" s="7">
        <f t="shared" si="6"/>
        <v>132.77000619</v>
      </c>
      <c r="AA91" t="s">
        <v>66</v>
      </c>
      <c r="AB91" t="str">
        <f t="shared" si="7"/>
        <v>Non-Cash Payments</v>
      </c>
    </row>
    <row r="92" spans="1:28" x14ac:dyDescent="0.25">
      <c r="A92">
        <v>47917</v>
      </c>
      <c r="B92" s="2">
        <v>42704</v>
      </c>
      <c r="C92" s="10">
        <f>VLOOKUP(B92,Dates!A:B,2,FALSE)</f>
        <v>4</v>
      </c>
      <c r="D92">
        <v>4</v>
      </c>
      <c r="E92" s="2">
        <f t="shared" si="4"/>
        <v>42710</v>
      </c>
      <c r="F92">
        <v>0</v>
      </c>
      <c r="G92" t="s">
        <v>62</v>
      </c>
      <c r="H92" t="str">
        <f t="shared" si="5"/>
        <v>Other</v>
      </c>
      <c r="I92">
        <v>24</v>
      </c>
      <c r="J92">
        <v>7810</v>
      </c>
      <c r="K92">
        <v>5</v>
      </c>
      <c r="L92" t="s">
        <v>31</v>
      </c>
      <c r="M92" t="s">
        <v>25</v>
      </c>
      <c r="N92" t="s">
        <v>32</v>
      </c>
      <c r="O92" t="s">
        <v>32</v>
      </c>
      <c r="Q92" t="s">
        <v>33</v>
      </c>
      <c r="R92" t="s">
        <v>34</v>
      </c>
      <c r="S92" t="s">
        <v>1059</v>
      </c>
      <c r="T92" t="s">
        <v>1058</v>
      </c>
      <c r="U92" s="7">
        <v>50</v>
      </c>
      <c r="V92" s="7">
        <v>43.678035218757444</v>
      </c>
      <c r="W92">
        <v>4</v>
      </c>
      <c r="X92" s="7">
        <v>36</v>
      </c>
      <c r="Y92" s="7">
        <v>200</v>
      </c>
      <c r="Z92" s="7">
        <f t="shared" si="6"/>
        <v>164</v>
      </c>
      <c r="AA92" t="s">
        <v>66</v>
      </c>
      <c r="AB92" t="str">
        <f t="shared" si="7"/>
        <v>Non-Cash Payments</v>
      </c>
    </row>
    <row r="93" spans="1:28" x14ac:dyDescent="0.25">
      <c r="A93">
        <v>48901</v>
      </c>
      <c r="B93" s="2">
        <v>42718</v>
      </c>
      <c r="C93" s="10">
        <f>VLOOKUP(B93,Dates!A:B,2,FALSE)</f>
        <v>4</v>
      </c>
      <c r="D93">
        <v>4</v>
      </c>
      <c r="E93" s="2">
        <f t="shared" si="4"/>
        <v>42724</v>
      </c>
      <c r="F93">
        <v>0</v>
      </c>
      <c r="G93" t="s">
        <v>62</v>
      </c>
      <c r="H93" t="str">
        <f t="shared" si="5"/>
        <v>Other</v>
      </c>
      <c r="I93">
        <v>36</v>
      </c>
      <c r="J93">
        <v>3624</v>
      </c>
      <c r="K93">
        <v>6</v>
      </c>
      <c r="L93" t="s">
        <v>35</v>
      </c>
      <c r="M93" t="s">
        <v>25</v>
      </c>
      <c r="N93" t="s">
        <v>161</v>
      </c>
      <c r="O93" t="s">
        <v>162</v>
      </c>
      <c r="Q93" t="s">
        <v>51</v>
      </c>
      <c r="R93" t="s">
        <v>52</v>
      </c>
      <c r="S93" t="s">
        <v>1077</v>
      </c>
      <c r="T93" t="s">
        <v>1076</v>
      </c>
      <c r="U93" s="7">
        <v>19.989999770000001</v>
      </c>
      <c r="V93" s="7">
        <v>13.40499973</v>
      </c>
      <c r="W93">
        <v>4</v>
      </c>
      <c r="X93" s="7">
        <v>12.789999959999999</v>
      </c>
      <c r="Y93" s="7">
        <v>79.959999080000003</v>
      </c>
      <c r="Z93" s="7">
        <f t="shared" si="6"/>
        <v>67.16999912</v>
      </c>
      <c r="AA93" t="s">
        <v>66</v>
      </c>
      <c r="AB93" t="str">
        <f t="shared" si="7"/>
        <v>Non-Cash Payments</v>
      </c>
    </row>
    <row r="94" spans="1:28" x14ac:dyDescent="0.25">
      <c r="A94">
        <v>44265</v>
      </c>
      <c r="B94" s="2">
        <v>42592</v>
      </c>
      <c r="C94" s="10">
        <f>VLOOKUP(B94,Dates!A:B,2,FALSE)</f>
        <v>4</v>
      </c>
      <c r="D94">
        <v>4</v>
      </c>
      <c r="E94" s="2">
        <f t="shared" si="4"/>
        <v>42598</v>
      </c>
      <c r="F94">
        <v>0</v>
      </c>
      <c r="G94" t="s">
        <v>62</v>
      </c>
      <c r="H94" t="str">
        <f t="shared" si="5"/>
        <v>Other</v>
      </c>
      <c r="I94">
        <v>6</v>
      </c>
      <c r="J94">
        <v>7331</v>
      </c>
      <c r="K94">
        <v>2</v>
      </c>
      <c r="L94" t="s">
        <v>136</v>
      </c>
      <c r="M94" t="s">
        <v>25</v>
      </c>
      <c r="N94" t="s">
        <v>118</v>
      </c>
      <c r="O94" t="s">
        <v>118</v>
      </c>
      <c r="Q94" t="s">
        <v>44</v>
      </c>
      <c r="R94" t="s">
        <v>34</v>
      </c>
      <c r="S94" t="s">
        <v>1073</v>
      </c>
      <c r="T94" t="s">
        <v>1072</v>
      </c>
      <c r="U94" s="7">
        <v>44.990001679999999</v>
      </c>
      <c r="V94" s="7">
        <v>30.409585080374999</v>
      </c>
      <c r="W94">
        <v>4</v>
      </c>
      <c r="X94" s="7">
        <v>9</v>
      </c>
      <c r="Y94" s="7">
        <v>179.96000672</v>
      </c>
      <c r="Z94" s="7">
        <f t="shared" si="6"/>
        <v>170.96000672</v>
      </c>
      <c r="AA94" t="s">
        <v>66</v>
      </c>
      <c r="AB94" t="str">
        <f t="shared" si="7"/>
        <v>Non-Cash Payments</v>
      </c>
    </row>
    <row r="95" spans="1:28" x14ac:dyDescent="0.25">
      <c r="A95">
        <v>41590</v>
      </c>
      <c r="B95" s="2">
        <v>42612</v>
      </c>
      <c r="C95" s="10">
        <f>VLOOKUP(B95,Dates!A:B,2,FALSE)</f>
        <v>3</v>
      </c>
      <c r="D95">
        <v>4</v>
      </c>
      <c r="E95" s="2">
        <f t="shared" si="4"/>
        <v>42618</v>
      </c>
      <c r="F95">
        <v>0</v>
      </c>
      <c r="G95" t="s">
        <v>62</v>
      </c>
      <c r="H95" t="str">
        <f t="shared" si="5"/>
        <v>Other</v>
      </c>
      <c r="I95">
        <v>9</v>
      </c>
      <c r="J95">
        <v>125</v>
      </c>
      <c r="K95">
        <v>3</v>
      </c>
      <c r="L95" t="s">
        <v>24</v>
      </c>
      <c r="M95" t="s">
        <v>25</v>
      </c>
      <c r="N95" t="s">
        <v>138</v>
      </c>
      <c r="O95" t="s">
        <v>138</v>
      </c>
      <c r="Q95" t="s">
        <v>100</v>
      </c>
      <c r="R95" t="s">
        <v>52</v>
      </c>
      <c r="S95" t="s">
        <v>1045</v>
      </c>
      <c r="T95" t="s">
        <v>1044</v>
      </c>
      <c r="U95" s="7">
        <v>99.989997860000003</v>
      </c>
      <c r="V95" s="7">
        <v>95.114003926871064</v>
      </c>
      <c r="W95">
        <v>4</v>
      </c>
      <c r="X95" s="7">
        <v>12</v>
      </c>
      <c r="Y95" s="7">
        <v>399.95999144000001</v>
      </c>
      <c r="Z95" s="7">
        <f t="shared" si="6"/>
        <v>387.95999144000001</v>
      </c>
      <c r="AA95" t="s">
        <v>66</v>
      </c>
      <c r="AB95" t="str">
        <f t="shared" si="7"/>
        <v>Non-Cash Payments</v>
      </c>
    </row>
    <row r="96" spans="1:28" x14ac:dyDescent="0.25">
      <c r="A96">
        <v>45987</v>
      </c>
      <c r="B96" s="2">
        <v>42411</v>
      </c>
      <c r="C96" s="10">
        <f>VLOOKUP(B96,Dates!A:B,2,FALSE)</f>
        <v>5</v>
      </c>
      <c r="D96">
        <v>4</v>
      </c>
      <c r="E96" s="2">
        <f t="shared" si="4"/>
        <v>42417</v>
      </c>
      <c r="F96">
        <v>0</v>
      </c>
      <c r="G96" t="s">
        <v>62</v>
      </c>
      <c r="H96" t="str">
        <f t="shared" si="5"/>
        <v>Other</v>
      </c>
      <c r="I96">
        <v>17</v>
      </c>
      <c r="J96">
        <v>9419</v>
      </c>
      <c r="K96">
        <v>4</v>
      </c>
      <c r="L96" t="s">
        <v>46</v>
      </c>
      <c r="M96" t="s">
        <v>25</v>
      </c>
      <c r="N96" t="s">
        <v>79</v>
      </c>
      <c r="O96" t="s">
        <v>79</v>
      </c>
      <c r="Q96" t="s">
        <v>61</v>
      </c>
      <c r="R96" t="s">
        <v>41</v>
      </c>
      <c r="S96" t="s">
        <v>1055</v>
      </c>
      <c r="T96" t="s">
        <v>1054</v>
      </c>
      <c r="U96" s="7">
        <v>59.990001679999999</v>
      </c>
      <c r="V96" s="7">
        <v>54.488929209402009</v>
      </c>
      <c r="W96">
        <v>4</v>
      </c>
      <c r="X96" s="7">
        <v>47.990001679999999</v>
      </c>
      <c r="Y96" s="7">
        <v>239.96000672</v>
      </c>
      <c r="Z96" s="7">
        <f t="shared" si="6"/>
        <v>191.97000503999999</v>
      </c>
      <c r="AA96" t="s">
        <v>66</v>
      </c>
      <c r="AB96" t="str">
        <f t="shared" si="7"/>
        <v>Non-Cash Payments</v>
      </c>
    </row>
    <row r="97" spans="1:28" x14ac:dyDescent="0.25">
      <c r="A97">
        <v>44452</v>
      </c>
      <c r="B97" s="2">
        <v>42653</v>
      </c>
      <c r="C97" s="10">
        <f>VLOOKUP(B97,Dates!A:B,2,FALSE)</f>
        <v>2</v>
      </c>
      <c r="D97">
        <v>4</v>
      </c>
      <c r="E97" s="2">
        <f t="shared" si="4"/>
        <v>42657</v>
      </c>
      <c r="F97">
        <v>0</v>
      </c>
      <c r="G97" t="s">
        <v>62</v>
      </c>
      <c r="H97" t="str">
        <f t="shared" si="5"/>
        <v>Other</v>
      </c>
      <c r="I97">
        <v>24</v>
      </c>
      <c r="J97">
        <v>1250</v>
      </c>
      <c r="K97">
        <v>5</v>
      </c>
      <c r="L97" t="s">
        <v>31</v>
      </c>
      <c r="M97" t="s">
        <v>25</v>
      </c>
      <c r="N97" t="s">
        <v>154</v>
      </c>
      <c r="O97" t="s">
        <v>155</v>
      </c>
      <c r="Q97" t="s">
        <v>48</v>
      </c>
      <c r="R97" t="s">
        <v>41</v>
      </c>
      <c r="S97" t="s">
        <v>1059</v>
      </c>
      <c r="T97" t="s">
        <v>1058</v>
      </c>
      <c r="U97" s="7">
        <v>50</v>
      </c>
      <c r="V97" s="7">
        <v>43.678035218757444</v>
      </c>
      <c r="W97">
        <v>4</v>
      </c>
      <c r="X97" s="7">
        <v>24</v>
      </c>
      <c r="Y97" s="7">
        <v>200</v>
      </c>
      <c r="Z97" s="7">
        <f t="shared" si="6"/>
        <v>176</v>
      </c>
      <c r="AA97" t="s">
        <v>66</v>
      </c>
      <c r="AB97" t="str">
        <f t="shared" si="7"/>
        <v>Non-Cash Payments</v>
      </c>
    </row>
    <row r="98" spans="1:28" x14ac:dyDescent="0.25">
      <c r="A98">
        <v>49218</v>
      </c>
      <c r="B98" s="2">
        <v>42723</v>
      </c>
      <c r="C98" s="10">
        <f>VLOOKUP(B98,Dates!A:B,2,FALSE)</f>
        <v>2</v>
      </c>
      <c r="D98">
        <v>4</v>
      </c>
      <c r="E98" s="2">
        <f t="shared" si="4"/>
        <v>42727</v>
      </c>
      <c r="F98">
        <v>0</v>
      </c>
      <c r="G98" t="s">
        <v>62</v>
      </c>
      <c r="H98" t="str">
        <f t="shared" si="5"/>
        <v>Other</v>
      </c>
      <c r="I98">
        <v>29</v>
      </c>
      <c r="J98">
        <v>7683</v>
      </c>
      <c r="K98">
        <v>5</v>
      </c>
      <c r="L98" t="s">
        <v>31</v>
      </c>
      <c r="M98" t="s">
        <v>25</v>
      </c>
      <c r="N98" t="s">
        <v>163</v>
      </c>
      <c r="O98" t="s">
        <v>163</v>
      </c>
      <c r="Q98" t="s">
        <v>164</v>
      </c>
      <c r="R98" t="s">
        <v>29</v>
      </c>
      <c r="S98" t="s">
        <v>1047</v>
      </c>
      <c r="T98" t="s">
        <v>1046</v>
      </c>
      <c r="U98" s="7">
        <v>39.990001679999999</v>
      </c>
      <c r="V98" s="7">
        <v>34.198098313835338</v>
      </c>
      <c r="W98">
        <v>4</v>
      </c>
      <c r="X98" s="7">
        <v>20.790000920000001</v>
      </c>
      <c r="Y98" s="7">
        <v>159.96000672</v>
      </c>
      <c r="Z98" s="7">
        <f t="shared" si="6"/>
        <v>139.17000579999998</v>
      </c>
      <c r="AA98" t="s">
        <v>66</v>
      </c>
      <c r="AB98" t="str">
        <f t="shared" si="7"/>
        <v>Non-Cash Payments</v>
      </c>
    </row>
    <row r="99" spans="1:28" x14ac:dyDescent="0.25">
      <c r="A99">
        <v>47840</v>
      </c>
      <c r="B99" s="2">
        <v>42703</v>
      </c>
      <c r="C99" s="10">
        <f>VLOOKUP(B99,Dates!A:B,2,FALSE)</f>
        <v>3</v>
      </c>
      <c r="D99">
        <v>4</v>
      </c>
      <c r="E99" s="2">
        <f t="shared" si="4"/>
        <v>42709</v>
      </c>
      <c r="F99">
        <v>0</v>
      </c>
      <c r="G99" t="s">
        <v>62</v>
      </c>
      <c r="H99" t="str">
        <f t="shared" si="5"/>
        <v>Other</v>
      </c>
      <c r="I99">
        <v>26</v>
      </c>
      <c r="J99">
        <v>2728</v>
      </c>
      <c r="K99">
        <v>5</v>
      </c>
      <c r="L99" t="s">
        <v>31</v>
      </c>
      <c r="M99" t="s">
        <v>25</v>
      </c>
      <c r="N99" t="s">
        <v>165</v>
      </c>
      <c r="O99" t="s">
        <v>166</v>
      </c>
      <c r="Q99" t="s">
        <v>40</v>
      </c>
      <c r="R99" t="s">
        <v>41</v>
      </c>
      <c r="S99" t="s">
        <v>1063</v>
      </c>
      <c r="T99" t="s">
        <v>1078</v>
      </c>
      <c r="U99" s="7">
        <v>70</v>
      </c>
      <c r="V99" s="7">
        <v>62.759999940857142</v>
      </c>
      <c r="W99">
        <v>4</v>
      </c>
      <c r="X99" s="7">
        <v>44.799999239999998</v>
      </c>
      <c r="Y99" s="7">
        <v>280</v>
      </c>
      <c r="Z99" s="7">
        <f t="shared" si="6"/>
        <v>235.20000075999999</v>
      </c>
      <c r="AA99" t="s">
        <v>66</v>
      </c>
      <c r="AB99" t="str">
        <f t="shared" si="7"/>
        <v>Non-Cash Payments</v>
      </c>
    </row>
    <row r="100" spans="1:28" x14ac:dyDescent="0.25">
      <c r="A100">
        <v>47493</v>
      </c>
      <c r="B100" s="2">
        <v>42698</v>
      </c>
      <c r="C100" s="10">
        <f>VLOOKUP(B100,Dates!A:B,2,FALSE)</f>
        <v>5</v>
      </c>
      <c r="D100">
        <v>4</v>
      </c>
      <c r="E100" s="2">
        <f t="shared" si="4"/>
        <v>42704</v>
      </c>
      <c r="F100">
        <v>0</v>
      </c>
      <c r="G100" t="s">
        <v>62</v>
      </c>
      <c r="H100" t="str">
        <f t="shared" si="5"/>
        <v>Other</v>
      </c>
      <c r="I100">
        <v>29</v>
      </c>
      <c r="J100">
        <v>4612</v>
      </c>
      <c r="K100">
        <v>5</v>
      </c>
      <c r="L100" t="s">
        <v>31</v>
      </c>
      <c r="M100" t="s">
        <v>25</v>
      </c>
      <c r="N100" t="s">
        <v>167</v>
      </c>
      <c r="O100" t="s">
        <v>167</v>
      </c>
      <c r="Q100" t="s">
        <v>168</v>
      </c>
      <c r="R100" t="s">
        <v>52</v>
      </c>
      <c r="S100" t="s">
        <v>1047</v>
      </c>
      <c r="T100" t="s">
        <v>1046</v>
      </c>
      <c r="U100" s="7">
        <v>39.990001679999999</v>
      </c>
      <c r="V100" s="7">
        <v>34.198098313835338</v>
      </c>
      <c r="W100">
        <v>4</v>
      </c>
      <c r="X100" s="7">
        <v>28.790000920000001</v>
      </c>
      <c r="Y100" s="7">
        <v>159.96000672</v>
      </c>
      <c r="Z100" s="7">
        <f t="shared" si="6"/>
        <v>131.17000579999998</v>
      </c>
      <c r="AA100" t="s">
        <v>66</v>
      </c>
      <c r="AB100" t="str">
        <f t="shared" si="7"/>
        <v>Non-Cash Payments</v>
      </c>
    </row>
    <row r="101" spans="1:28" x14ac:dyDescent="0.25">
      <c r="A101">
        <v>45987</v>
      </c>
      <c r="B101" s="2">
        <v>42411</v>
      </c>
      <c r="C101" s="10">
        <f>VLOOKUP(B101,Dates!A:B,2,FALSE)</f>
        <v>5</v>
      </c>
      <c r="D101">
        <v>4</v>
      </c>
      <c r="E101" s="2">
        <f t="shared" si="4"/>
        <v>42417</v>
      </c>
      <c r="F101">
        <v>0</v>
      </c>
      <c r="G101" t="s">
        <v>62</v>
      </c>
      <c r="H101" t="str">
        <f t="shared" si="5"/>
        <v>Other</v>
      </c>
      <c r="I101">
        <v>24</v>
      </c>
      <c r="J101">
        <v>9419</v>
      </c>
      <c r="K101">
        <v>5</v>
      </c>
      <c r="L101" t="s">
        <v>31</v>
      </c>
      <c r="M101" t="s">
        <v>25</v>
      </c>
      <c r="N101" t="s">
        <v>79</v>
      </c>
      <c r="O101" t="s">
        <v>79</v>
      </c>
      <c r="Q101" t="s">
        <v>61</v>
      </c>
      <c r="R101" t="s">
        <v>41</v>
      </c>
      <c r="S101" t="s">
        <v>1059</v>
      </c>
      <c r="T101" t="s">
        <v>1058</v>
      </c>
      <c r="U101" s="7">
        <v>50</v>
      </c>
      <c r="V101" s="7">
        <v>43.678035218757444</v>
      </c>
      <c r="W101">
        <v>4</v>
      </c>
      <c r="X101" s="7">
        <v>40</v>
      </c>
      <c r="Y101" s="7">
        <v>200</v>
      </c>
      <c r="Z101" s="7">
        <f t="shared" si="6"/>
        <v>160</v>
      </c>
      <c r="AA101" t="s">
        <v>66</v>
      </c>
      <c r="AB101" t="str">
        <f t="shared" si="7"/>
        <v>Non-Cash Payments</v>
      </c>
    </row>
    <row r="102" spans="1:28" x14ac:dyDescent="0.25">
      <c r="A102">
        <v>41590</v>
      </c>
      <c r="B102" s="2">
        <v>42612</v>
      </c>
      <c r="C102" s="10">
        <f>VLOOKUP(B102,Dates!A:B,2,FALSE)</f>
        <v>3</v>
      </c>
      <c r="D102">
        <v>4</v>
      </c>
      <c r="E102" s="2">
        <f t="shared" si="4"/>
        <v>42618</v>
      </c>
      <c r="F102">
        <v>0</v>
      </c>
      <c r="G102" t="s">
        <v>62</v>
      </c>
      <c r="H102" t="str">
        <f t="shared" si="5"/>
        <v>Other</v>
      </c>
      <c r="I102">
        <v>37</v>
      </c>
      <c r="J102">
        <v>125</v>
      </c>
      <c r="K102">
        <v>6</v>
      </c>
      <c r="L102" t="s">
        <v>35</v>
      </c>
      <c r="M102" t="s">
        <v>25</v>
      </c>
      <c r="N102" t="s">
        <v>138</v>
      </c>
      <c r="O102" t="s">
        <v>138</v>
      </c>
      <c r="Q102" t="s">
        <v>100</v>
      </c>
      <c r="R102" t="s">
        <v>52</v>
      </c>
      <c r="S102" t="s">
        <v>1051</v>
      </c>
      <c r="T102" t="s">
        <v>1079</v>
      </c>
      <c r="U102" s="7">
        <v>51.990001679999999</v>
      </c>
      <c r="V102" s="7">
        <v>36.5500021</v>
      </c>
      <c r="W102">
        <v>4</v>
      </c>
      <c r="X102" s="7">
        <v>2.079999924</v>
      </c>
      <c r="Y102" s="7">
        <v>207.96000672</v>
      </c>
      <c r="Z102" s="7">
        <f t="shared" si="6"/>
        <v>205.880006796</v>
      </c>
      <c r="AA102" t="s">
        <v>66</v>
      </c>
      <c r="AB102" t="str">
        <f t="shared" si="7"/>
        <v>Non-Cash Payments</v>
      </c>
    </row>
    <row r="103" spans="1:28" x14ac:dyDescent="0.25">
      <c r="A103">
        <v>46951</v>
      </c>
      <c r="B103" s="2">
        <v>42690</v>
      </c>
      <c r="C103" s="10">
        <f>VLOOKUP(B103,Dates!A:B,2,FALSE)</f>
        <v>4</v>
      </c>
      <c r="D103">
        <v>4</v>
      </c>
      <c r="E103" s="2">
        <f t="shared" si="4"/>
        <v>42696</v>
      </c>
      <c r="F103">
        <v>0</v>
      </c>
      <c r="G103" t="s">
        <v>62</v>
      </c>
      <c r="H103" t="str">
        <f t="shared" si="5"/>
        <v>Other</v>
      </c>
      <c r="I103">
        <v>24</v>
      </c>
      <c r="J103">
        <v>6408</v>
      </c>
      <c r="K103">
        <v>5</v>
      </c>
      <c r="L103" t="s">
        <v>31</v>
      </c>
      <c r="M103" t="s">
        <v>25</v>
      </c>
      <c r="N103" t="s">
        <v>169</v>
      </c>
      <c r="O103" t="s">
        <v>170</v>
      </c>
      <c r="Q103" t="s">
        <v>28</v>
      </c>
      <c r="R103" t="s">
        <v>29</v>
      </c>
      <c r="S103" t="s">
        <v>1059</v>
      </c>
      <c r="T103" t="s">
        <v>1058</v>
      </c>
      <c r="U103" s="7">
        <v>50</v>
      </c>
      <c r="V103" s="7">
        <v>43.678035218757444</v>
      </c>
      <c r="W103">
        <v>1</v>
      </c>
      <c r="X103" s="7">
        <v>12.5</v>
      </c>
      <c r="Y103" s="7">
        <v>50</v>
      </c>
      <c r="Z103" s="7">
        <f t="shared" si="6"/>
        <v>37.5</v>
      </c>
      <c r="AA103" t="s">
        <v>30</v>
      </c>
      <c r="AB103" t="str">
        <f t="shared" si="7"/>
        <v>Cash Not Over 200</v>
      </c>
    </row>
    <row r="104" spans="1:28" x14ac:dyDescent="0.25">
      <c r="A104">
        <v>46725</v>
      </c>
      <c r="B104" s="2">
        <v>42687</v>
      </c>
      <c r="C104" s="10">
        <f>VLOOKUP(B104,Dates!A:B,2,FALSE)</f>
        <v>1</v>
      </c>
      <c r="D104">
        <v>4</v>
      </c>
      <c r="E104" s="2">
        <f t="shared" si="4"/>
        <v>42691</v>
      </c>
      <c r="F104">
        <v>1</v>
      </c>
      <c r="G104" t="s">
        <v>62</v>
      </c>
      <c r="H104" t="str">
        <f t="shared" si="5"/>
        <v>Other</v>
      </c>
      <c r="I104">
        <v>9</v>
      </c>
      <c r="J104">
        <v>2431</v>
      </c>
      <c r="K104">
        <v>3</v>
      </c>
      <c r="L104" t="s">
        <v>24</v>
      </c>
      <c r="M104" t="s">
        <v>25</v>
      </c>
      <c r="N104" t="s">
        <v>32</v>
      </c>
      <c r="O104" t="s">
        <v>32</v>
      </c>
      <c r="Q104" t="s">
        <v>33</v>
      </c>
      <c r="R104" t="s">
        <v>34</v>
      </c>
      <c r="S104" t="s">
        <v>1045</v>
      </c>
      <c r="T104" t="s">
        <v>1044</v>
      </c>
      <c r="U104" s="7">
        <v>99.989997860000003</v>
      </c>
      <c r="V104" s="7">
        <v>95.114003926871064</v>
      </c>
      <c r="W104">
        <v>1</v>
      </c>
      <c r="X104" s="7">
        <v>25</v>
      </c>
      <c r="Y104" s="7">
        <v>99.989997860000003</v>
      </c>
      <c r="Z104" s="7">
        <f t="shared" si="6"/>
        <v>74.989997860000003</v>
      </c>
      <c r="AA104" t="s">
        <v>30</v>
      </c>
      <c r="AB104" t="str">
        <f t="shared" si="7"/>
        <v>Cash Not Over 200</v>
      </c>
    </row>
    <row r="105" spans="1:28" x14ac:dyDescent="0.25">
      <c r="A105">
        <v>45198</v>
      </c>
      <c r="B105" s="2">
        <v>42664</v>
      </c>
      <c r="C105" s="10">
        <f>VLOOKUP(B105,Dates!A:B,2,FALSE)</f>
        <v>6</v>
      </c>
      <c r="D105">
        <v>4</v>
      </c>
      <c r="E105" s="2">
        <f t="shared" si="4"/>
        <v>42670</v>
      </c>
      <c r="F105">
        <v>0</v>
      </c>
      <c r="G105" t="s">
        <v>62</v>
      </c>
      <c r="H105" t="str">
        <f t="shared" si="5"/>
        <v>Other</v>
      </c>
      <c r="I105">
        <v>18</v>
      </c>
      <c r="J105">
        <v>6497</v>
      </c>
      <c r="K105">
        <v>4</v>
      </c>
      <c r="L105" t="s">
        <v>46</v>
      </c>
      <c r="M105" t="s">
        <v>25</v>
      </c>
      <c r="N105" t="s">
        <v>118</v>
      </c>
      <c r="O105" t="s">
        <v>118</v>
      </c>
      <c r="Q105" t="s">
        <v>44</v>
      </c>
      <c r="R105" t="s">
        <v>34</v>
      </c>
      <c r="S105" t="s">
        <v>1053</v>
      </c>
      <c r="T105" t="s">
        <v>1052</v>
      </c>
      <c r="U105" s="7">
        <v>129.9900055</v>
      </c>
      <c r="V105" s="7">
        <v>110.80340837177086</v>
      </c>
      <c r="W105">
        <v>1</v>
      </c>
      <c r="X105" s="7">
        <v>0</v>
      </c>
      <c r="Y105" s="7">
        <v>129.9900055</v>
      </c>
      <c r="Z105" s="7">
        <f t="shared" si="6"/>
        <v>129.9900055</v>
      </c>
      <c r="AA105" t="s">
        <v>30</v>
      </c>
      <c r="AB105" t="str">
        <f t="shared" si="7"/>
        <v>Cash Not Over 200</v>
      </c>
    </row>
    <row r="106" spans="1:28" x14ac:dyDescent="0.25">
      <c r="A106">
        <v>45418</v>
      </c>
      <c r="B106" s="2">
        <v>42667</v>
      </c>
      <c r="C106" s="10">
        <f>VLOOKUP(B106,Dates!A:B,2,FALSE)</f>
        <v>2</v>
      </c>
      <c r="D106">
        <v>4</v>
      </c>
      <c r="E106" s="2">
        <f t="shared" si="4"/>
        <v>42671</v>
      </c>
      <c r="F106">
        <v>0</v>
      </c>
      <c r="G106" t="s">
        <v>62</v>
      </c>
      <c r="H106" t="str">
        <f t="shared" si="5"/>
        <v>Other</v>
      </c>
      <c r="I106">
        <v>18</v>
      </c>
      <c r="J106">
        <v>9011</v>
      </c>
      <c r="K106">
        <v>4</v>
      </c>
      <c r="L106" t="s">
        <v>46</v>
      </c>
      <c r="M106" t="s">
        <v>25</v>
      </c>
      <c r="N106" t="s">
        <v>171</v>
      </c>
      <c r="O106" t="s">
        <v>171</v>
      </c>
      <c r="Q106" t="s">
        <v>172</v>
      </c>
      <c r="R106" t="s">
        <v>52</v>
      </c>
      <c r="S106" t="s">
        <v>1053</v>
      </c>
      <c r="T106" t="s">
        <v>1052</v>
      </c>
      <c r="U106" s="7">
        <v>129.9900055</v>
      </c>
      <c r="V106" s="7">
        <v>110.80340837177086</v>
      </c>
      <c r="W106">
        <v>1</v>
      </c>
      <c r="X106" s="7">
        <v>0</v>
      </c>
      <c r="Y106" s="7">
        <v>129.9900055</v>
      </c>
      <c r="Z106" s="7">
        <f t="shared" si="6"/>
        <v>129.9900055</v>
      </c>
      <c r="AA106" t="s">
        <v>30</v>
      </c>
      <c r="AB106" t="str">
        <f t="shared" si="7"/>
        <v>Cash Not Over 200</v>
      </c>
    </row>
    <row r="107" spans="1:28" x14ac:dyDescent="0.25">
      <c r="A107">
        <v>45198</v>
      </c>
      <c r="B107" s="2">
        <v>42664</v>
      </c>
      <c r="C107" s="10">
        <f>VLOOKUP(B107,Dates!A:B,2,FALSE)</f>
        <v>6</v>
      </c>
      <c r="D107">
        <v>4</v>
      </c>
      <c r="E107" s="2">
        <f t="shared" si="4"/>
        <v>42670</v>
      </c>
      <c r="F107">
        <v>0</v>
      </c>
      <c r="G107" t="s">
        <v>62</v>
      </c>
      <c r="H107" t="str">
        <f t="shared" si="5"/>
        <v>Other</v>
      </c>
      <c r="I107">
        <v>18</v>
      </c>
      <c r="J107">
        <v>6497</v>
      </c>
      <c r="K107">
        <v>4</v>
      </c>
      <c r="L107" t="s">
        <v>46</v>
      </c>
      <c r="M107" t="s">
        <v>25</v>
      </c>
      <c r="N107" t="s">
        <v>118</v>
      </c>
      <c r="O107" t="s">
        <v>118</v>
      </c>
      <c r="Q107" t="s">
        <v>44</v>
      </c>
      <c r="R107" t="s">
        <v>34</v>
      </c>
      <c r="S107" t="s">
        <v>1053</v>
      </c>
      <c r="T107" t="s">
        <v>1052</v>
      </c>
      <c r="U107" s="7">
        <v>129.9900055</v>
      </c>
      <c r="V107" s="7">
        <v>110.80340837177086</v>
      </c>
      <c r="W107">
        <v>1</v>
      </c>
      <c r="X107" s="7">
        <v>1.2999999520000001</v>
      </c>
      <c r="Y107" s="7">
        <v>129.9900055</v>
      </c>
      <c r="Z107" s="7">
        <f t="shared" si="6"/>
        <v>128.69000554799999</v>
      </c>
      <c r="AA107" t="s">
        <v>30</v>
      </c>
      <c r="AB107" t="str">
        <f t="shared" si="7"/>
        <v>Cash Not Over 200</v>
      </c>
    </row>
    <row r="108" spans="1:28" x14ac:dyDescent="0.25">
      <c r="A108">
        <v>42920</v>
      </c>
      <c r="B108" s="2">
        <v>42631</v>
      </c>
      <c r="C108" s="10">
        <f>VLOOKUP(B108,Dates!A:B,2,FALSE)</f>
        <v>1</v>
      </c>
      <c r="D108">
        <v>4</v>
      </c>
      <c r="E108" s="2">
        <f t="shared" si="4"/>
        <v>42635</v>
      </c>
      <c r="F108">
        <v>1</v>
      </c>
      <c r="G108" t="s">
        <v>62</v>
      </c>
      <c r="H108" t="str">
        <f t="shared" si="5"/>
        <v>Other</v>
      </c>
      <c r="I108">
        <v>18</v>
      </c>
      <c r="J108">
        <v>716</v>
      </c>
      <c r="K108">
        <v>4</v>
      </c>
      <c r="L108" t="s">
        <v>46</v>
      </c>
      <c r="M108" t="s">
        <v>25</v>
      </c>
      <c r="N108" t="s">
        <v>173</v>
      </c>
      <c r="O108" t="s">
        <v>174</v>
      </c>
      <c r="Q108" t="s">
        <v>28</v>
      </c>
      <c r="R108" t="s">
        <v>29</v>
      </c>
      <c r="S108" t="s">
        <v>1053</v>
      </c>
      <c r="T108" t="s">
        <v>1052</v>
      </c>
      <c r="U108" s="7">
        <v>129.9900055</v>
      </c>
      <c r="V108" s="7">
        <v>110.80340837177086</v>
      </c>
      <c r="W108">
        <v>1</v>
      </c>
      <c r="X108" s="7">
        <v>2.5999999049999998</v>
      </c>
      <c r="Y108" s="7">
        <v>129.9900055</v>
      </c>
      <c r="Z108" s="7">
        <f t="shared" si="6"/>
        <v>127.39000559499999</v>
      </c>
      <c r="AA108" t="s">
        <v>30</v>
      </c>
      <c r="AB108" t="str">
        <f t="shared" si="7"/>
        <v>Cash Not Over 200</v>
      </c>
    </row>
    <row r="109" spans="1:28" x14ac:dyDescent="0.25">
      <c r="A109">
        <v>44485</v>
      </c>
      <c r="B109" s="2">
        <v>42684</v>
      </c>
      <c r="C109" s="10">
        <f>VLOOKUP(B109,Dates!A:B,2,FALSE)</f>
        <v>5</v>
      </c>
      <c r="D109">
        <v>4</v>
      </c>
      <c r="E109" s="2">
        <f t="shared" si="4"/>
        <v>42690</v>
      </c>
      <c r="F109">
        <v>1</v>
      </c>
      <c r="G109" t="s">
        <v>62</v>
      </c>
      <c r="H109" t="str">
        <f t="shared" si="5"/>
        <v>Other</v>
      </c>
      <c r="I109">
        <v>18</v>
      </c>
      <c r="J109">
        <v>7393</v>
      </c>
      <c r="K109">
        <v>4</v>
      </c>
      <c r="L109" t="s">
        <v>46</v>
      </c>
      <c r="M109" t="s">
        <v>25</v>
      </c>
      <c r="N109" t="s">
        <v>175</v>
      </c>
      <c r="O109" t="s">
        <v>87</v>
      </c>
      <c r="Q109" t="s">
        <v>88</v>
      </c>
      <c r="R109" t="s">
        <v>89</v>
      </c>
      <c r="S109" t="s">
        <v>1053</v>
      </c>
      <c r="T109" t="s">
        <v>1052</v>
      </c>
      <c r="U109" s="7">
        <v>129.9900055</v>
      </c>
      <c r="V109" s="7">
        <v>110.80340837177086</v>
      </c>
      <c r="W109">
        <v>1</v>
      </c>
      <c r="X109" s="7">
        <v>3.9000000950000002</v>
      </c>
      <c r="Y109" s="7">
        <v>129.9900055</v>
      </c>
      <c r="Z109" s="7">
        <f t="shared" si="6"/>
        <v>126.090005405</v>
      </c>
      <c r="AA109" t="s">
        <v>30</v>
      </c>
      <c r="AB109" t="str">
        <f t="shared" si="7"/>
        <v>Cash Not Over 200</v>
      </c>
    </row>
    <row r="110" spans="1:28" x14ac:dyDescent="0.25">
      <c r="A110">
        <v>50213</v>
      </c>
      <c r="B110" s="2">
        <v>42767</v>
      </c>
      <c r="C110" s="10">
        <f>VLOOKUP(B110,Dates!A:B,2,FALSE)</f>
        <v>4</v>
      </c>
      <c r="D110">
        <v>4</v>
      </c>
      <c r="E110" s="2">
        <f t="shared" si="4"/>
        <v>42773</v>
      </c>
      <c r="F110">
        <v>0</v>
      </c>
      <c r="G110" t="s">
        <v>62</v>
      </c>
      <c r="H110" t="str">
        <f t="shared" si="5"/>
        <v>Other</v>
      </c>
      <c r="I110">
        <v>17</v>
      </c>
      <c r="J110">
        <v>3405</v>
      </c>
      <c r="K110">
        <v>4</v>
      </c>
      <c r="L110" t="s">
        <v>46</v>
      </c>
      <c r="M110" t="s">
        <v>25</v>
      </c>
      <c r="N110" t="s">
        <v>176</v>
      </c>
      <c r="O110" t="s">
        <v>83</v>
      </c>
      <c r="Q110" t="s">
        <v>28</v>
      </c>
      <c r="R110" t="s">
        <v>29</v>
      </c>
      <c r="S110" t="s">
        <v>1055</v>
      </c>
      <c r="T110" t="s">
        <v>1054</v>
      </c>
      <c r="U110" s="7">
        <v>59.990001679999999</v>
      </c>
      <c r="V110" s="7">
        <v>54.488929209402009</v>
      </c>
      <c r="W110">
        <v>1</v>
      </c>
      <c r="X110" s="7">
        <v>1.7999999520000001</v>
      </c>
      <c r="Y110" s="7">
        <v>59.990001679999999</v>
      </c>
      <c r="Z110" s="7">
        <f t="shared" si="6"/>
        <v>58.190001727999999</v>
      </c>
      <c r="AA110" t="s">
        <v>30</v>
      </c>
      <c r="AB110" t="str">
        <f t="shared" si="7"/>
        <v>Cash Not Over 200</v>
      </c>
    </row>
    <row r="111" spans="1:28" x14ac:dyDescent="0.25">
      <c r="A111">
        <v>48622</v>
      </c>
      <c r="B111" s="2">
        <v>42655</v>
      </c>
      <c r="C111" s="10">
        <f>VLOOKUP(B111,Dates!A:B,2,FALSE)</f>
        <v>4</v>
      </c>
      <c r="D111">
        <v>4</v>
      </c>
      <c r="E111" s="2">
        <f t="shared" si="4"/>
        <v>42661</v>
      </c>
      <c r="F111">
        <v>0</v>
      </c>
      <c r="G111" t="s">
        <v>62</v>
      </c>
      <c r="H111" t="str">
        <f t="shared" si="5"/>
        <v>Other</v>
      </c>
      <c r="I111">
        <v>18</v>
      </c>
      <c r="J111">
        <v>3150</v>
      </c>
      <c r="K111">
        <v>4</v>
      </c>
      <c r="L111" t="s">
        <v>46</v>
      </c>
      <c r="M111" t="s">
        <v>25</v>
      </c>
      <c r="N111" t="s">
        <v>32</v>
      </c>
      <c r="O111" t="s">
        <v>32</v>
      </c>
      <c r="Q111" t="s">
        <v>33</v>
      </c>
      <c r="R111" t="s">
        <v>34</v>
      </c>
      <c r="S111" t="s">
        <v>1053</v>
      </c>
      <c r="T111" t="s">
        <v>1052</v>
      </c>
      <c r="U111" s="7">
        <v>129.9900055</v>
      </c>
      <c r="V111" s="7">
        <v>110.80340837177086</v>
      </c>
      <c r="W111">
        <v>1</v>
      </c>
      <c r="X111" s="7">
        <v>5.1999998090000004</v>
      </c>
      <c r="Y111" s="7">
        <v>129.9900055</v>
      </c>
      <c r="Z111" s="7">
        <f t="shared" si="6"/>
        <v>124.79000569099999</v>
      </c>
      <c r="AA111" t="s">
        <v>30</v>
      </c>
      <c r="AB111" t="str">
        <f t="shared" si="7"/>
        <v>Cash Not Over 200</v>
      </c>
    </row>
    <row r="112" spans="1:28" x14ac:dyDescent="0.25">
      <c r="A112">
        <v>49172</v>
      </c>
      <c r="B112" s="2">
        <v>42722</v>
      </c>
      <c r="C112" s="10">
        <f>VLOOKUP(B112,Dates!A:B,2,FALSE)</f>
        <v>1</v>
      </c>
      <c r="D112">
        <v>4</v>
      </c>
      <c r="E112" s="2">
        <f t="shared" si="4"/>
        <v>42726</v>
      </c>
      <c r="F112">
        <v>0</v>
      </c>
      <c r="G112" t="s">
        <v>62</v>
      </c>
      <c r="H112" t="str">
        <f t="shared" si="5"/>
        <v>Other</v>
      </c>
      <c r="I112">
        <v>17</v>
      </c>
      <c r="J112">
        <v>7687</v>
      </c>
      <c r="K112">
        <v>4</v>
      </c>
      <c r="L112" t="s">
        <v>46</v>
      </c>
      <c r="M112" t="s">
        <v>25</v>
      </c>
      <c r="N112" t="s">
        <v>177</v>
      </c>
      <c r="O112" t="s">
        <v>178</v>
      </c>
      <c r="Q112" t="s">
        <v>68</v>
      </c>
      <c r="R112" t="s">
        <v>41</v>
      </c>
      <c r="S112" t="s">
        <v>1055</v>
      </c>
      <c r="T112" t="s">
        <v>1054</v>
      </c>
      <c r="U112" s="7">
        <v>59.990001679999999</v>
      </c>
      <c r="V112" s="7">
        <v>54.488929209402009</v>
      </c>
      <c r="W112">
        <v>1</v>
      </c>
      <c r="X112" s="7">
        <v>5.4000000950000002</v>
      </c>
      <c r="Y112" s="7">
        <v>59.990001679999999</v>
      </c>
      <c r="Z112" s="7">
        <f t="shared" si="6"/>
        <v>54.590001584999996</v>
      </c>
      <c r="AA112" t="s">
        <v>30</v>
      </c>
      <c r="AB112" t="str">
        <f t="shared" si="7"/>
        <v>Cash Not Over 200</v>
      </c>
    </row>
    <row r="113" spans="1:28" x14ac:dyDescent="0.25">
      <c r="A113">
        <v>46907</v>
      </c>
      <c r="B113" s="2">
        <v>42689</v>
      </c>
      <c r="C113" s="10">
        <f>VLOOKUP(B113,Dates!A:B,2,FALSE)</f>
        <v>3</v>
      </c>
      <c r="D113">
        <v>4</v>
      </c>
      <c r="E113" s="2">
        <f t="shared" si="4"/>
        <v>42695</v>
      </c>
      <c r="F113">
        <v>0</v>
      </c>
      <c r="G113" t="s">
        <v>62</v>
      </c>
      <c r="H113" t="str">
        <f t="shared" si="5"/>
        <v>Other</v>
      </c>
      <c r="I113">
        <v>18</v>
      </c>
      <c r="J113">
        <v>2324</v>
      </c>
      <c r="K113">
        <v>4</v>
      </c>
      <c r="L113" t="s">
        <v>46</v>
      </c>
      <c r="M113" t="s">
        <v>25</v>
      </c>
      <c r="N113" t="s">
        <v>179</v>
      </c>
      <c r="O113" t="s">
        <v>180</v>
      </c>
      <c r="Q113" t="s">
        <v>28</v>
      </c>
      <c r="R113" t="s">
        <v>29</v>
      </c>
      <c r="S113" t="s">
        <v>1053</v>
      </c>
      <c r="T113" t="s">
        <v>1052</v>
      </c>
      <c r="U113" s="7">
        <v>129.9900055</v>
      </c>
      <c r="V113" s="7">
        <v>110.80340837177086</v>
      </c>
      <c r="W113">
        <v>1</v>
      </c>
      <c r="X113" s="7">
        <v>19.5</v>
      </c>
      <c r="Y113" s="7">
        <v>129.9900055</v>
      </c>
      <c r="Z113" s="7">
        <f t="shared" si="6"/>
        <v>110.4900055</v>
      </c>
      <c r="AA113" t="s">
        <v>30</v>
      </c>
      <c r="AB113" t="str">
        <f t="shared" si="7"/>
        <v>Cash Not Over 200</v>
      </c>
    </row>
    <row r="114" spans="1:28" x14ac:dyDescent="0.25">
      <c r="A114">
        <v>44485</v>
      </c>
      <c r="B114" s="2">
        <v>42684</v>
      </c>
      <c r="C114" s="10">
        <f>VLOOKUP(B114,Dates!A:B,2,FALSE)</f>
        <v>5</v>
      </c>
      <c r="D114">
        <v>4</v>
      </c>
      <c r="E114" s="2">
        <f t="shared" si="4"/>
        <v>42690</v>
      </c>
      <c r="F114">
        <v>1</v>
      </c>
      <c r="G114" t="s">
        <v>62</v>
      </c>
      <c r="H114" t="str">
        <f t="shared" si="5"/>
        <v>Other</v>
      </c>
      <c r="I114">
        <v>17</v>
      </c>
      <c r="J114">
        <v>7393</v>
      </c>
      <c r="K114">
        <v>4</v>
      </c>
      <c r="L114" t="s">
        <v>46</v>
      </c>
      <c r="M114" t="s">
        <v>25</v>
      </c>
      <c r="N114" t="s">
        <v>175</v>
      </c>
      <c r="O114" t="s">
        <v>87</v>
      </c>
      <c r="Q114" t="s">
        <v>88</v>
      </c>
      <c r="R114" t="s">
        <v>89</v>
      </c>
      <c r="S114" t="s">
        <v>1055</v>
      </c>
      <c r="T114" t="s">
        <v>1054</v>
      </c>
      <c r="U114" s="7">
        <v>59.990001679999999</v>
      </c>
      <c r="V114" s="7">
        <v>54.488929209402009</v>
      </c>
      <c r="W114">
        <v>1</v>
      </c>
      <c r="X114" s="7">
        <v>9.6000003809999992</v>
      </c>
      <c r="Y114" s="7">
        <v>59.990001679999999</v>
      </c>
      <c r="Z114" s="7">
        <f t="shared" si="6"/>
        <v>50.390001298999998</v>
      </c>
      <c r="AA114" t="s">
        <v>30</v>
      </c>
      <c r="AB114" t="str">
        <f t="shared" si="7"/>
        <v>Cash Not Over 200</v>
      </c>
    </row>
    <row r="115" spans="1:28" x14ac:dyDescent="0.25">
      <c r="A115">
        <v>44027</v>
      </c>
      <c r="B115" s="2">
        <v>42470</v>
      </c>
      <c r="C115" s="10">
        <f>VLOOKUP(B115,Dates!A:B,2,FALSE)</f>
        <v>1</v>
      </c>
      <c r="D115">
        <v>4</v>
      </c>
      <c r="E115" s="2">
        <f t="shared" si="4"/>
        <v>42474</v>
      </c>
      <c r="F115">
        <v>0</v>
      </c>
      <c r="G115" t="s">
        <v>62</v>
      </c>
      <c r="H115" t="str">
        <f t="shared" si="5"/>
        <v>Other</v>
      </c>
      <c r="I115">
        <v>18</v>
      </c>
      <c r="J115">
        <v>4594</v>
      </c>
      <c r="K115">
        <v>4</v>
      </c>
      <c r="L115" t="s">
        <v>46</v>
      </c>
      <c r="M115" t="s">
        <v>25</v>
      </c>
      <c r="N115" t="s">
        <v>134</v>
      </c>
      <c r="O115" t="s">
        <v>134</v>
      </c>
      <c r="Q115" t="s">
        <v>28</v>
      </c>
      <c r="R115" t="s">
        <v>29</v>
      </c>
      <c r="S115" t="s">
        <v>1053</v>
      </c>
      <c r="T115" t="s">
        <v>1052</v>
      </c>
      <c r="U115" s="7">
        <v>129.9900055</v>
      </c>
      <c r="V115" s="7">
        <v>110.80340837177086</v>
      </c>
      <c r="W115">
        <v>1</v>
      </c>
      <c r="X115" s="7">
        <v>20.799999239999998</v>
      </c>
      <c r="Y115" s="7">
        <v>129.9900055</v>
      </c>
      <c r="Z115" s="7">
        <f t="shared" si="6"/>
        <v>109.19000625999999</v>
      </c>
      <c r="AA115" t="s">
        <v>30</v>
      </c>
      <c r="AB115" t="str">
        <f t="shared" si="7"/>
        <v>Cash Not Over 200</v>
      </c>
    </row>
    <row r="116" spans="1:28" x14ac:dyDescent="0.25">
      <c r="A116">
        <v>43976</v>
      </c>
      <c r="B116" s="2">
        <v>42439</v>
      </c>
      <c r="C116" s="10">
        <f>VLOOKUP(B116,Dates!A:B,2,FALSE)</f>
        <v>5</v>
      </c>
      <c r="D116">
        <v>4</v>
      </c>
      <c r="E116" s="2">
        <f t="shared" si="4"/>
        <v>42445</v>
      </c>
      <c r="F116">
        <v>0</v>
      </c>
      <c r="G116" t="s">
        <v>62</v>
      </c>
      <c r="H116" t="str">
        <f t="shared" si="5"/>
        <v>Other</v>
      </c>
      <c r="I116">
        <v>18</v>
      </c>
      <c r="J116">
        <v>1171</v>
      </c>
      <c r="K116">
        <v>4</v>
      </c>
      <c r="L116" t="s">
        <v>46</v>
      </c>
      <c r="M116" t="s">
        <v>25</v>
      </c>
      <c r="N116" t="s">
        <v>181</v>
      </c>
      <c r="O116" t="s">
        <v>140</v>
      </c>
      <c r="Q116" t="s">
        <v>88</v>
      </c>
      <c r="R116" t="s">
        <v>89</v>
      </c>
      <c r="S116" t="s">
        <v>1053</v>
      </c>
      <c r="T116" t="s">
        <v>1052</v>
      </c>
      <c r="U116" s="7">
        <v>129.9900055</v>
      </c>
      <c r="V116" s="7">
        <v>110.80340837177086</v>
      </c>
      <c r="W116">
        <v>1</v>
      </c>
      <c r="X116" s="7">
        <v>22.100000380000001</v>
      </c>
      <c r="Y116" s="7">
        <v>129.9900055</v>
      </c>
      <c r="Z116" s="7">
        <f t="shared" si="6"/>
        <v>107.89000512</v>
      </c>
      <c r="AA116" t="s">
        <v>30</v>
      </c>
      <c r="AB116" t="str">
        <f t="shared" si="7"/>
        <v>Cash Not Over 200</v>
      </c>
    </row>
    <row r="117" spans="1:28" x14ac:dyDescent="0.25">
      <c r="A117">
        <v>41404</v>
      </c>
      <c r="B117" s="2">
        <v>42609</v>
      </c>
      <c r="C117" s="10">
        <f>VLOOKUP(B117,Dates!A:B,2,FALSE)</f>
        <v>7</v>
      </c>
      <c r="D117">
        <v>4</v>
      </c>
      <c r="E117" s="2">
        <f t="shared" si="4"/>
        <v>42614</v>
      </c>
      <c r="F117">
        <v>1</v>
      </c>
      <c r="G117" t="s">
        <v>62</v>
      </c>
      <c r="H117" t="str">
        <f t="shared" si="5"/>
        <v>Other</v>
      </c>
      <c r="I117">
        <v>18</v>
      </c>
      <c r="J117">
        <v>2851</v>
      </c>
      <c r="K117">
        <v>4</v>
      </c>
      <c r="L117" t="s">
        <v>46</v>
      </c>
      <c r="M117" t="s">
        <v>25</v>
      </c>
      <c r="N117" t="s">
        <v>38</v>
      </c>
      <c r="O117" t="s">
        <v>39</v>
      </c>
      <c r="Q117" t="s">
        <v>40</v>
      </c>
      <c r="R117" t="s">
        <v>41</v>
      </c>
      <c r="S117" t="s">
        <v>1053</v>
      </c>
      <c r="T117" t="s">
        <v>1052</v>
      </c>
      <c r="U117" s="7">
        <v>129.9900055</v>
      </c>
      <c r="V117" s="7">
        <v>110.80340837177086</v>
      </c>
      <c r="W117">
        <v>1</v>
      </c>
      <c r="X117" s="7">
        <v>23.399999619999999</v>
      </c>
      <c r="Y117" s="7">
        <v>129.9900055</v>
      </c>
      <c r="Z117" s="7">
        <f t="shared" si="6"/>
        <v>106.59000587999999</v>
      </c>
      <c r="AA117" t="s">
        <v>30</v>
      </c>
      <c r="AB117" t="str">
        <f t="shared" si="7"/>
        <v>Cash Not Over 200</v>
      </c>
    </row>
    <row r="118" spans="1:28" x14ac:dyDescent="0.25">
      <c r="A118">
        <v>46725</v>
      </c>
      <c r="B118" s="2">
        <v>42687</v>
      </c>
      <c r="C118" s="10">
        <f>VLOOKUP(B118,Dates!A:B,2,FALSE)</f>
        <v>1</v>
      </c>
      <c r="D118">
        <v>4</v>
      </c>
      <c r="E118" s="2">
        <f t="shared" si="4"/>
        <v>42691</v>
      </c>
      <c r="F118">
        <v>1</v>
      </c>
      <c r="G118" t="s">
        <v>62</v>
      </c>
      <c r="H118" t="str">
        <f t="shared" si="5"/>
        <v>Other</v>
      </c>
      <c r="I118">
        <v>18</v>
      </c>
      <c r="J118">
        <v>2431</v>
      </c>
      <c r="K118">
        <v>4</v>
      </c>
      <c r="L118" t="s">
        <v>46</v>
      </c>
      <c r="M118" t="s">
        <v>25</v>
      </c>
      <c r="N118" t="s">
        <v>32</v>
      </c>
      <c r="O118" t="s">
        <v>32</v>
      </c>
      <c r="Q118" t="s">
        <v>33</v>
      </c>
      <c r="R118" t="s">
        <v>34</v>
      </c>
      <c r="S118" t="s">
        <v>1053</v>
      </c>
      <c r="T118" t="s">
        <v>1052</v>
      </c>
      <c r="U118" s="7">
        <v>129.9900055</v>
      </c>
      <c r="V118" s="7">
        <v>110.80340837177086</v>
      </c>
      <c r="W118">
        <v>1</v>
      </c>
      <c r="X118" s="7">
        <v>32.5</v>
      </c>
      <c r="Y118" s="7">
        <v>129.9900055</v>
      </c>
      <c r="Z118" s="7">
        <f t="shared" si="6"/>
        <v>97.490005499999995</v>
      </c>
      <c r="AA118" t="s">
        <v>30</v>
      </c>
      <c r="AB118" t="str">
        <f t="shared" si="7"/>
        <v>Cash Not Over 200</v>
      </c>
    </row>
    <row r="119" spans="1:28" x14ac:dyDescent="0.25">
      <c r="A119">
        <v>41442</v>
      </c>
      <c r="B119" s="2">
        <v>42609</v>
      </c>
      <c r="C119" s="10">
        <f>VLOOKUP(B119,Dates!A:B,2,FALSE)</f>
        <v>7</v>
      </c>
      <c r="D119">
        <v>4</v>
      </c>
      <c r="E119" s="2">
        <f t="shared" si="4"/>
        <v>42614</v>
      </c>
      <c r="F119">
        <v>0</v>
      </c>
      <c r="G119" t="s">
        <v>62</v>
      </c>
      <c r="H119" t="str">
        <f t="shared" si="5"/>
        <v>Other</v>
      </c>
      <c r="I119">
        <v>17</v>
      </c>
      <c r="J119">
        <v>223</v>
      </c>
      <c r="K119">
        <v>4</v>
      </c>
      <c r="L119" t="s">
        <v>46</v>
      </c>
      <c r="M119" t="s">
        <v>25</v>
      </c>
      <c r="N119" t="s">
        <v>59</v>
      </c>
      <c r="O119" t="s">
        <v>60</v>
      </c>
      <c r="Q119" t="s">
        <v>61</v>
      </c>
      <c r="R119" t="s">
        <v>41</v>
      </c>
      <c r="S119" t="s">
        <v>1055</v>
      </c>
      <c r="T119" t="s">
        <v>1054</v>
      </c>
      <c r="U119" s="7">
        <v>59.990001679999999</v>
      </c>
      <c r="V119" s="7">
        <v>54.488929209402009</v>
      </c>
      <c r="W119">
        <v>1</v>
      </c>
      <c r="X119" s="7">
        <v>15</v>
      </c>
      <c r="Y119" s="7">
        <v>59.990001679999999</v>
      </c>
      <c r="Z119" s="7">
        <f t="shared" si="6"/>
        <v>44.990001679999999</v>
      </c>
      <c r="AA119" t="s">
        <v>30</v>
      </c>
      <c r="AB119" t="str">
        <f t="shared" si="7"/>
        <v>Cash Not Over 200</v>
      </c>
    </row>
    <row r="120" spans="1:28" x14ac:dyDescent="0.25">
      <c r="A120">
        <v>41640</v>
      </c>
      <c r="B120" s="2">
        <v>42612</v>
      </c>
      <c r="C120" s="10">
        <f>VLOOKUP(B120,Dates!A:B,2,FALSE)</f>
        <v>3</v>
      </c>
      <c r="D120">
        <v>4</v>
      </c>
      <c r="E120" s="2">
        <f t="shared" si="4"/>
        <v>42618</v>
      </c>
      <c r="F120">
        <v>1</v>
      </c>
      <c r="G120" t="s">
        <v>62</v>
      </c>
      <c r="H120" t="str">
        <f t="shared" si="5"/>
        <v>Other</v>
      </c>
      <c r="I120">
        <v>18</v>
      </c>
      <c r="J120">
        <v>9189</v>
      </c>
      <c r="K120">
        <v>4</v>
      </c>
      <c r="L120" t="s">
        <v>46</v>
      </c>
      <c r="M120" t="s">
        <v>25</v>
      </c>
      <c r="N120" t="s">
        <v>182</v>
      </c>
      <c r="O120" t="s">
        <v>183</v>
      </c>
      <c r="Q120" t="s">
        <v>40</v>
      </c>
      <c r="R120" t="s">
        <v>41</v>
      </c>
      <c r="S120" t="s">
        <v>1053</v>
      </c>
      <c r="T120" t="s">
        <v>1052</v>
      </c>
      <c r="U120" s="7">
        <v>129.9900055</v>
      </c>
      <c r="V120" s="7">
        <v>110.80340837177086</v>
      </c>
      <c r="W120">
        <v>1</v>
      </c>
      <c r="X120" s="7">
        <v>32.5</v>
      </c>
      <c r="Y120" s="7">
        <v>129.9900055</v>
      </c>
      <c r="Z120" s="7">
        <f t="shared" si="6"/>
        <v>97.490005499999995</v>
      </c>
      <c r="AA120" t="s">
        <v>30</v>
      </c>
      <c r="AB120" t="str">
        <f t="shared" si="7"/>
        <v>Cash Not Over 200</v>
      </c>
    </row>
    <row r="121" spans="1:28" x14ac:dyDescent="0.25">
      <c r="A121">
        <v>50000</v>
      </c>
      <c r="B121" s="2">
        <v>42734</v>
      </c>
      <c r="C121" s="10">
        <f>VLOOKUP(B121,Dates!A:B,2,FALSE)</f>
        <v>6</v>
      </c>
      <c r="D121">
        <v>4</v>
      </c>
      <c r="E121" s="2">
        <f t="shared" si="4"/>
        <v>42740</v>
      </c>
      <c r="F121">
        <v>1</v>
      </c>
      <c r="G121" t="s">
        <v>62</v>
      </c>
      <c r="H121" t="str">
        <f t="shared" si="5"/>
        <v>Other</v>
      </c>
      <c r="I121">
        <v>17</v>
      </c>
      <c r="J121">
        <v>6827</v>
      </c>
      <c r="K121">
        <v>4</v>
      </c>
      <c r="L121" t="s">
        <v>46</v>
      </c>
      <c r="M121" t="s">
        <v>25</v>
      </c>
      <c r="N121" t="s">
        <v>184</v>
      </c>
      <c r="O121" t="s">
        <v>184</v>
      </c>
      <c r="Q121" t="s">
        <v>185</v>
      </c>
      <c r="R121" t="s">
        <v>89</v>
      </c>
      <c r="S121" t="s">
        <v>1055</v>
      </c>
      <c r="T121" t="s">
        <v>1054</v>
      </c>
      <c r="U121" s="7">
        <v>59.990001679999999</v>
      </c>
      <c r="V121" s="7">
        <v>54.488929209402009</v>
      </c>
      <c r="W121">
        <v>1</v>
      </c>
      <c r="X121" s="7">
        <v>15</v>
      </c>
      <c r="Y121" s="7">
        <v>59.990001679999999</v>
      </c>
      <c r="Z121" s="7">
        <f t="shared" si="6"/>
        <v>44.990001679999999</v>
      </c>
      <c r="AA121" t="s">
        <v>30</v>
      </c>
      <c r="AB121" t="str">
        <f t="shared" si="7"/>
        <v>Cash Not Over 200</v>
      </c>
    </row>
    <row r="122" spans="1:28" x14ac:dyDescent="0.25">
      <c r="A122">
        <v>47908</v>
      </c>
      <c r="B122" s="2">
        <v>42704</v>
      </c>
      <c r="C122" s="10">
        <f>VLOOKUP(B122,Dates!A:B,2,FALSE)</f>
        <v>4</v>
      </c>
      <c r="D122">
        <v>4</v>
      </c>
      <c r="E122" s="2">
        <f t="shared" si="4"/>
        <v>42710</v>
      </c>
      <c r="F122">
        <v>0</v>
      </c>
      <c r="G122" t="s">
        <v>62</v>
      </c>
      <c r="H122" t="str">
        <f t="shared" si="5"/>
        <v>Other</v>
      </c>
      <c r="I122">
        <v>24</v>
      </c>
      <c r="J122">
        <v>6944</v>
      </c>
      <c r="K122">
        <v>5</v>
      </c>
      <c r="L122" t="s">
        <v>31</v>
      </c>
      <c r="M122" t="s">
        <v>25</v>
      </c>
      <c r="N122" t="s">
        <v>36</v>
      </c>
      <c r="O122" t="s">
        <v>36</v>
      </c>
      <c r="Q122" t="s">
        <v>37</v>
      </c>
      <c r="R122" t="s">
        <v>29</v>
      </c>
      <c r="S122" t="s">
        <v>1059</v>
      </c>
      <c r="T122" t="s">
        <v>1058</v>
      </c>
      <c r="U122" s="7">
        <v>50</v>
      </c>
      <c r="V122" s="7">
        <v>43.678035218757444</v>
      </c>
      <c r="W122">
        <v>1</v>
      </c>
      <c r="X122" s="7">
        <v>3.5</v>
      </c>
      <c r="Y122" s="7">
        <v>50</v>
      </c>
      <c r="Z122" s="7">
        <f t="shared" si="6"/>
        <v>46.5</v>
      </c>
      <c r="AA122" t="s">
        <v>30</v>
      </c>
      <c r="AB122" t="str">
        <f t="shared" si="7"/>
        <v>Cash Not Over 200</v>
      </c>
    </row>
    <row r="123" spans="1:28" x14ac:dyDescent="0.25">
      <c r="A123">
        <v>44485</v>
      </c>
      <c r="B123" s="2">
        <v>42684</v>
      </c>
      <c r="C123" s="10">
        <f>VLOOKUP(B123,Dates!A:B,2,FALSE)</f>
        <v>5</v>
      </c>
      <c r="D123">
        <v>4</v>
      </c>
      <c r="E123" s="2">
        <f t="shared" si="4"/>
        <v>42690</v>
      </c>
      <c r="F123">
        <v>1</v>
      </c>
      <c r="G123" t="s">
        <v>62</v>
      </c>
      <c r="H123" t="str">
        <f t="shared" si="5"/>
        <v>Other</v>
      </c>
      <c r="I123">
        <v>24</v>
      </c>
      <c r="J123">
        <v>7393</v>
      </c>
      <c r="K123">
        <v>5</v>
      </c>
      <c r="L123" t="s">
        <v>31</v>
      </c>
      <c r="M123" t="s">
        <v>25</v>
      </c>
      <c r="N123" t="s">
        <v>175</v>
      </c>
      <c r="O123" t="s">
        <v>87</v>
      </c>
      <c r="Q123" t="s">
        <v>88</v>
      </c>
      <c r="R123" t="s">
        <v>89</v>
      </c>
      <c r="S123" t="s">
        <v>1059</v>
      </c>
      <c r="T123" t="s">
        <v>1058</v>
      </c>
      <c r="U123" s="7">
        <v>50</v>
      </c>
      <c r="V123" s="7">
        <v>43.678035218757444</v>
      </c>
      <c r="W123">
        <v>1</v>
      </c>
      <c r="X123" s="7">
        <v>6</v>
      </c>
      <c r="Y123" s="7">
        <v>50</v>
      </c>
      <c r="Z123" s="7">
        <f t="shared" si="6"/>
        <v>44</v>
      </c>
      <c r="AA123" t="s">
        <v>30</v>
      </c>
      <c r="AB123" t="str">
        <f t="shared" si="7"/>
        <v>Cash Not Over 200</v>
      </c>
    </row>
    <row r="124" spans="1:28" x14ac:dyDescent="0.25">
      <c r="A124">
        <v>41322</v>
      </c>
      <c r="B124" s="2">
        <v>42608</v>
      </c>
      <c r="C124" s="10">
        <f>VLOOKUP(B124,Dates!A:B,2,FALSE)</f>
        <v>6</v>
      </c>
      <c r="D124">
        <v>4</v>
      </c>
      <c r="E124" s="2">
        <f t="shared" si="4"/>
        <v>42614</v>
      </c>
      <c r="F124">
        <v>0</v>
      </c>
      <c r="G124" t="s">
        <v>62</v>
      </c>
      <c r="H124" t="str">
        <f t="shared" si="5"/>
        <v>Other</v>
      </c>
      <c r="I124">
        <v>37</v>
      </c>
      <c r="J124">
        <v>2924</v>
      </c>
      <c r="K124">
        <v>6</v>
      </c>
      <c r="L124" t="s">
        <v>35</v>
      </c>
      <c r="M124" t="s">
        <v>25</v>
      </c>
      <c r="N124" t="s">
        <v>186</v>
      </c>
      <c r="O124" t="s">
        <v>87</v>
      </c>
      <c r="Q124" t="s">
        <v>88</v>
      </c>
      <c r="R124" t="s">
        <v>89</v>
      </c>
      <c r="S124" t="s">
        <v>1051</v>
      </c>
      <c r="T124" t="s">
        <v>1069</v>
      </c>
      <c r="U124" s="7">
        <v>31.989999770000001</v>
      </c>
      <c r="V124" s="7">
        <v>23.973333102666668</v>
      </c>
      <c r="W124">
        <v>1</v>
      </c>
      <c r="X124" s="7">
        <v>0.31999999299999998</v>
      </c>
      <c r="Y124" s="7">
        <v>31.989999770000001</v>
      </c>
      <c r="Z124" s="7">
        <f t="shared" si="6"/>
        <v>31.669999777000001</v>
      </c>
      <c r="AA124" t="s">
        <v>30</v>
      </c>
      <c r="AB124" t="str">
        <f t="shared" si="7"/>
        <v>Cash Not Over 200</v>
      </c>
    </row>
    <row r="125" spans="1:28" x14ac:dyDescent="0.25">
      <c r="A125">
        <v>50419</v>
      </c>
      <c r="B125" s="2">
        <v>42856</v>
      </c>
      <c r="C125" s="10">
        <f>VLOOKUP(B125,Dates!A:B,2,FALSE)</f>
        <v>2</v>
      </c>
      <c r="D125">
        <v>4</v>
      </c>
      <c r="E125" s="2">
        <f t="shared" si="4"/>
        <v>42860</v>
      </c>
      <c r="F125">
        <v>1</v>
      </c>
      <c r="G125" t="s">
        <v>62</v>
      </c>
      <c r="H125" t="str">
        <f t="shared" si="5"/>
        <v>Other</v>
      </c>
      <c r="I125">
        <v>40</v>
      </c>
      <c r="J125">
        <v>3546</v>
      </c>
      <c r="K125">
        <v>6</v>
      </c>
      <c r="L125" t="s">
        <v>35</v>
      </c>
      <c r="M125" t="s">
        <v>25</v>
      </c>
      <c r="N125" t="s">
        <v>63</v>
      </c>
      <c r="O125" t="s">
        <v>64</v>
      </c>
      <c r="Q125" t="s">
        <v>65</v>
      </c>
      <c r="R125" t="s">
        <v>52</v>
      </c>
      <c r="S125" t="s">
        <v>1061</v>
      </c>
      <c r="T125" t="s">
        <v>1080</v>
      </c>
      <c r="U125" s="7">
        <v>24.989999770000001</v>
      </c>
      <c r="V125" s="7">
        <v>31.600000078500003</v>
      </c>
      <c r="W125">
        <v>1</v>
      </c>
      <c r="X125" s="7">
        <v>2.25</v>
      </c>
      <c r="Y125" s="7">
        <v>24.989999770000001</v>
      </c>
      <c r="Z125" s="7">
        <f t="shared" si="6"/>
        <v>22.739999770000001</v>
      </c>
      <c r="AA125" t="s">
        <v>30</v>
      </c>
      <c r="AB125" t="str">
        <f t="shared" si="7"/>
        <v>Cash Not Over 200</v>
      </c>
    </row>
    <row r="126" spans="1:28" x14ac:dyDescent="0.25">
      <c r="A126">
        <v>50364</v>
      </c>
      <c r="B126" s="2">
        <v>42856</v>
      </c>
      <c r="C126" s="10">
        <f>VLOOKUP(B126,Dates!A:B,2,FALSE)</f>
        <v>2</v>
      </c>
      <c r="D126">
        <v>4</v>
      </c>
      <c r="E126" s="2">
        <f t="shared" si="4"/>
        <v>42860</v>
      </c>
      <c r="F126">
        <v>1</v>
      </c>
      <c r="G126" t="s">
        <v>62</v>
      </c>
      <c r="H126" t="str">
        <f t="shared" si="5"/>
        <v>Other</v>
      </c>
      <c r="I126">
        <v>43</v>
      </c>
      <c r="J126">
        <v>9082</v>
      </c>
      <c r="K126">
        <v>7</v>
      </c>
      <c r="L126" t="s">
        <v>58</v>
      </c>
      <c r="M126" t="s">
        <v>25</v>
      </c>
      <c r="N126" t="s">
        <v>93</v>
      </c>
      <c r="O126" t="s">
        <v>93</v>
      </c>
      <c r="Q126" t="s">
        <v>28</v>
      </c>
      <c r="R126" t="s">
        <v>29</v>
      </c>
      <c r="S126" t="s">
        <v>1057</v>
      </c>
      <c r="T126" t="s">
        <v>1056</v>
      </c>
      <c r="U126" s="7">
        <v>299.98001099999999</v>
      </c>
      <c r="V126" s="7">
        <v>295.0300103351052</v>
      </c>
      <c r="W126">
        <v>1</v>
      </c>
      <c r="X126" s="7">
        <v>9</v>
      </c>
      <c r="Y126" s="7">
        <v>299.98001099999999</v>
      </c>
      <c r="Z126" s="7">
        <f t="shared" si="6"/>
        <v>290.98001099999999</v>
      </c>
      <c r="AA126" t="s">
        <v>30</v>
      </c>
      <c r="AB126" t="str">
        <f t="shared" si="7"/>
        <v>Cash Over 200</v>
      </c>
    </row>
    <row r="127" spans="1:28" x14ac:dyDescent="0.25">
      <c r="A127">
        <v>42920</v>
      </c>
      <c r="B127" s="2">
        <v>42631</v>
      </c>
      <c r="C127" s="10">
        <f>VLOOKUP(B127,Dates!A:B,2,FALSE)</f>
        <v>1</v>
      </c>
      <c r="D127">
        <v>4</v>
      </c>
      <c r="E127" s="2">
        <f t="shared" si="4"/>
        <v>42635</v>
      </c>
      <c r="F127">
        <v>1</v>
      </c>
      <c r="G127" t="s">
        <v>62</v>
      </c>
      <c r="H127" t="str">
        <f t="shared" si="5"/>
        <v>Other</v>
      </c>
      <c r="I127">
        <v>43</v>
      </c>
      <c r="J127">
        <v>716</v>
      </c>
      <c r="K127">
        <v>7</v>
      </c>
      <c r="L127" t="s">
        <v>58</v>
      </c>
      <c r="M127" t="s">
        <v>25</v>
      </c>
      <c r="N127" t="s">
        <v>173</v>
      </c>
      <c r="O127" t="s">
        <v>174</v>
      </c>
      <c r="Q127" t="s">
        <v>28</v>
      </c>
      <c r="R127" t="s">
        <v>29</v>
      </c>
      <c r="S127" t="s">
        <v>1057</v>
      </c>
      <c r="T127" t="s">
        <v>1056</v>
      </c>
      <c r="U127" s="7">
        <v>299.98001099999999</v>
      </c>
      <c r="V127" s="7">
        <v>295.0300103351052</v>
      </c>
      <c r="W127">
        <v>1</v>
      </c>
      <c r="X127" s="7">
        <v>12</v>
      </c>
      <c r="Y127" s="7">
        <v>299.98001099999999</v>
      </c>
      <c r="Z127" s="7">
        <f t="shared" si="6"/>
        <v>287.98001099999999</v>
      </c>
      <c r="AA127" t="s">
        <v>30</v>
      </c>
      <c r="AB127" t="str">
        <f t="shared" si="7"/>
        <v>Cash Over 200</v>
      </c>
    </row>
    <row r="128" spans="1:28" x14ac:dyDescent="0.25">
      <c r="A128">
        <v>47908</v>
      </c>
      <c r="B128" s="2">
        <v>42704</v>
      </c>
      <c r="C128" s="10">
        <f>VLOOKUP(B128,Dates!A:B,2,FALSE)</f>
        <v>4</v>
      </c>
      <c r="D128">
        <v>4</v>
      </c>
      <c r="E128" s="2">
        <f t="shared" si="4"/>
        <v>42710</v>
      </c>
      <c r="F128">
        <v>0</v>
      </c>
      <c r="G128" t="s">
        <v>62</v>
      </c>
      <c r="H128" t="str">
        <f t="shared" si="5"/>
        <v>Other</v>
      </c>
      <c r="I128">
        <v>43</v>
      </c>
      <c r="J128">
        <v>6944</v>
      </c>
      <c r="K128">
        <v>7</v>
      </c>
      <c r="L128" t="s">
        <v>58</v>
      </c>
      <c r="M128" t="s">
        <v>25</v>
      </c>
      <c r="N128" t="s">
        <v>36</v>
      </c>
      <c r="O128" t="s">
        <v>36</v>
      </c>
      <c r="Q128" t="s">
        <v>37</v>
      </c>
      <c r="R128" t="s">
        <v>29</v>
      </c>
      <c r="S128" t="s">
        <v>1057</v>
      </c>
      <c r="T128" t="s">
        <v>1056</v>
      </c>
      <c r="U128" s="7">
        <v>299.98001099999999</v>
      </c>
      <c r="V128" s="7">
        <v>295.0300103351052</v>
      </c>
      <c r="W128">
        <v>1</v>
      </c>
      <c r="X128" s="7">
        <v>21</v>
      </c>
      <c r="Y128" s="7">
        <v>299.98001099999999</v>
      </c>
      <c r="Z128" s="7">
        <f t="shared" si="6"/>
        <v>278.98001099999999</v>
      </c>
      <c r="AA128" t="s">
        <v>30</v>
      </c>
      <c r="AB128" t="str">
        <f t="shared" si="7"/>
        <v>Cash Over 200</v>
      </c>
    </row>
    <row r="129" spans="1:28" x14ac:dyDescent="0.25">
      <c r="A129">
        <v>46907</v>
      </c>
      <c r="B129" s="2">
        <v>42689</v>
      </c>
      <c r="C129" s="10">
        <f>VLOOKUP(B129,Dates!A:B,2,FALSE)</f>
        <v>3</v>
      </c>
      <c r="D129">
        <v>4</v>
      </c>
      <c r="E129" s="2">
        <f t="shared" si="4"/>
        <v>42695</v>
      </c>
      <c r="F129">
        <v>0</v>
      </c>
      <c r="G129" t="s">
        <v>62</v>
      </c>
      <c r="H129" t="str">
        <f t="shared" si="5"/>
        <v>Other</v>
      </c>
      <c r="I129">
        <v>43</v>
      </c>
      <c r="J129">
        <v>2324</v>
      </c>
      <c r="K129">
        <v>7</v>
      </c>
      <c r="L129" t="s">
        <v>58</v>
      </c>
      <c r="M129" t="s">
        <v>25</v>
      </c>
      <c r="N129" t="s">
        <v>179</v>
      </c>
      <c r="O129" t="s">
        <v>180</v>
      </c>
      <c r="Q129" t="s">
        <v>28</v>
      </c>
      <c r="R129" t="s">
        <v>29</v>
      </c>
      <c r="S129" t="s">
        <v>1057</v>
      </c>
      <c r="T129" t="s">
        <v>1056</v>
      </c>
      <c r="U129" s="7">
        <v>299.98001099999999</v>
      </c>
      <c r="V129" s="7">
        <v>295.0300103351052</v>
      </c>
      <c r="W129">
        <v>1</v>
      </c>
      <c r="X129" s="7">
        <v>21</v>
      </c>
      <c r="Y129" s="7">
        <v>299.98001099999999</v>
      </c>
      <c r="Z129" s="7">
        <f t="shared" si="6"/>
        <v>278.98001099999999</v>
      </c>
      <c r="AA129" t="s">
        <v>30</v>
      </c>
      <c r="AB129" t="str">
        <f t="shared" si="7"/>
        <v>Cash Over 200</v>
      </c>
    </row>
    <row r="130" spans="1:28" x14ac:dyDescent="0.25">
      <c r="A130">
        <v>42712</v>
      </c>
      <c r="B130" s="2">
        <v>42628</v>
      </c>
      <c r="C130" s="10">
        <f>VLOOKUP(B130,Dates!A:B,2,FALSE)</f>
        <v>5</v>
      </c>
      <c r="D130">
        <v>4</v>
      </c>
      <c r="E130" s="2">
        <f t="shared" si="4"/>
        <v>42634</v>
      </c>
      <c r="F130">
        <v>0</v>
      </c>
      <c r="G130" t="s">
        <v>62</v>
      </c>
      <c r="H130" t="str">
        <f t="shared" si="5"/>
        <v>Other</v>
      </c>
      <c r="I130">
        <v>43</v>
      </c>
      <c r="J130">
        <v>11782</v>
      </c>
      <c r="K130">
        <v>7</v>
      </c>
      <c r="L130" t="s">
        <v>58</v>
      </c>
      <c r="M130" t="s">
        <v>25</v>
      </c>
      <c r="N130" t="s">
        <v>63</v>
      </c>
      <c r="O130" t="s">
        <v>64</v>
      </c>
      <c r="Q130" t="s">
        <v>65</v>
      </c>
      <c r="R130" t="s">
        <v>52</v>
      </c>
      <c r="S130" t="s">
        <v>1057</v>
      </c>
      <c r="T130" t="s">
        <v>1056</v>
      </c>
      <c r="U130" s="7">
        <v>299.98001099999999</v>
      </c>
      <c r="V130" s="7">
        <v>295.0300103351052</v>
      </c>
      <c r="W130">
        <v>1</v>
      </c>
      <c r="X130" s="7">
        <v>36</v>
      </c>
      <c r="Y130" s="7">
        <v>299.98001099999999</v>
      </c>
      <c r="Z130" s="7">
        <f t="shared" si="6"/>
        <v>263.98001099999999</v>
      </c>
      <c r="AA130" t="s">
        <v>30</v>
      </c>
      <c r="AB130" t="str">
        <f t="shared" si="7"/>
        <v>Cash Over 200</v>
      </c>
    </row>
    <row r="131" spans="1:28" x14ac:dyDescent="0.25">
      <c r="A131">
        <v>51110</v>
      </c>
      <c r="B131" s="2">
        <v>42751</v>
      </c>
      <c r="C131" s="10">
        <f>VLOOKUP(B131,Dates!A:B,2,FALSE)</f>
        <v>2</v>
      </c>
      <c r="D131">
        <v>4</v>
      </c>
      <c r="E131" s="2">
        <f t="shared" ref="E131:E194" si="8">WORKDAY(B131,D131)</f>
        <v>42755</v>
      </c>
      <c r="F131">
        <v>1</v>
      </c>
      <c r="G131" t="s">
        <v>62</v>
      </c>
      <c r="H131" t="str">
        <f t="shared" ref="H131:H194" si="9">IF(AND(F131=0,G131="Same Day"),"Same Day - On Time","Other")</f>
        <v>Other</v>
      </c>
      <c r="I131">
        <v>43</v>
      </c>
      <c r="J131">
        <v>8511</v>
      </c>
      <c r="K131">
        <v>7</v>
      </c>
      <c r="L131" t="s">
        <v>58</v>
      </c>
      <c r="M131" t="s">
        <v>25</v>
      </c>
      <c r="N131" t="s">
        <v>138</v>
      </c>
      <c r="O131" t="s">
        <v>138</v>
      </c>
      <c r="Q131" t="s">
        <v>100</v>
      </c>
      <c r="R131" t="s">
        <v>52</v>
      </c>
      <c r="S131" t="s">
        <v>1057</v>
      </c>
      <c r="T131" t="s">
        <v>1056</v>
      </c>
      <c r="U131" s="7">
        <v>299.98001099999999</v>
      </c>
      <c r="V131" s="7">
        <v>295.0300103351052</v>
      </c>
      <c r="W131">
        <v>1</v>
      </c>
      <c r="X131" s="7">
        <v>39</v>
      </c>
      <c r="Y131" s="7">
        <v>299.98001099999999</v>
      </c>
      <c r="Z131" s="7">
        <f t="shared" ref="Z131:Z194" si="10">Y131-X131</f>
        <v>260.98001099999999</v>
      </c>
      <c r="AA131" t="s">
        <v>30</v>
      </c>
      <c r="AB131" t="str">
        <f t="shared" ref="AB131:AB194" si="11">IF(AND(Z131&gt;200,AA131="CASH"),"Cash Over 200",IF(AA131="CASH","Cash Not Over 200","Non-Cash Payments"))</f>
        <v>Cash Over 200</v>
      </c>
    </row>
    <row r="132" spans="1:28" x14ac:dyDescent="0.25">
      <c r="A132">
        <v>41404</v>
      </c>
      <c r="B132" s="2">
        <v>42609</v>
      </c>
      <c r="C132" s="10">
        <f>VLOOKUP(B132,Dates!A:B,2,FALSE)</f>
        <v>7</v>
      </c>
      <c r="D132">
        <v>4</v>
      </c>
      <c r="E132" s="2">
        <f t="shared" si="8"/>
        <v>42614</v>
      </c>
      <c r="F132">
        <v>1</v>
      </c>
      <c r="G132" t="s">
        <v>62</v>
      </c>
      <c r="H132" t="str">
        <f t="shared" si="9"/>
        <v>Other</v>
      </c>
      <c r="I132">
        <v>43</v>
      </c>
      <c r="J132">
        <v>2851</v>
      </c>
      <c r="K132">
        <v>7</v>
      </c>
      <c r="L132" t="s">
        <v>58</v>
      </c>
      <c r="M132" t="s">
        <v>25</v>
      </c>
      <c r="N132" t="s">
        <v>38</v>
      </c>
      <c r="O132" t="s">
        <v>39</v>
      </c>
      <c r="Q132" t="s">
        <v>40</v>
      </c>
      <c r="R132" t="s">
        <v>41</v>
      </c>
      <c r="S132" t="s">
        <v>1057</v>
      </c>
      <c r="T132" t="s">
        <v>1056</v>
      </c>
      <c r="U132" s="7">
        <v>299.98001099999999</v>
      </c>
      <c r="V132" s="7">
        <v>295.0300103351052</v>
      </c>
      <c r="W132">
        <v>1</v>
      </c>
      <c r="X132" s="7">
        <v>45</v>
      </c>
      <c r="Y132" s="7">
        <v>299.98001099999999</v>
      </c>
      <c r="Z132" s="7">
        <f t="shared" si="10"/>
        <v>254.98001099999999</v>
      </c>
      <c r="AA132" t="s">
        <v>30</v>
      </c>
      <c r="AB132" t="str">
        <f t="shared" si="11"/>
        <v>Cash Over 200</v>
      </c>
    </row>
    <row r="133" spans="1:28" x14ac:dyDescent="0.25">
      <c r="A133">
        <v>44485</v>
      </c>
      <c r="B133" s="2">
        <v>42684</v>
      </c>
      <c r="C133" s="10">
        <f>VLOOKUP(B133,Dates!A:B,2,FALSE)</f>
        <v>5</v>
      </c>
      <c r="D133">
        <v>4</v>
      </c>
      <c r="E133" s="2">
        <f t="shared" si="8"/>
        <v>42690</v>
      </c>
      <c r="F133">
        <v>1</v>
      </c>
      <c r="G133" t="s">
        <v>62</v>
      </c>
      <c r="H133" t="str">
        <f t="shared" si="9"/>
        <v>Other</v>
      </c>
      <c r="I133">
        <v>43</v>
      </c>
      <c r="J133">
        <v>7393</v>
      </c>
      <c r="K133">
        <v>7</v>
      </c>
      <c r="L133" t="s">
        <v>58</v>
      </c>
      <c r="M133" t="s">
        <v>25</v>
      </c>
      <c r="N133" t="s">
        <v>175</v>
      </c>
      <c r="O133" t="s">
        <v>87</v>
      </c>
      <c r="Q133" t="s">
        <v>88</v>
      </c>
      <c r="R133" t="s">
        <v>89</v>
      </c>
      <c r="S133" t="s">
        <v>1057</v>
      </c>
      <c r="T133" t="s">
        <v>1056</v>
      </c>
      <c r="U133" s="7">
        <v>299.98001099999999</v>
      </c>
      <c r="V133" s="7">
        <v>295.0300103351052</v>
      </c>
      <c r="W133">
        <v>1</v>
      </c>
      <c r="X133" s="7">
        <v>51</v>
      </c>
      <c r="Y133" s="7">
        <v>299.98001099999999</v>
      </c>
      <c r="Z133" s="7">
        <f t="shared" si="10"/>
        <v>248.98001099999999</v>
      </c>
      <c r="AA133" t="s">
        <v>30</v>
      </c>
      <c r="AB133" t="str">
        <f t="shared" si="11"/>
        <v>Cash Over 200</v>
      </c>
    </row>
    <row r="134" spans="1:28" x14ac:dyDescent="0.25">
      <c r="A134">
        <v>45418</v>
      </c>
      <c r="B134" s="2">
        <v>42667</v>
      </c>
      <c r="C134" s="10">
        <f>VLOOKUP(B134,Dates!A:B,2,FALSE)</f>
        <v>2</v>
      </c>
      <c r="D134">
        <v>4</v>
      </c>
      <c r="E134" s="2">
        <f t="shared" si="8"/>
        <v>42671</v>
      </c>
      <c r="F134">
        <v>0</v>
      </c>
      <c r="G134" t="s">
        <v>62</v>
      </c>
      <c r="H134" t="str">
        <f t="shared" si="9"/>
        <v>Other</v>
      </c>
      <c r="I134">
        <v>43</v>
      </c>
      <c r="J134">
        <v>9011</v>
      </c>
      <c r="K134">
        <v>7</v>
      </c>
      <c r="L134" t="s">
        <v>58</v>
      </c>
      <c r="M134" t="s">
        <v>25</v>
      </c>
      <c r="N134" t="s">
        <v>171</v>
      </c>
      <c r="O134" t="s">
        <v>171</v>
      </c>
      <c r="Q134" t="s">
        <v>172</v>
      </c>
      <c r="R134" t="s">
        <v>52</v>
      </c>
      <c r="S134" t="s">
        <v>1057</v>
      </c>
      <c r="T134" t="s">
        <v>1056</v>
      </c>
      <c r="U134" s="7">
        <v>299.98001099999999</v>
      </c>
      <c r="V134" s="7">
        <v>295.0300103351052</v>
      </c>
      <c r="W134">
        <v>1</v>
      </c>
      <c r="X134" s="7">
        <v>54</v>
      </c>
      <c r="Y134" s="7">
        <v>299.98001099999999</v>
      </c>
      <c r="Z134" s="7">
        <f t="shared" si="10"/>
        <v>245.98001099999999</v>
      </c>
      <c r="AA134" t="s">
        <v>30</v>
      </c>
      <c r="AB134" t="str">
        <f t="shared" si="11"/>
        <v>Cash Over 200</v>
      </c>
    </row>
    <row r="135" spans="1:28" x14ac:dyDescent="0.25">
      <c r="A135">
        <v>45418</v>
      </c>
      <c r="B135" s="2">
        <v>42667</v>
      </c>
      <c r="C135" s="10">
        <f>VLOOKUP(B135,Dates!A:B,2,FALSE)</f>
        <v>2</v>
      </c>
      <c r="D135">
        <v>4</v>
      </c>
      <c r="E135" s="2">
        <f t="shared" si="8"/>
        <v>42671</v>
      </c>
      <c r="F135">
        <v>0</v>
      </c>
      <c r="G135" t="s">
        <v>62</v>
      </c>
      <c r="H135" t="str">
        <f t="shared" si="9"/>
        <v>Other</v>
      </c>
      <c r="I135">
        <v>43</v>
      </c>
      <c r="J135">
        <v>9011</v>
      </c>
      <c r="K135">
        <v>7</v>
      </c>
      <c r="L135" t="s">
        <v>58</v>
      </c>
      <c r="M135" t="s">
        <v>25</v>
      </c>
      <c r="N135" t="s">
        <v>171</v>
      </c>
      <c r="O135" t="s">
        <v>171</v>
      </c>
      <c r="Q135" t="s">
        <v>172</v>
      </c>
      <c r="R135" t="s">
        <v>52</v>
      </c>
      <c r="S135" t="s">
        <v>1057</v>
      </c>
      <c r="T135" t="s">
        <v>1056</v>
      </c>
      <c r="U135" s="7">
        <v>299.98001099999999</v>
      </c>
      <c r="V135" s="7">
        <v>295.0300103351052</v>
      </c>
      <c r="W135">
        <v>1</v>
      </c>
      <c r="X135" s="7">
        <v>60</v>
      </c>
      <c r="Y135" s="7">
        <v>299.98001099999999</v>
      </c>
      <c r="Z135" s="7">
        <f t="shared" si="10"/>
        <v>239.98001099999999</v>
      </c>
      <c r="AA135" t="s">
        <v>30</v>
      </c>
      <c r="AB135" t="str">
        <f t="shared" si="11"/>
        <v>Cash Over 200</v>
      </c>
    </row>
    <row r="136" spans="1:28" x14ac:dyDescent="0.25">
      <c r="A136">
        <v>46495</v>
      </c>
      <c r="B136" s="2">
        <v>42624</v>
      </c>
      <c r="C136" s="10">
        <f>VLOOKUP(B136,Dates!A:B,2,FALSE)</f>
        <v>1</v>
      </c>
      <c r="D136">
        <v>1</v>
      </c>
      <c r="E136" s="2">
        <f t="shared" si="8"/>
        <v>42625</v>
      </c>
      <c r="F136">
        <v>1</v>
      </c>
      <c r="G136" t="s">
        <v>187</v>
      </c>
      <c r="H136" t="str">
        <f t="shared" si="9"/>
        <v>Other</v>
      </c>
      <c r="I136">
        <v>18</v>
      </c>
      <c r="J136">
        <v>10610</v>
      </c>
      <c r="K136">
        <v>4</v>
      </c>
      <c r="L136" t="s">
        <v>46</v>
      </c>
      <c r="M136" t="s">
        <v>25</v>
      </c>
      <c r="N136" t="s">
        <v>139</v>
      </c>
      <c r="O136" t="s">
        <v>140</v>
      </c>
      <c r="Q136" t="s">
        <v>88</v>
      </c>
      <c r="R136" t="s">
        <v>89</v>
      </c>
      <c r="S136" t="s">
        <v>1053</v>
      </c>
      <c r="T136" t="s">
        <v>1052</v>
      </c>
      <c r="U136" s="7">
        <v>129.9900055</v>
      </c>
      <c r="V136" s="7">
        <v>110.80340837177086</v>
      </c>
      <c r="W136">
        <v>1</v>
      </c>
      <c r="X136" s="7">
        <v>5.1999998090000004</v>
      </c>
      <c r="Y136" s="7">
        <v>129.9900055</v>
      </c>
      <c r="Z136" s="7">
        <f t="shared" si="10"/>
        <v>124.79000569099999</v>
      </c>
      <c r="AA136" t="s">
        <v>30</v>
      </c>
      <c r="AB136" t="str">
        <f t="shared" si="11"/>
        <v>Cash Not Over 200</v>
      </c>
    </row>
    <row r="137" spans="1:28" x14ac:dyDescent="0.25">
      <c r="A137">
        <v>50236</v>
      </c>
      <c r="B137" s="2">
        <v>42795</v>
      </c>
      <c r="C137" s="10">
        <f>VLOOKUP(B137,Dates!A:B,2,FALSE)</f>
        <v>4</v>
      </c>
      <c r="D137">
        <v>1</v>
      </c>
      <c r="E137" s="2">
        <f t="shared" si="8"/>
        <v>42796</v>
      </c>
      <c r="F137">
        <v>1</v>
      </c>
      <c r="G137" t="s">
        <v>187</v>
      </c>
      <c r="H137" t="str">
        <f t="shared" si="9"/>
        <v>Other</v>
      </c>
      <c r="I137">
        <v>18</v>
      </c>
      <c r="J137">
        <v>10046</v>
      </c>
      <c r="K137">
        <v>4</v>
      </c>
      <c r="L137" t="s">
        <v>46</v>
      </c>
      <c r="M137" t="s">
        <v>25</v>
      </c>
      <c r="N137" t="s">
        <v>188</v>
      </c>
      <c r="O137" t="s">
        <v>189</v>
      </c>
      <c r="Q137" t="s">
        <v>61</v>
      </c>
      <c r="R137" t="s">
        <v>41</v>
      </c>
      <c r="S137" t="s">
        <v>1053</v>
      </c>
      <c r="T137" t="s">
        <v>1052</v>
      </c>
      <c r="U137" s="7">
        <v>129.9900055</v>
      </c>
      <c r="V137" s="7">
        <v>110.80340837177086</v>
      </c>
      <c r="W137">
        <v>1</v>
      </c>
      <c r="X137" s="7">
        <v>7.1500000950000002</v>
      </c>
      <c r="Y137" s="7">
        <v>129.9900055</v>
      </c>
      <c r="Z137" s="7">
        <f t="shared" si="10"/>
        <v>122.840005405</v>
      </c>
      <c r="AA137" t="s">
        <v>30</v>
      </c>
      <c r="AB137" t="str">
        <f t="shared" si="11"/>
        <v>Cash Not Over 200</v>
      </c>
    </row>
    <row r="138" spans="1:28" x14ac:dyDescent="0.25">
      <c r="A138">
        <v>48978</v>
      </c>
      <c r="B138" s="2">
        <v>42719</v>
      </c>
      <c r="C138" s="10">
        <f>VLOOKUP(B138,Dates!A:B,2,FALSE)</f>
        <v>5</v>
      </c>
      <c r="D138">
        <v>4</v>
      </c>
      <c r="E138" s="2">
        <f t="shared" si="8"/>
        <v>42725</v>
      </c>
      <c r="F138">
        <v>0</v>
      </c>
      <c r="G138" t="s">
        <v>62</v>
      </c>
      <c r="H138" t="str">
        <f t="shared" si="9"/>
        <v>Other</v>
      </c>
      <c r="I138">
        <v>17</v>
      </c>
      <c r="J138">
        <v>4429</v>
      </c>
      <c r="K138">
        <v>4</v>
      </c>
      <c r="L138" t="s">
        <v>46</v>
      </c>
      <c r="M138" t="s">
        <v>25</v>
      </c>
      <c r="N138" t="s">
        <v>190</v>
      </c>
      <c r="O138" t="s">
        <v>126</v>
      </c>
      <c r="Q138" t="s">
        <v>117</v>
      </c>
      <c r="R138" t="s">
        <v>34</v>
      </c>
      <c r="S138" t="s">
        <v>1055</v>
      </c>
      <c r="T138" t="s">
        <v>1054</v>
      </c>
      <c r="U138" s="7">
        <v>59.990001679999999</v>
      </c>
      <c r="V138" s="7">
        <v>54.488929209402009</v>
      </c>
      <c r="W138">
        <v>3</v>
      </c>
      <c r="X138" s="7">
        <v>0</v>
      </c>
      <c r="Y138" s="7">
        <v>179.97000503999999</v>
      </c>
      <c r="Z138" s="7">
        <f t="shared" si="10"/>
        <v>179.97000503999999</v>
      </c>
      <c r="AA138" t="s">
        <v>66</v>
      </c>
      <c r="AB138" t="str">
        <f t="shared" si="11"/>
        <v>Non-Cash Payments</v>
      </c>
    </row>
    <row r="139" spans="1:28" x14ac:dyDescent="0.25">
      <c r="A139">
        <v>50002</v>
      </c>
      <c r="B139" s="2">
        <v>42734</v>
      </c>
      <c r="C139" s="10">
        <f>VLOOKUP(B139,Dates!A:B,2,FALSE)</f>
        <v>6</v>
      </c>
      <c r="D139">
        <v>4</v>
      </c>
      <c r="E139" s="2">
        <f t="shared" si="8"/>
        <v>42740</v>
      </c>
      <c r="F139">
        <v>0</v>
      </c>
      <c r="G139" t="s">
        <v>62</v>
      </c>
      <c r="H139" t="str">
        <f t="shared" si="9"/>
        <v>Other</v>
      </c>
      <c r="I139">
        <v>17</v>
      </c>
      <c r="J139">
        <v>8037</v>
      </c>
      <c r="K139">
        <v>4</v>
      </c>
      <c r="L139" t="s">
        <v>46</v>
      </c>
      <c r="M139" t="s">
        <v>25</v>
      </c>
      <c r="N139" t="s">
        <v>161</v>
      </c>
      <c r="O139" t="s">
        <v>162</v>
      </c>
      <c r="Q139" t="s">
        <v>51</v>
      </c>
      <c r="R139" t="s">
        <v>52</v>
      </c>
      <c r="S139" t="s">
        <v>1055</v>
      </c>
      <c r="T139" t="s">
        <v>1054</v>
      </c>
      <c r="U139" s="7">
        <v>59.990001679999999</v>
      </c>
      <c r="V139" s="7">
        <v>54.488929209402009</v>
      </c>
      <c r="W139">
        <v>3</v>
      </c>
      <c r="X139" s="7">
        <v>16.200000760000002</v>
      </c>
      <c r="Y139" s="7">
        <v>179.97000503999999</v>
      </c>
      <c r="Z139" s="7">
        <f t="shared" si="10"/>
        <v>163.77000427999999</v>
      </c>
      <c r="AA139" t="s">
        <v>66</v>
      </c>
      <c r="AB139" t="str">
        <f t="shared" si="11"/>
        <v>Non-Cash Payments</v>
      </c>
    </row>
    <row r="140" spans="1:28" x14ac:dyDescent="0.25">
      <c r="A140">
        <v>50002</v>
      </c>
      <c r="B140" s="2">
        <v>42734</v>
      </c>
      <c r="C140" s="10">
        <f>VLOOKUP(B140,Dates!A:B,2,FALSE)</f>
        <v>6</v>
      </c>
      <c r="D140">
        <v>4</v>
      </c>
      <c r="E140" s="2">
        <f t="shared" si="8"/>
        <v>42740</v>
      </c>
      <c r="F140">
        <v>0</v>
      </c>
      <c r="G140" t="s">
        <v>62</v>
      </c>
      <c r="H140" t="str">
        <f t="shared" si="9"/>
        <v>Other</v>
      </c>
      <c r="I140">
        <v>17</v>
      </c>
      <c r="J140">
        <v>8037</v>
      </c>
      <c r="K140">
        <v>4</v>
      </c>
      <c r="L140" t="s">
        <v>46</v>
      </c>
      <c r="M140" t="s">
        <v>25</v>
      </c>
      <c r="N140" t="s">
        <v>161</v>
      </c>
      <c r="O140" t="s">
        <v>162</v>
      </c>
      <c r="Q140" t="s">
        <v>51</v>
      </c>
      <c r="R140" t="s">
        <v>52</v>
      </c>
      <c r="S140" t="s">
        <v>1055</v>
      </c>
      <c r="T140" t="s">
        <v>1054</v>
      </c>
      <c r="U140" s="7">
        <v>59.990001679999999</v>
      </c>
      <c r="V140" s="7">
        <v>54.488929209402009</v>
      </c>
      <c r="W140">
        <v>3</v>
      </c>
      <c r="X140" s="7">
        <v>18</v>
      </c>
      <c r="Y140" s="7">
        <v>179.97000503999999</v>
      </c>
      <c r="Z140" s="7">
        <f t="shared" si="10"/>
        <v>161.97000503999999</v>
      </c>
      <c r="AA140" t="s">
        <v>66</v>
      </c>
      <c r="AB140" t="str">
        <f t="shared" si="11"/>
        <v>Non-Cash Payments</v>
      </c>
    </row>
    <row r="141" spans="1:28" x14ac:dyDescent="0.25">
      <c r="A141">
        <v>47208</v>
      </c>
      <c r="B141" s="2">
        <v>42694</v>
      </c>
      <c r="C141" s="10">
        <f>VLOOKUP(B141,Dates!A:B,2,FALSE)</f>
        <v>1</v>
      </c>
      <c r="D141">
        <v>4</v>
      </c>
      <c r="E141" s="2">
        <f t="shared" si="8"/>
        <v>42698</v>
      </c>
      <c r="F141">
        <v>0</v>
      </c>
      <c r="G141" t="s">
        <v>62</v>
      </c>
      <c r="H141" t="str">
        <f t="shared" si="9"/>
        <v>Other</v>
      </c>
      <c r="I141">
        <v>24</v>
      </c>
      <c r="J141">
        <v>9352</v>
      </c>
      <c r="K141">
        <v>5</v>
      </c>
      <c r="L141" t="s">
        <v>31</v>
      </c>
      <c r="M141" t="s">
        <v>25</v>
      </c>
      <c r="N141" t="s">
        <v>176</v>
      </c>
      <c r="O141" t="s">
        <v>83</v>
      </c>
      <c r="Q141" t="s">
        <v>28</v>
      </c>
      <c r="R141" t="s">
        <v>29</v>
      </c>
      <c r="S141" t="s">
        <v>1059</v>
      </c>
      <c r="T141" t="s">
        <v>1058</v>
      </c>
      <c r="U141" s="7">
        <v>50</v>
      </c>
      <c r="V141" s="7">
        <v>43.678035218757444</v>
      </c>
      <c r="W141">
        <v>3</v>
      </c>
      <c r="X141" s="7">
        <v>10.5</v>
      </c>
      <c r="Y141" s="7">
        <v>150</v>
      </c>
      <c r="Z141" s="7">
        <f t="shared" si="10"/>
        <v>139.5</v>
      </c>
      <c r="AA141" t="s">
        <v>66</v>
      </c>
      <c r="AB141" t="str">
        <f t="shared" si="11"/>
        <v>Non-Cash Payments</v>
      </c>
    </row>
    <row r="142" spans="1:28" x14ac:dyDescent="0.25">
      <c r="A142">
        <v>43689</v>
      </c>
      <c r="B142" s="2">
        <v>42642</v>
      </c>
      <c r="C142" s="10">
        <f>VLOOKUP(B142,Dates!A:B,2,FALSE)</f>
        <v>5</v>
      </c>
      <c r="D142">
        <v>4</v>
      </c>
      <c r="E142" s="2">
        <f t="shared" si="8"/>
        <v>42648</v>
      </c>
      <c r="F142">
        <v>1</v>
      </c>
      <c r="G142" t="s">
        <v>62</v>
      </c>
      <c r="H142" t="str">
        <f t="shared" si="9"/>
        <v>Other</v>
      </c>
      <c r="I142">
        <v>9</v>
      </c>
      <c r="J142">
        <v>10081</v>
      </c>
      <c r="K142">
        <v>3</v>
      </c>
      <c r="L142" t="s">
        <v>24</v>
      </c>
      <c r="M142" t="s">
        <v>25</v>
      </c>
      <c r="N142" t="s">
        <v>86</v>
      </c>
      <c r="O142" t="s">
        <v>87</v>
      </c>
      <c r="Q142" t="s">
        <v>88</v>
      </c>
      <c r="R142" t="s">
        <v>89</v>
      </c>
      <c r="S142" t="s">
        <v>1045</v>
      </c>
      <c r="T142" t="s">
        <v>1044</v>
      </c>
      <c r="U142" s="7">
        <v>99.989997860000003</v>
      </c>
      <c r="V142" s="7">
        <v>95.114003926871064</v>
      </c>
      <c r="W142">
        <v>3</v>
      </c>
      <c r="X142" s="7">
        <v>48</v>
      </c>
      <c r="Y142" s="7">
        <v>299.96999357999999</v>
      </c>
      <c r="Z142" s="7">
        <f t="shared" si="10"/>
        <v>251.96999357999999</v>
      </c>
      <c r="AA142" t="s">
        <v>66</v>
      </c>
      <c r="AB142" t="str">
        <f t="shared" si="11"/>
        <v>Non-Cash Payments</v>
      </c>
    </row>
    <row r="143" spans="1:28" x14ac:dyDescent="0.25">
      <c r="A143">
        <v>43681</v>
      </c>
      <c r="B143" s="2">
        <v>42642</v>
      </c>
      <c r="C143" s="10">
        <f>VLOOKUP(B143,Dates!A:B,2,FALSE)</f>
        <v>5</v>
      </c>
      <c r="D143">
        <v>4</v>
      </c>
      <c r="E143" s="2">
        <f t="shared" si="8"/>
        <v>42648</v>
      </c>
      <c r="F143">
        <v>0</v>
      </c>
      <c r="G143" t="s">
        <v>62</v>
      </c>
      <c r="H143" t="str">
        <f t="shared" si="9"/>
        <v>Other</v>
      </c>
      <c r="I143">
        <v>9</v>
      </c>
      <c r="J143">
        <v>9432</v>
      </c>
      <c r="K143">
        <v>3</v>
      </c>
      <c r="L143" t="s">
        <v>24</v>
      </c>
      <c r="M143" t="s">
        <v>25</v>
      </c>
      <c r="N143" t="s">
        <v>79</v>
      </c>
      <c r="O143" t="s">
        <v>79</v>
      </c>
      <c r="Q143" t="s">
        <v>61</v>
      </c>
      <c r="R143" t="s">
        <v>41</v>
      </c>
      <c r="S143" t="s">
        <v>1045</v>
      </c>
      <c r="T143" t="s">
        <v>1044</v>
      </c>
      <c r="U143" s="7">
        <v>99.989997860000003</v>
      </c>
      <c r="V143" s="7">
        <v>95.114003926871064</v>
      </c>
      <c r="W143">
        <v>3</v>
      </c>
      <c r="X143" s="7">
        <v>50.990001679999999</v>
      </c>
      <c r="Y143" s="7">
        <v>299.96999357999999</v>
      </c>
      <c r="Z143" s="7">
        <f t="shared" si="10"/>
        <v>248.97999189999999</v>
      </c>
      <c r="AA143" t="s">
        <v>66</v>
      </c>
      <c r="AB143" t="str">
        <f t="shared" si="11"/>
        <v>Non-Cash Payments</v>
      </c>
    </row>
    <row r="144" spans="1:28" x14ac:dyDescent="0.25">
      <c r="A144">
        <v>44895</v>
      </c>
      <c r="B144" s="2">
        <v>42660</v>
      </c>
      <c r="C144" s="10">
        <f>VLOOKUP(B144,Dates!A:B,2,FALSE)</f>
        <v>2</v>
      </c>
      <c r="D144">
        <v>4</v>
      </c>
      <c r="E144" s="2">
        <f t="shared" si="8"/>
        <v>42664</v>
      </c>
      <c r="F144">
        <v>1</v>
      </c>
      <c r="G144" t="s">
        <v>62</v>
      </c>
      <c r="H144" t="str">
        <f t="shared" si="9"/>
        <v>Other</v>
      </c>
      <c r="I144">
        <v>17</v>
      </c>
      <c r="J144">
        <v>695</v>
      </c>
      <c r="K144">
        <v>4</v>
      </c>
      <c r="L144" t="s">
        <v>46</v>
      </c>
      <c r="M144" t="s">
        <v>25</v>
      </c>
      <c r="N144" t="s">
        <v>191</v>
      </c>
      <c r="O144" t="s">
        <v>192</v>
      </c>
      <c r="Q144" t="s">
        <v>193</v>
      </c>
      <c r="R144" t="s">
        <v>52</v>
      </c>
      <c r="S144" t="s">
        <v>1055</v>
      </c>
      <c r="T144" t="s">
        <v>1054</v>
      </c>
      <c r="U144" s="7">
        <v>59.990001679999999</v>
      </c>
      <c r="V144" s="7">
        <v>54.488929209402009</v>
      </c>
      <c r="W144">
        <v>3</v>
      </c>
      <c r="X144" s="7">
        <v>0</v>
      </c>
      <c r="Y144" s="7">
        <v>179.97000503999999</v>
      </c>
      <c r="Z144" s="7">
        <f t="shared" si="10"/>
        <v>179.97000503999999</v>
      </c>
      <c r="AA144" t="s">
        <v>66</v>
      </c>
      <c r="AB144" t="str">
        <f t="shared" si="11"/>
        <v>Non-Cash Payments</v>
      </c>
    </row>
    <row r="145" spans="1:28" x14ac:dyDescent="0.25">
      <c r="A145">
        <v>50365</v>
      </c>
      <c r="B145" s="2">
        <v>42856</v>
      </c>
      <c r="C145" s="10">
        <f>VLOOKUP(B145,Dates!A:B,2,FALSE)</f>
        <v>2</v>
      </c>
      <c r="D145">
        <v>4</v>
      </c>
      <c r="E145" s="2">
        <f t="shared" si="8"/>
        <v>42860</v>
      </c>
      <c r="F145">
        <v>1</v>
      </c>
      <c r="G145" t="s">
        <v>62</v>
      </c>
      <c r="H145" t="str">
        <f t="shared" si="9"/>
        <v>Other</v>
      </c>
      <c r="I145">
        <v>17</v>
      </c>
      <c r="J145">
        <v>9511</v>
      </c>
      <c r="K145">
        <v>4</v>
      </c>
      <c r="L145" t="s">
        <v>46</v>
      </c>
      <c r="M145" t="s">
        <v>25</v>
      </c>
      <c r="N145" t="s">
        <v>93</v>
      </c>
      <c r="O145" t="s">
        <v>93</v>
      </c>
      <c r="Q145" t="s">
        <v>28</v>
      </c>
      <c r="R145" t="s">
        <v>29</v>
      </c>
      <c r="S145" t="s">
        <v>1055</v>
      </c>
      <c r="T145" t="s">
        <v>1054</v>
      </c>
      <c r="U145" s="7">
        <v>59.990001679999999</v>
      </c>
      <c r="V145" s="7">
        <v>54.488929209402009</v>
      </c>
      <c r="W145">
        <v>3</v>
      </c>
      <c r="X145" s="7">
        <v>0</v>
      </c>
      <c r="Y145" s="7">
        <v>179.97000503999999</v>
      </c>
      <c r="Z145" s="7">
        <f t="shared" si="10"/>
        <v>179.97000503999999</v>
      </c>
      <c r="AA145" t="s">
        <v>66</v>
      </c>
      <c r="AB145" t="str">
        <f t="shared" si="11"/>
        <v>Non-Cash Payments</v>
      </c>
    </row>
    <row r="146" spans="1:28" x14ac:dyDescent="0.25">
      <c r="A146">
        <v>43908</v>
      </c>
      <c r="B146" s="2">
        <v>42410</v>
      </c>
      <c r="C146" s="10">
        <f>VLOOKUP(B146,Dates!A:B,2,FALSE)</f>
        <v>4</v>
      </c>
      <c r="D146">
        <v>4</v>
      </c>
      <c r="E146" s="2">
        <f t="shared" si="8"/>
        <v>42416</v>
      </c>
      <c r="F146">
        <v>0</v>
      </c>
      <c r="G146" t="s">
        <v>62</v>
      </c>
      <c r="H146" t="str">
        <f t="shared" si="9"/>
        <v>Other</v>
      </c>
      <c r="I146">
        <v>17</v>
      </c>
      <c r="J146">
        <v>2035</v>
      </c>
      <c r="K146">
        <v>4</v>
      </c>
      <c r="L146" t="s">
        <v>46</v>
      </c>
      <c r="M146" t="s">
        <v>25</v>
      </c>
      <c r="N146" t="s">
        <v>192</v>
      </c>
      <c r="O146" t="s">
        <v>192</v>
      </c>
      <c r="Q146" t="s">
        <v>193</v>
      </c>
      <c r="R146" t="s">
        <v>52</v>
      </c>
      <c r="S146" t="s">
        <v>1055</v>
      </c>
      <c r="T146" t="s">
        <v>1054</v>
      </c>
      <c r="U146" s="7">
        <v>59.990001679999999</v>
      </c>
      <c r="V146" s="7">
        <v>54.488929209402009</v>
      </c>
      <c r="W146">
        <v>3</v>
      </c>
      <c r="X146" s="7">
        <v>23.399999619999999</v>
      </c>
      <c r="Y146" s="7">
        <v>179.97000503999999</v>
      </c>
      <c r="Z146" s="7">
        <f t="shared" si="10"/>
        <v>156.57000542</v>
      </c>
      <c r="AA146" t="s">
        <v>66</v>
      </c>
      <c r="AB146" t="str">
        <f t="shared" si="11"/>
        <v>Non-Cash Payments</v>
      </c>
    </row>
    <row r="147" spans="1:28" x14ac:dyDescent="0.25">
      <c r="A147">
        <v>50437</v>
      </c>
      <c r="B147" s="2">
        <v>42887</v>
      </c>
      <c r="C147" s="10">
        <f>VLOOKUP(B147,Dates!A:B,2,FALSE)</f>
        <v>5</v>
      </c>
      <c r="D147">
        <v>4</v>
      </c>
      <c r="E147" s="2">
        <f t="shared" si="8"/>
        <v>42893</v>
      </c>
      <c r="F147">
        <v>0</v>
      </c>
      <c r="G147" t="s">
        <v>62</v>
      </c>
      <c r="H147" t="str">
        <f t="shared" si="9"/>
        <v>Other</v>
      </c>
      <c r="I147">
        <v>26</v>
      </c>
      <c r="J147">
        <v>6492</v>
      </c>
      <c r="K147">
        <v>5</v>
      </c>
      <c r="L147" t="s">
        <v>31</v>
      </c>
      <c r="M147" t="s">
        <v>25</v>
      </c>
      <c r="N147" t="s">
        <v>143</v>
      </c>
      <c r="O147" t="s">
        <v>144</v>
      </c>
      <c r="Q147" t="s">
        <v>40</v>
      </c>
      <c r="R147" t="s">
        <v>41</v>
      </c>
      <c r="S147" t="s">
        <v>1063</v>
      </c>
      <c r="T147" t="s">
        <v>1081</v>
      </c>
      <c r="U147" s="7">
        <v>25</v>
      </c>
      <c r="V147" s="7">
        <v>17.922466723766668</v>
      </c>
      <c r="W147">
        <v>3</v>
      </c>
      <c r="X147" s="7">
        <v>2.25</v>
      </c>
      <c r="Y147" s="7">
        <v>75</v>
      </c>
      <c r="Z147" s="7">
        <f t="shared" si="10"/>
        <v>72.75</v>
      </c>
      <c r="AA147" t="s">
        <v>66</v>
      </c>
      <c r="AB147" t="str">
        <f t="shared" si="11"/>
        <v>Non-Cash Payments</v>
      </c>
    </row>
    <row r="148" spans="1:28" x14ac:dyDescent="0.25">
      <c r="A148">
        <v>50566</v>
      </c>
      <c r="B148" s="2">
        <v>42948</v>
      </c>
      <c r="C148" s="10">
        <f>VLOOKUP(B148,Dates!A:B,2,FALSE)</f>
        <v>3</v>
      </c>
      <c r="D148">
        <v>4</v>
      </c>
      <c r="E148" s="2">
        <f t="shared" si="8"/>
        <v>42954</v>
      </c>
      <c r="F148">
        <v>0</v>
      </c>
      <c r="G148" t="s">
        <v>62</v>
      </c>
      <c r="H148" t="str">
        <f t="shared" si="9"/>
        <v>Other</v>
      </c>
      <c r="I148">
        <v>24</v>
      </c>
      <c r="J148">
        <v>9112</v>
      </c>
      <c r="K148">
        <v>5</v>
      </c>
      <c r="L148" t="s">
        <v>31</v>
      </c>
      <c r="M148" t="s">
        <v>25</v>
      </c>
      <c r="N148" t="s">
        <v>32</v>
      </c>
      <c r="O148" t="s">
        <v>32</v>
      </c>
      <c r="Q148" t="s">
        <v>33</v>
      </c>
      <c r="R148" t="s">
        <v>34</v>
      </c>
      <c r="S148" t="s">
        <v>1059</v>
      </c>
      <c r="T148" t="s">
        <v>1058</v>
      </c>
      <c r="U148" s="7">
        <v>50</v>
      </c>
      <c r="V148" s="7">
        <v>43.678035218757444</v>
      </c>
      <c r="W148">
        <v>3</v>
      </c>
      <c r="X148" s="7">
        <v>8.25</v>
      </c>
      <c r="Y148" s="7">
        <v>150</v>
      </c>
      <c r="Z148" s="7">
        <f t="shared" si="10"/>
        <v>141.75</v>
      </c>
      <c r="AA148" t="s">
        <v>66</v>
      </c>
      <c r="AB148" t="str">
        <f t="shared" si="11"/>
        <v>Non-Cash Payments</v>
      </c>
    </row>
    <row r="149" spans="1:28" x14ac:dyDescent="0.25">
      <c r="A149">
        <v>47468</v>
      </c>
      <c r="B149" s="2">
        <v>42697</v>
      </c>
      <c r="C149" s="10">
        <f>VLOOKUP(B149,Dates!A:B,2,FALSE)</f>
        <v>4</v>
      </c>
      <c r="D149">
        <v>4</v>
      </c>
      <c r="E149" s="2">
        <f t="shared" si="8"/>
        <v>42703</v>
      </c>
      <c r="F149">
        <v>0</v>
      </c>
      <c r="G149" t="s">
        <v>62</v>
      </c>
      <c r="H149" t="str">
        <f t="shared" si="9"/>
        <v>Other</v>
      </c>
      <c r="I149">
        <v>24</v>
      </c>
      <c r="J149">
        <v>7532</v>
      </c>
      <c r="K149">
        <v>5</v>
      </c>
      <c r="L149" t="s">
        <v>31</v>
      </c>
      <c r="M149" t="s">
        <v>25</v>
      </c>
      <c r="N149" t="s">
        <v>194</v>
      </c>
      <c r="O149" t="s">
        <v>158</v>
      </c>
      <c r="Q149" t="s">
        <v>33</v>
      </c>
      <c r="R149" t="s">
        <v>34</v>
      </c>
      <c r="S149" t="s">
        <v>1059</v>
      </c>
      <c r="T149" t="s">
        <v>1058</v>
      </c>
      <c r="U149" s="7">
        <v>50</v>
      </c>
      <c r="V149" s="7">
        <v>43.678035218757444</v>
      </c>
      <c r="W149">
        <v>3</v>
      </c>
      <c r="X149" s="7">
        <v>22.5</v>
      </c>
      <c r="Y149" s="7">
        <v>150</v>
      </c>
      <c r="Z149" s="7">
        <f t="shared" si="10"/>
        <v>127.5</v>
      </c>
      <c r="AA149" t="s">
        <v>66</v>
      </c>
      <c r="AB149" t="str">
        <f t="shared" si="11"/>
        <v>Non-Cash Payments</v>
      </c>
    </row>
    <row r="150" spans="1:28" x14ac:dyDescent="0.25">
      <c r="A150">
        <v>43689</v>
      </c>
      <c r="B150" s="2">
        <v>42642</v>
      </c>
      <c r="C150" s="10">
        <f>VLOOKUP(B150,Dates!A:B,2,FALSE)</f>
        <v>5</v>
      </c>
      <c r="D150">
        <v>4</v>
      </c>
      <c r="E150" s="2">
        <f t="shared" si="8"/>
        <v>42648</v>
      </c>
      <c r="F150">
        <v>1</v>
      </c>
      <c r="G150" t="s">
        <v>62</v>
      </c>
      <c r="H150" t="str">
        <f t="shared" si="9"/>
        <v>Other</v>
      </c>
      <c r="I150">
        <v>29</v>
      </c>
      <c r="J150">
        <v>10081</v>
      </c>
      <c r="K150">
        <v>5</v>
      </c>
      <c r="L150" t="s">
        <v>31</v>
      </c>
      <c r="M150" t="s">
        <v>25</v>
      </c>
      <c r="N150" t="s">
        <v>86</v>
      </c>
      <c r="O150" t="s">
        <v>87</v>
      </c>
      <c r="Q150" t="s">
        <v>88</v>
      </c>
      <c r="R150" t="s">
        <v>89</v>
      </c>
      <c r="S150" t="s">
        <v>1047</v>
      </c>
      <c r="T150" t="s">
        <v>1046</v>
      </c>
      <c r="U150" s="7">
        <v>39.990001679999999</v>
      </c>
      <c r="V150" s="7">
        <v>34.198098313835338</v>
      </c>
      <c r="W150">
        <v>3</v>
      </c>
      <c r="X150" s="7">
        <v>20.38999939</v>
      </c>
      <c r="Y150" s="7">
        <v>119.97000503999999</v>
      </c>
      <c r="Z150" s="7">
        <f t="shared" si="10"/>
        <v>99.58000564999999</v>
      </c>
      <c r="AA150" t="s">
        <v>66</v>
      </c>
      <c r="AB150" t="str">
        <f t="shared" si="11"/>
        <v>Non-Cash Payments</v>
      </c>
    </row>
    <row r="151" spans="1:28" x14ac:dyDescent="0.25">
      <c r="A151">
        <v>49528</v>
      </c>
      <c r="B151" s="2">
        <v>42727</v>
      </c>
      <c r="C151" s="10">
        <f>VLOOKUP(B151,Dates!A:B,2,FALSE)</f>
        <v>6</v>
      </c>
      <c r="D151">
        <v>4</v>
      </c>
      <c r="E151" s="2">
        <f t="shared" si="8"/>
        <v>42733</v>
      </c>
      <c r="F151">
        <v>0</v>
      </c>
      <c r="G151" t="s">
        <v>62</v>
      </c>
      <c r="H151" t="str">
        <f t="shared" si="9"/>
        <v>Other</v>
      </c>
      <c r="I151">
        <v>9</v>
      </c>
      <c r="J151">
        <v>6950</v>
      </c>
      <c r="K151">
        <v>3</v>
      </c>
      <c r="L151" t="s">
        <v>24</v>
      </c>
      <c r="M151" t="s">
        <v>25</v>
      </c>
      <c r="N151" t="s">
        <v>135</v>
      </c>
      <c r="O151" t="s">
        <v>135</v>
      </c>
      <c r="Q151" t="s">
        <v>68</v>
      </c>
      <c r="R151" t="s">
        <v>41</v>
      </c>
      <c r="S151" t="s">
        <v>1045</v>
      </c>
      <c r="T151" t="s">
        <v>1044</v>
      </c>
      <c r="U151" s="7">
        <v>99.989997860000003</v>
      </c>
      <c r="V151" s="7">
        <v>95.114003926871064</v>
      </c>
      <c r="W151">
        <v>3</v>
      </c>
      <c r="X151" s="7">
        <v>39</v>
      </c>
      <c r="Y151" s="7">
        <v>299.96999357999999</v>
      </c>
      <c r="Z151" s="7">
        <f t="shared" si="10"/>
        <v>260.96999357999999</v>
      </c>
      <c r="AA151" t="s">
        <v>66</v>
      </c>
      <c r="AB151" t="str">
        <f t="shared" si="11"/>
        <v>Non-Cash Payments</v>
      </c>
    </row>
    <row r="152" spans="1:28" x14ac:dyDescent="0.25">
      <c r="A152">
        <v>44474</v>
      </c>
      <c r="B152" s="2">
        <v>42684</v>
      </c>
      <c r="C152" s="10">
        <f>VLOOKUP(B152,Dates!A:B,2,FALSE)</f>
        <v>5</v>
      </c>
      <c r="D152">
        <v>4</v>
      </c>
      <c r="E152" s="2">
        <f t="shared" si="8"/>
        <v>42690</v>
      </c>
      <c r="F152">
        <v>1</v>
      </c>
      <c r="G152" t="s">
        <v>62</v>
      </c>
      <c r="H152" t="str">
        <f t="shared" si="9"/>
        <v>Other</v>
      </c>
      <c r="I152">
        <v>9</v>
      </c>
      <c r="J152">
        <v>4830</v>
      </c>
      <c r="K152">
        <v>3</v>
      </c>
      <c r="L152" t="s">
        <v>24</v>
      </c>
      <c r="M152" t="s">
        <v>25</v>
      </c>
      <c r="N152" t="s">
        <v>195</v>
      </c>
      <c r="O152" t="s">
        <v>196</v>
      </c>
      <c r="Q152" t="s">
        <v>109</v>
      </c>
      <c r="R152" t="s">
        <v>29</v>
      </c>
      <c r="S152" t="s">
        <v>1045</v>
      </c>
      <c r="T152" t="s">
        <v>1044</v>
      </c>
      <c r="U152" s="7">
        <v>99.989997860000003</v>
      </c>
      <c r="V152" s="7">
        <v>95.114003926871064</v>
      </c>
      <c r="W152">
        <v>3</v>
      </c>
      <c r="X152" s="7">
        <v>53.990001679999999</v>
      </c>
      <c r="Y152" s="7">
        <v>299.96999357999999</v>
      </c>
      <c r="Z152" s="7">
        <f t="shared" si="10"/>
        <v>245.97999189999999</v>
      </c>
      <c r="AA152" t="s">
        <v>66</v>
      </c>
      <c r="AB152" t="str">
        <f t="shared" si="11"/>
        <v>Non-Cash Payments</v>
      </c>
    </row>
    <row r="153" spans="1:28" x14ac:dyDescent="0.25">
      <c r="A153">
        <v>41832</v>
      </c>
      <c r="B153" s="2">
        <v>42409</v>
      </c>
      <c r="C153" s="10">
        <f>VLOOKUP(B153,Dates!A:B,2,FALSE)</f>
        <v>3</v>
      </c>
      <c r="D153">
        <v>4</v>
      </c>
      <c r="E153" s="2">
        <f t="shared" si="8"/>
        <v>42415</v>
      </c>
      <c r="F153">
        <v>0</v>
      </c>
      <c r="G153" t="s">
        <v>62</v>
      </c>
      <c r="H153" t="str">
        <f t="shared" si="9"/>
        <v>Other</v>
      </c>
      <c r="I153">
        <v>17</v>
      </c>
      <c r="J153">
        <v>11797</v>
      </c>
      <c r="K153">
        <v>4</v>
      </c>
      <c r="L153" t="s">
        <v>46</v>
      </c>
      <c r="M153" t="s">
        <v>25</v>
      </c>
      <c r="N153" t="s">
        <v>86</v>
      </c>
      <c r="O153" t="s">
        <v>87</v>
      </c>
      <c r="Q153" t="s">
        <v>88</v>
      </c>
      <c r="R153" t="s">
        <v>89</v>
      </c>
      <c r="S153" t="s">
        <v>1055</v>
      </c>
      <c r="T153" t="s">
        <v>1054</v>
      </c>
      <c r="U153" s="7">
        <v>59.990001679999999</v>
      </c>
      <c r="V153" s="7">
        <v>54.488929209402009</v>
      </c>
      <c r="W153">
        <v>3</v>
      </c>
      <c r="X153" s="7">
        <v>21.600000380000001</v>
      </c>
      <c r="Y153" s="7">
        <v>179.97000503999999</v>
      </c>
      <c r="Z153" s="7">
        <f t="shared" si="10"/>
        <v>158.37000465999998</v>
      </c>
      <c r="AA153" t="s">
        <v>66</v>
      </c>
      <c r="AB153" t="str">
        <f t="shared" si="11"/>
        <v>Non-Cash Payments</v>
      </c>
    </row>
    <row r="154" spans="1:28" x14ac:dyDescent="0.25">
      <c r="A154">
        <v>49765</v>
      </c>
      <c r="B154" s="2">
        <v>42731</v>
      </c>
      <c r="C154" s="10">
        <f>VLOOKUP(B154,Dates!A:B,2,FALSE)</f>
        <v>3</v>
      </c>
      <c r="D154">
        <v>4</v>
      </c>
      <c r="E154" s="2">
        <f t="shared" si="8"/>
        <v>42737</v>
      </c>
      <c r="F154">
        <v>1</v>
      </c>
      <c r="G154" t="s">
        <v>62</v>
      </c>
      <c r="H154" t="str">
        <f t="shared" si="9"/>
        <v>Other</v>
      </c>
      <c r="I154">
        <v>17</v>
      </c>
      <c r="J154">
        <v>6967</v>
      </c>
      <c r="K154">
        <v>4</v>
      </c>
      <c r="L154" t="s">
        <v>46</v>
      </c>
      <c r="M154" t="s">
        <v>25</v>
      </c>
      <c r="N154" t="s">
        <v>197</v>
      </c>
      <c r="O154" t="s">
        <v>198</v>
      </c>
      <c r="Q154" t="s">
        <v>199</v>
      </c>
      <c r="R154" t="s">
        <v>52</v>
      </c>
      <c r="S154" t="s">
        <v>1055</v>
      </c>
      <c r="T154" t="s">
        <v>1054</v>
      </c>
      <c r="U154" s="7">
        <v>59.990001679999999</v>
      </c>
      <c r="V154" s="7">
        <v>54.488929209402009</v>
      </c>
      <c r="W154">
        <v>3</v>
      </c>
      <c r="X154" s="7">
        <v>23.399999619999999</v>
      </c>
      <c r="Y154" s="7">
        <v>179.97000503999999</v>
      </c>
      <c r="Z154" s="7">
        <f t="shared" si="10"/>
        <v>156.57000542</v>
      </c>
      <c r="AA154" t="s">
        <v>66</v>
      </c>
      <c r="AB154" t="str">
        <f t="shared" si="11"/>
        <v>Non-Cash Payments</v>
      </c>
    </row>
    <row r="155" spans="1:28" x14ac:dyDescent="0.25">
      <c r="A155">
        <v>42885</v>
      </c>
      <c r="B155" s="2">
        <v>42631</v>
      </c>
      <c r="C155" s="10">
        <f>VLOOKUP(B155,Dates!A:B,2,FALSE)</f>
        <v>1</v>
      </c>
      <c r="D155">
        <v>4</v>
      </c>
      <c r="E155" s="2">
        <f t="shared" si="8"/>
        <v>42635</v>
      </c>
      <c r="F155">
        <v>1</v>
      </c>
      <c r="G155" t="s">
        <v>62</v>
      </c>
      <c r="H155" t="str">
        <f t="shared" si="9"/>
        <v>Other</v>
      </c>
      <c r="I155">
        <v>17</v>
      </c>
      <c r="J155">
        <v>2891</v>
      </c>
      <c r="K155">
        <v>4</v>
      </c>
      <c r="L155" t="s">
        <v>46</v>
      </c>
      <c r="M155" t="s">
        <v>25</v>
      </c>
      <c r="N155" t="s">
        <v>32</v>
      </c>
      <c r="O155" t="s">
        <v>32</v>
      </c>
      <c r="Q155" t="s">
        <v>33</v>
      </c>
      <c r="R155" t="s">
        <v>34</v>
      </c>
      <c r="S155" t="s">
        <v>1055</v>
      </c>
      <c r="T155" t="s">
        <v>1054</v>
      </c>
      <c r="U155" s="7">
        <v>59.990001679999999</v>
      </c>
      <c r="V155" s="7">
        <v>54.488929209402009</v>
      </c>
      <c r="W155">
        <v>3</v>
      </c>
      <c r="X155" s="7">
        <v>27</v>
      </c>
      <c r="Y155" s="7">
        <v>179.97000503999999</v>
      </c>
      <c r="Z155" s="7">
        <f t="shared" si="10"/>
        <v>152.97000503999999</v>
      </c>
      <c r="AA155" t="s">
        <v>66</v>
      </c>
      <c r="AB155" t="str">
        <f t="shared" si="11"/>
        <v>Non-Cash Payments</v>
      </c>
    </row>
    <row r="156" spans="1:28" x14ac:dyDescent="0.25">
      <c r="A156">
        <v>50620</v>
      </c>
      <c r="B156" s="2">
        <v>42948</v>
      </c>
      <c r="C156" s="10">
        <f>VLOOKUP(B156,Dates!A:B,2,FALSE)</f>
        <v>3</v>
      </c>
      <c r="D156">
        <v>4</v>
      </c>
      <c r="E156" s="2">
        <f t="shared" si="8"/>
        <v>42954</v>
      </c>
      <c r="F156">
        <v>1</v>
      </c>
      <c r="G156" t="s">
        <v>62</v>
      </c>
      <c r="H156" t="str">
        <f t="shared" si="9"/>
        <v>Other</v>
      </c>
      <c r="I156">
        <v>17</v>
      </c>
      <c r="J156">
        <v>9345</v>
      </c>
      <c r="K156">
        <v>4</v>
      </c>
      <c r="L156" t="s">
        <v>46</v>
      </c>
      <c r="M156" t="s">
        <v>25</v>
      </c>
      <c r="N156" t="s">
        <v>32</v>
      </c>
      <c r="O156" t="s">
        <v>32</v>
      </c>
      <c r="Q156" t="s">
        <v>33</v>
      </c>
      <c r="R156" t="s">
        <v>34</v>
      </c>
      <c r="S156" t="s">
        <v>1055</v>
      </c>
      <c r="T156" t="s">
        <v>1054</v>
      </c>
      <c r="U156" s="7">
        <v>59.990001679999999</v>
      </c>
      <c r="V156" s="7">
        <v>54.488929209402009</v>
      </c>
      <c r="W156">
        <v>3</v>
      </c>
      <c r="X156" s="7">
        <v>27</v>
      </c>
      <c r="Y156" s="7">
        <v>179.97000503999999</v>
      </c>
      <c r="Z156" s="7">
        <f t="shared" si="10"/>
        <v>152.97000503999999</v>
      </c>
      <c r="AA156" t="s">
        <v>66</v>
      </c>
      <c r="AB156" t="str">
        <f t="shared" si="11"/>
        <v>Non-Cash Payments</v>
      </c>
    </row>
    <row r="157" spans="1:28" x14ac:dyDescent="0.25">
      <c r="A157">
        <v>50620</v>
      </c>
      <c r="B157" s="2">
        <v>42948</v>
      </c>
      <c r="C157" s="10">
        <f>VLOOKUP(B157,Dates!A:B,2,FALSE)</f>
        <v>3</v>
      </c>
      <c r="D157">
        <v>4</v>
      </c>
      <c r="E157" s="2">
        <f t="shared" si="8"/>
        <v>42954</v>
      </c>
      <c r="F157">
        <v>1</v>
      </c>
      <c r="G157" t="s">
        <v>62</v>
      </c>
      <c r="H157" t="str">
        <f t="shared" si="9"/>
        <v>Other</v>
      </c>
      <c r="I157">
        <v>17</v>
      </c>
      <c r="J157">
        <v>9345</v>
      </c>
      <c r="K157">
        <v>4</v>
      </c>
      <c r="L157" t="s">
        <v>46</v>
      </c>
      <c r="M157" t="s">
        <v>25</v>
      </c>
      <c r="N157" t="s">
        <v>32</v>
      </c>
      <c r="O157" t="s">
        <v>32</v>
      </c>
      <c r="Q157" t="s">
        <v>33</v>
      </c>
      <c r="R157" t="s">
        <v>34</v>
      </c>
      <c r="S157" t="s">
        <v>1055</v>
      </c>
      <c r="T157" t="s">
        <v>1054</v>
      </c>
      <c r="U157" s="7">
        <v>59.990001679999999</v>
      </c>
      <c r="V157" s="7">
        <v>54.488929209402009</v>
      </c>
      <c r="W157">
        <v>3</v>
      </c>
      <c r="X157" s="7">
        <v>28.799999239999998</v>
      </c>
      <c r="Y157" s="7">
        <v>179.97000503999999</v>
      </c>
      <c r="Z157" s="7">
        <f t="shared" si="10"/>
        <v>151.17000579999998</v>
      </c>
      <c r="AA157" t="s">
        <v>66</v>
      </c>
      <c r="AB157" t="str">
        <f t="shared" si="11"/>
        <v>Non-Cash Payments</v>
      </c>
    </row>
    <row r="158" spans="1:28" x14ac:dyDescent="0.25">
      <c r="A158">
        <v>46636</v>
      </c>
      <c r="B158" s="2">
        <v>42685</v>
      </c>
      <c r="C158" s="10">
        <f>VLOOKUP(B158,Dates!A:B,2,FALSE)</f>
        <v>6</v>
      </c>
      <c r="D158">
        <v>4</v>
      </c>
      <c r="E158" s="2">
        <f t="shared" si="8"/>
        <v>42691</v>
      </c>
      <c r="F158">
        <v>0</v>
      </c>
      <c r="G158" t="s">
        <v>62</v>
      </c>
      <c r="H158" t="str">
        <f t="shared" si="9"/>
        <v>Other</v>
      </c>
      <c r="I158">
        <v>17</v>
      </c>
      <c r="J158">
        <v>3306</v>
      </c>
      <c r="K158">
        <v>4</v>
      </c>
      <c r="L158" t="s">
        <v>46</v>
      </c>
      <c r="M158" t="s">
        <v>25</v>
      </c>
      <c r="N158" t="s">
        <v>32</v>
      </c>
      <c r="O158" t="s">
        <v>32</v>
      </c>
      <c r="Q158" t="s">
        <v>33</v>
      </c>
      <c r="R158" t="s">
        <v>34</v>
      </c>
      <c r="S158" t="s">
        <v>1055</v>
      </c>
      <c r="T158" t="s">
        <v>1054</v>
      </c>
      <c r="U158" s="7">
        <v>59.990001679999999</v>
      </c>
      <c r="V158" s="7">
        <v>54.488929209402009</v>
      </c>
      <c r="W158">
        <v>3</v>
      </c>
      <c r="X158" s="7">
        <v>32.38999939</v>
      </c>
      <c r="Y158" s="7">
        <v>179.97000503999999</v>
      </c>
      <c r="Z158" s="7">
        <f t="shared" si="10"/>
        <v>147.58000564999998</v>
      </c>
      <c r="AA158" t="s">
        <v>66</v>
      </c>
      <c r="AB158" t="str">
        <f t="shared" si="11"/>
        <v>Non-Cash Payments</v>
      </c>
    </row>
    <row r="159" spans="1:28" x14ac:dyDescent="0.25">
      <c r="A159">
        <v>43268</v>
      </c>
      <c r="B159" s="2">
        <v>42636</v>
      </c>
      <c r="C159" s="10">
        <f>VLOOKUP(B159,Dates!A:B,2,FALSE)</f>
        <v>6</v>
      </c>
      <c r="D159">
        <v>4</v>
      </c>
      <c r="E159" s="2">
        <f t="shared" si="8"/>
        <v>42642</v>
      </c>
      <c r="F159">
        <v>0</v>
      </c>
      <c r="G159" t="s">
        <v>62</v>
      </c>
      <c r="H159" t="str">
        <f t="shared" si="9"/>
        <v>Other</v>
      </c>
      <c r="I159">
        <v>24</v>
      </c>
      <c r="J159">
        <v>6670</v>
      </c>
      <c r="K159">
        <v>5</v>
      </c>
      <c r="L159" t="s">
        <v>31</v>
      </c>
      <c r="M159" t="s">
        <v>25</v>
      </c>
      <c r="N159" t="s">
        <v>159</v>
      </c>
      <c r="O159" t="s">
        <v>160</v>
      </c>
      <c r="Q159" t="s">
        <v>48</v>
      </c>
      <c r="R159" t="s">
        <v>41</v>
      </c>
      <c r="S159" t="s">
        <v>1059</v>
      </c>
      <c r="T159" t="s">
        <v>1058</v>
      </c>
      <c r="U159" s="7">
        <v>50</v>
      </c>
      <c r="V159" s="7">
        <v>43.678035218757444</v>
      </c>
      <c r="W159">
        <v>3</v>
      </c>
      <c r="X159" s="7">
        <v>6</v>
      </c>
      <c r="Y159" s="7">
        <v>150</v>
      </c>
      <c r="Z159" s="7">
        <f t="shared" si="10"/>
        <v>144</v>
      </c>
      <c r="AA159" t="s">
        <v>66</v>
      </c>
      <c r="AB159" t="str">
        <f t="shared" si="11"/>
        <v>Non-Cash Payments</v>
      </c>
    </row>
    <row r="160" spans="1:28" x14ac:dyDescent="0.25">
      <c r="A160">
        <v>48208</v>
      </c>
      <c r="B160" s="2">
        <v>42472</v>
      </c>
      <c r="C160" s="10">
        <f>VLOOKUP(B160,Dates!A:B,2,FALSE)</f>
        <v>3</v>
      </c>
      <c r="D160">
        <v>4</v>
      </c>
      <c r="E160" s="2">
        <f t="shared" si="8"/>
        <v>42478</v>
      </c>
      <c r="F160">
        <v>0</v>
      </c>
      <c r="G160" t="s">
        <v>62</v>
      </c>
      <c r="H160" t="str">
        <f t="shared" si="9"/>
        <v>Other</v>
      </c>
      <c r="I160">
        <v>29</v>
      </c>
      <c r="J160">
        <v>9723</v>
      </c>
      <c r="K160">
        <v>5</v>
      </c>
      <c r="L160" t="s">
        <v>31</v>
      </c>
      <c r="M160" t="s">
        <v>25</v>
      </c>
      <c r="N160" t="s">
        <v>90</v>
      </c>
      <c r="O160" t="s">
        <v>91</v>
      </c>
      <c r="Q160" t="s">
        <v>40</v>
      </c>
      <c r="R160" t="s">
        <v>41</v>
      </c>
      <c r="S160" t="s">
        <v>1047</v>
      </c>
      <c r="T160" t="s">
        <v>1046</v>
      </c>
      <c r="U160" s="7">
        <v>39.990001679999999</v>
      </c>
      <c r="V160" s="7">
        <v>34.198098313835338</v>
      </c>
      <c r="W160">
        <v>3</v>
      </c>
      <c r="X160" s="7">
        <v>6.5999999049999998</v>
      </c>
      <c r="Y160" s="7">
        <v>119.97000503999999</v>
      </c>
      <c r="Z160" s="7">
        <f t="shared" si="10"/>
        <v>113.37000513499999</v>
      </c>
      <c r="AA160" t="s">
        <v>66</v>
      </c>
      <c r="AB160" t="str">
        <f t="shared" si="11"/>
        <v>Non-Cash Payments</v>
      </c>
    </row>
    <row r="161" spans="1:28" x14ac:dyDescent="0.25">
      <c r="A161">
        <v>43157</v>
      </c>
      <c r="B161" s="2">
        <v>42634</v>
      </c>
      <c r="C161" s="10">
        <f>VLOOKUP(B161,Dates!A:B,2,FALSE)</f>
        <v>4</v>
      </c>
      <c r="D161">
        <v>4</v>
      </c>
      <c r="E161" s="2">
        <f t="shared" si="8"/>
        <v>42640</v>
      </c>
      <c r="F161">
        <v>0</v>
      </c>
      <c r="G161" t="s">
        <v>62</v>
      </c>
      <c r="H161" t="str">
        <f t="shared" si="9"/>
        <v>Other</v>
      </c>
      <c r="I161">
        <v>24</v>
      </c>
      <c r="J161">
        <v>1662</v>
      </c>
      <c r="K161">
        <v>5</v>
      </c>
      <c r="L161" t="s">
        <v>31</v>
      </c>
      <c r="M161" t="s">
        <v>25</v>
      </c>
      <c r="N161" t="s">
        <v>200</v>
      </c>
      <c r="O161" t="s">
        <v>201</v>
      </c>
      <c r="Q161" t="s">
        <v>202</v>
      </c>
      <c r="R161" t="s">
        <v>29</v>
      </c>
      <c r="S161" t="s">
        <v>1059</v>
      </c>
      <c r="T161" t="s">
        <v>1058</v>
      </c>
      <c r="U161" s="7">
        <v>50</v>
      </c>
      <c r="V161" s="7">
        <v>43.678035218757444</v>
      </c>
      <c r="W161">
        <v>3</v>
      </c>
      <c r="X161" s="7">
        <v>10.5</v>
      </c>
      <c r="Y161" s="7">
        <v>150</v>
      </c>
      <c r="Z161" s="7">
        <f t="shared" si="10"/>
        <v>139.5</v>
      </c>
      <c r="AA161" t="s">
        <v>66</v>
      </c>
      <c r="AB161" t="str">
        <f t="shared" si="11"/>
        <v>Non-Cash Payments</v>
      </c>
    </row>
    <row r="162" spans="1:28" x14ac:dyDescent="0.25">
      <c r="A162">
        <v>48018</v>
      </c>
      <c r="B162" s="2">
        <v>42381</v>
      </c>
      <c r="C162" s="10">
        <f>VLOOKUP(B162,Dates!A:B,2,FALSE)</f>
        <v>3</v>
      </c>
      <c r="D162">
        <v>4</v>
      </c>
      <c r="E162" s="2">
        <f t="shared" si="8"/>
        <v>42387</v>
      </c>
      <c r="F162">
        <v>0</v>
      </c>
      <c r="G162" t="s">
        <v>62</v>
      </c>
      <c r="H162" t="str">
        <f t="shared" si="9"/>
        <v>Other</v>
      </c>
      <c r="I162">
        <v>24</v>
      </c>
      <c r="J162">
        <v>2709</v>
      </c>
      <c r="K162">
        <v>5</v>
      </c>
      <c r="L162" t="s">
        <v>31</v>
      </c>
      <c r="M162" t="s">
        <v>25</v>
      </c>
      <c r="N162" t="s">
        <v>192</v>
      </c>
      <c r="O162" t="s">
        <v>192</v>
      </c>
      <c r="Q162" t="s">
        <v>193</v>
      </c>
      <c r="R162" t="s">
        <v>52</v>
      </c>
      <c r="S162" t="s">
        <v>1059</v>
      </c>
      <c r="T162" t="s">
        <v>1058</v>
      </c>
      <c r="U162" s="7">
        <v>50</v>
      </c>
      <c r="V162" s="7">
        <v>43.678035218757444</v>
      </c>
      <c r="W162">
        <v>3</v>
      </c>
      <c r="X162" s="7">
        <v>24</v>
      </c>
      <c r="Y162" s="7">
        <v>150</v>
      </c>
      <c r="Z162" s="7">
        <f t="shared" si="10"/>
        <v>126</v>
      </c>
      <c r="AA162" t="s">
        <v>66</v>
      </c>
      <c r="AB162" t="str">
        <f t="shared" si="11"/>
        <v>Non-Cash Payments</v>
      </c>
    </row>
    <row r="163" spans="1:28" x14ac:dyDescent="0.25">
      <c r="A163">
        <v>46870</v>
      </c>
      <c r="B163" s="2">
        <v>42689</v>
      </c>
      <c r="C163" s="10">
        <f>VLOOKUP(B163,Dates!A:B,2,FALSE)</f>
        <v>3</v>
      </c>
      <c r="D163">
        <v>4</v>
      </c>
      <c r="E163" s="2">
        <f t="shared" si="8"/>
        <v>42695</v>
      </c>
      <c r="F163">
        <v>1</v>
      </c>
      <c r="G163" t="s">
        <v>62</v>
      </c>
      <c r="H163" t="str">
        <f t="shared" si="9"/>
        <v>Other</v>
      </c>
      <c r="I163">
        <v>29</v>
      </c>
      <c r="J163">
        <v>12101</v>
      </c>
      <c r="K163">
        <v>5</v>
      </c>
      <c r="L163" t="s">
        <v>31</v>
      </c>
      <c r="M163" t="s">
        <v>25</v>
      </c>
      <c r="N163" t="s">
        <v>114</v>
      </c>
      <c r="O163" t="s">
        <v>114</v>
      </c>
      <c r="Q163" t="s">
        <v>33</v>
      </c>
      <c r="R163" t="s">
        <v>34</v>
      </c>
      <c r="S163" t="s">
        <v>1047</v>
      </c>
      <c r="T163" t="s">
        <v>1046</v>
      </c>
      <c r="U163" s="7">
        <v>39.990001679999999</v>
      </c>
      <c r="V163" s="7">
        <v>34.198098313835338</v>
      </c>
      <c r="W163">
        <v>3</v>
      </c>
      <c r="X163" s="7">
        <v>20.38999939</v>
      </c>
      <c r="Y163" s="7">
        <v>119.97000503999999</v>
      </c>
      <c r="Z163" s="7">
        <f t="shared" si="10"/>
        <v>99.58000564999999</v>
      </c>
      <c r="AA163" t="s">
        <v>66</v>
      </c>
      <c r="AB163" t="str">
        <f t="shared" si="11"/>
        <v>Non-Cash Payments</v>
      </c>
    </row>
    <row r="164" spans="1:28" x14ac:dyDescent="0.25">
      <c r="A164">
        <v>45611</v>
      </c>
      <c r="B164" s="2">
        <v>42670</v>
      </c>
      <c r="C164" s="10">
        <f>VLOOKUP(B164,Dates!A:B,2,FALSE)</f>
        <v>5</v>
      </c>
      <c r="D164">
        <v>4</v>
      </c>
      <c r="E164" s="2">
        <f t="shared" si="8"/>
        <v>42676</v>
      </c>
      <c r="F164">
        <v>0</v>
      </c>
      <c r="G164" t="s">
        <v>62</v>
      </c>
      <c r="H164" t="str">
        <f t="shared" si="9"/>
        <v>Other</v>
      </c>
      <c r="I164">
        <v>24</v>
      </c>
      <c r="J164">
        <v>8078</v>
      </c>
      <c r="K164">
        <v>5</v>
      </c>
      <c r="L164" t="s">
        <v>31</v>
      </c>
      <c r="M164" t="s">
        <v>25</v>
      </c>
      <c r="N164" t="s">
        <v>38</v>
      </c>
      <c r="O164" t="s">
        <v>39</v>
      </c>
      <c r="Q164" t="s">
        <v>40</v>
      </c>
      <c r="R164" t="s">
        <v>41</v>
      </c>
      <c r="S164" t="s">
        <v>1059</v>
      </c>
      <c r="T164" t="s">
        <v>1058</v>
      </c>
      <c r="U164" s="7">
        <v>50</v>
      </c>
      <c r="V164" s="7">
        <v>43.678035218757444</v>
      </c>
      <c r="W164">
        <v>3</v>
      </c>
      <c r="X164" s="7">
        <v>25.5</v>
      </c>
      <c r="Y164" s="7">
        <v>150</v>
      </c>
      <c r="Z164" s="7">
        <f t="shared" si="10"/>
        <v>124.5</v>
      </c>
      <c r="AA164" t="s">
        <v>66</v>
      </c>
      <c r="AB164" t="str">
        <f t="shared" si="11"/>
        <v>Non-Cash Payments</v>
      </c>
    </row>
    <row r="165" spans="1:28" x14ac:dyDescent="0.25">
      <c r="A165">
        <v>42885</v>
      </c>
      <c r="B165" s="2">
        <v>42631</v>
      </c>
      <c r="C165" s="10">
        <f>VLOOKUP(B165,Dates!A:B,2,FALSE)</f>
        <v>1</v>
      </c>
      <c r="D165">
        <v>4</v>
      </c>
      <c r="E165" s="2">
        <f t="shared" si="8"/>
        <v>42635</v>
      </c>
      <c r="F165">
        <v>1</v>
      </c>
      <c r="G165" t="s">
        <v>62</v>
      </c>
      <c r="H165" t="str">
        <f t="shared" si="9"/>
        <v>Other</v>
      </c>
      <c r="I165">
        <v>41</v>
      </c>
      <c r="J165">
        <v>2891</v>
      </c>
      <c r="K165">
        <v>6</v>
      </c>
      <c r="L165" t="s">
        <v>35</v>
      </c>
      <c r="M165" t="s">
        <v>25</v>
      </c>
      <c r="N165" t="s">
        <v>32</v>
      </c>
      <c r="O165" t="s">
        <v>32</v>
      </c>
      <c r="Q165" t="s">
        <v>33</v>
      </c>
      <c r="R165" t="s">
        <v>34</v>
      </c>
      <c r="S165" t="s">
        <v>1049</v>
      </c>
      <c r="T165" t="s">
        <v>1048</v>
      </c>
      <c r="U165" s="7">
        <v>21.989999770000001</v>
      </c>
      <c r="V165" s="7">
        <v>20.391999720066668</v>
      </c>
      <c r="W165">
        <v>3</v>
      </c>
      <c r="X165" s="7">
        <v>4.6199998860000004</v>
      </c>
      <c r="Y165" s="7">
        <v>65.969999310000006</v>
      </c>
      <c r="Z165" s="7">
        <f t="shared" si="10"/>
        <v>61.349999424000004</v>
      </c>
      <c r="AA165" t="s">
        <v>66</v>
      </c>
      <c r="AB165" t="str">
        <f t="shared" si="11"/>
        <v>Non-Cash Payments</v>
      </c>
    </row>
    <row r="166" spans="1:28" x14ac:dyDescent="0.25">
      <c r="A166">
        <v>51248</v>
      </c>
      <c r="B166" s="2">
        <v>42753</v>
      </c>
      <c r="C166" s="10">
        <f>VLOOKUP(B166,Dates!A:B,2,FALSE)</f>
        <v>4</v>
      </c>
      <c r="D166">
        <v>4</v>
      </c>
      <c r="E166" s="2">
        <f t="shared" si="8"/>
        <v>42759</v>
      </c>
      <c r="F166">
        <v>0</v>
      </c>
      <c r="G166" t="s">
        <v>62</v>
      </c>
      <c r="H166" t="str">
        <f t="shared" si="9"/>
        <v>Other</v>
      </c>
      <c r="I166">
        <v>9</v>
      </c>
      <c r="J166">
        <v>2540</v>
      </c>
      <c r="K166">
        <v>3</v>
      </c>
      <c r="L166" t="s">
        <v>24</v>
      </c>
      <c r="M166" t="s">
        <v>25</v>
      </c>
      <c r="N166" t="s">
        <v>38</v>
      </c>
      <c r="O166" t="s">
        <v>39</v>
      </c>
      <c r="Q166" t="s">
        <v>40</v>
      </c>
      <c r="R166" t="s">
        <v>41</v>
      </c>
      <c r="S166" t="s">
        <v>1045</v>
      </c>
      <c r="T166" t="s">
        <v>1044</v>
      </c>
      <c r="U166" s="7">
        <v>99.989997860000003</v>
      </c>
      <c r="V166" s="7">
        <v>95.114003926871064</v>
      </c>
      <c r="W166">
        <v>3</v>
      </c>
      <c r="X166" s="7">
        <v>45</v>
      </c>
      <c r="Y166" s="7">
        <v>299.96999357999999</v>
      </c>
      <c r="Z166" s="7">
        <f t="shared" si="10"/>
        <v>254.96999357999999</v>
      </c>
      <c r="AA166" t="s">
        <v>66</v>
      </c>
      <c r="AB166" t="str">
        <f t="shared" si="11"/>
        <v>Non-Cash Payments</v>
      </c>
    </row>
    <row r="167" spans="1:28" x14ac:dyDescent="0.25">
      <c r="A167">
        <v>48163</v>
      </c>
      <c r="B167" s="2">
        <v>42472</v>
      </c>
      <c r="C167" s="10">
        <f>VLOOKUP(B167,Dates!A:B,2,FALSE)</f>
        <v>3</v>
      </c>
      <c r="D167">
        <v>4</v>
      </c>
      <c r="E167" s="2">
        <f t="shared" si="8"/>
        <v>42478</v>
      </c>
      <c r="F167">
        <v>0</v>
      </c>
      <c r="G167" t="s">
        <v>62</v>
      </c>
      <c r="H167" t="str">
        <f t="shared" si="9"/>
        <v>Other</v>
      </c>
      <c r="I167">
        <v>17</v>
      </c>
      <c r="J167">
        <v>4329</v>
      </c>
      <c r="K167">
        <v>4</v>
      </c>
      <c r="L167" t="s">
        <v>46</v>
      </c>
      <c r="M167" t="s">
        <v>25</v>
      </c>
      <c r="N167" t="s">
        <v>36</v>
      </c>
      <c r="O167" t="s">
        <v>36</v>
      </c>
      <c r="Q167" t="s">
        <v>37</v>
      </c>
      <c r="R167" t="s">
        <v>29</v>
      </c>
      <c r="S167" t="s">
        <v>1055</v>
      </c>
      <c r="T167" t="s">
        <v>1054</v>
      </c>
      <c r="U167" s="7">
        <v>59.990001679999999</v>
      </c>
      <c r="V167" s="7">
        <v>54.488929209402009</v>
      </c>
      <c r="W167">
        <v>3</v>
      </c>
      <c r="X167" s="7">
        <v>7.1999998090000004</v>
      </c>
      <c r="Y167" s="7">
        <v>179.97000503999999</v>
      </c>
      <c r="Z167" s="7">
        <f t="shared" si="10"/>
        <v>172.770005231</v>
      </c>
      <c r="AA167" t="s">
        <v>66</v>
      </c>
      <c r="AB167" t="str">
        <f t="shared" si="11"/>
        <v>Non-Cash Payments</v>
      </c>
    </row>
    <row r="168" spans="1:28" x14ac:dyDescent="0.25">
      <c r="A168">
        <v>41569</v>
      </c>
      <c r="B168" s="2">
        <v>42611</v>
      </c>
      <c r="C168" s="10">
        <f>VLOOKUP(B168,Dates!A:B,2,FALSE)</f>
        <v>2</v>
      </c>
      <c r="D168">
        <v>4</v>
      </c>
      <c r="E168" s="2">
        <f t="shared" si="8"/>
        <v>42615</v>
      </c>
      <c r="F168">
        <v>0</v>
      </c>
      <c r="G168" t="s">
        <v>62</v>
      </c>
      <c r="H168" t="str">
        <f t="shared" si="9"/>
        <v>Other</v>
      </c>
      <c r="I168">
        <v>17</v>
      </c>
      <c r="J168">
        <v>8841</v>
      </c>
      <c r="K168">
        <v>4</v>
      </c>
      <c r="L168" t="s">
        <v>46</v>
      </c>
      <c r="M168" t="s">
        <v>25</v>
      </c>
      <c r="N168" t="s">
        <v>156</v>
      </c>
      <c r="O168" t="s">
        <v>156</v>
      </c>
      <c r="Q168" t="s">
        <v>61</v>
      </c>
      <c r="R168" t="s">
        <v>41</v>
      </c>
      <c r="S168" t="s">
        <v>1055</v>
      </c>
      <c r="T168" t="s">
        <v>1054</v>
      </c>
      <c r="U168" s="7">
        <v>59.990001679999999</v>
      </c>
      <c r="V168" s="7">
        <v>54.488929209402009</v>
      </c>
      <c r="W168">
        <v>3</v>
      </c>
      <c r="X168" s="7">
        <v>9</v>
      </c>
      <c r="Y168" s="7">
        <v>179.97000503999999</v>
      </c>
      <c r="Z168" s="7">
        <f t="shared" si="10"/>
        <v>170.97000503999999</v>
      </c>
      <c r="AA168" t="s">
        <v>66</v>
      </c>
      <c r="AB168" t="str">
        <f t="shared" si="11"/>
        <v>Non-Cash Payments</v>
      </c>
    </row>
    <row r="169" spans="1:28" x14ac:dyDescent="0.25">
      <c r="A169">
        <v>51255</v>
      </c>
      <c r="B169" s="2">
        <v>42753</v>
      </c>
      <c r="C169" s="10">
        <f>VLOOKUP(B169,Dates!A:B,2,FALSE)</f>
        <v>4</v>
      </c>
      <c r="D169">
        <v>4</v>
      </c>
      <c r="E169" s="2">
        <f t="shared" si="8"/>
        <v>42759</v>
      </c>
      <c r="F169">
        <v>1</v>
      </c>
      <c r="G169" t="s">
        <v>62</v>
      </c>
      <c r="H169" t="str">
        <f t="shared" si="9"/>
        <v>Other</v>
      </c>
      <c r="I169">
        <v>7</v>
      </c>
      <c r="J169">
        <v>6248</v>
      </c>
      <c r="K169">
        <v>2</v>
      </c>
      <c r="L169" t="s">
        <v>136</v>
      </c>
      <c r="M169" t="s">
        <v>25</v>
      </c>
      <c r="N169" t="s">
        <v>55</v>
      </c>
      <c r="O169" t="s">
        <v>56</v>
      </c>
      <c r="Q169" t="s">
        <v>57</v>
      </c>
      <c r="R169" t="s">
        <v>29</v>
      </c>
      <c r="S169" t="s">
        <v>1083</v>
      </c>
      <c r="T169" t="s">
        <v>1082</v>
      </c>
      <c r="U169" s="7">
        <v>22</v>
      </c>
      <c r="V169" s="7">
        <v>19.656208341820829</v>
      </c>
      <c r="W169">
        <v>4</v>
      </c>
      <c r="X169" s="7">
        <v>6.1599998469999999</v>
      </c>
      <c r="Y169" s="7">
        <v>88</v>
      </c>
      <c r="Z169" s="7">
        <f t="shared" si="10"/>
        <v>81.840000153000005</v>
      </c>
      <c r="AA169" t="s">
        <v>30</v>
      </c>
      <c r="AB169" t="str">
        <f t="shared" si="11"/>
        <v>Cash Not Over 200</v>
      </c>
    </row>
    <row r="170" spans="1:28" x14ac:dyDescent="0.25">
      <c r="A170">
        <v>50813</v>
      </c>
      <c r="B170" s="2">
        <v>43040</v>
      </c>
      <c r="C170" s="10">
        <f>VLOOKUP(B170,Dates!A:B,2,FALSE)</f>
        <v>4</v>
      </c>
      <c r="D170">
        <v>2</v>
      </c>
      <c r="E170" s="2">
        <f t="shared" si="8"/>
        <v>43042</v>
      </c>
      <c r="F170">
        <v>1</v>
      </c>
      <c r="G170" t="s">
        <v>23</v>
      </c>
      <c r="H170" t="str">
        <f t="shared" si="9"/>
        <v>Other</v>
      </c>
      <c r="I170">
        <v>7</v>
      </c>
      <c r="J170">
        <v>7832</v>
      </c>
      <c r="K170">
        <v>2</v>
      </c>
      <c r="L170" t="s">
        <v>136</v>
      </c>
      <c r="M170" t="s">
        <v>25</v>
      </c>
      <c r="N170" t="s">
        <v>129</v>
      </c>
      <c r="O170" t="s">
        <v>130</v>
      </c>
      <c r="Q170" t="s">
        <v>131</v>
      </c>
      <c r="R170" t="s">
        <v>29</v>
      </c>
      <c r="S170" t="s">
        <v>1083</v>
      </c>
      <c r="T170" t="s">
        <v>1082</v>
      </c>
      <c r="U170" s="7">
        <v>22</v>
      </c>
      <c r="V170" s="7">
        <v>19.656208341820829</v>
      </c>
      <c r="W170">
        <v>1</v>
      </c>
      <c r="X170" s="7">
        <v>2.8599998950000001</v>
      </c>
      <c r="Y170" s="7">
        <v>22</v>
      </c>
      <c r="Z170" s="7">
        <f t="shared" si="10"/>
        <v>19.140000104999999</v>
      </c>
      <c r="AA170" t="s">
        <v>45</v>
      </c>
      <c r="AB170" t="str">
        <f t="shared" si="11"/>
        <v>Non-Cash Payments</v>
      </c>
    </row>
    <row r="171" spans="1:28" x14ac:dyDescent="0.25">
      <c r="A171">
        <v>50607</v>
      </c>
      <c r="B171" s="2">
        <v>42948</v>
      </c>
      <c r="C171" s="10">
        <f>VLOOKUP(B171,Dates!A:B,2,FALSE)</f>
        <v>3</v>
      </c>
      <c r="D171">
        <v>4</v>
      </c>
      <c r="E171" s="2">
        <f t="shared" si="8"/>
        <v>42954</v>
      </c>
      <c r="F171">
        <v>0</v>
      </c>
      <c r="G171" t="s">
        <v>62</v>
      </c>
      <c r="H171" t="str">
        <f t="shared" si="9"/>
        <v>Other</v>
      </c>
      <c r="I171">
        <v>7</v>
      </c>
      <c r="J171">
        <v>1944</v>
      </c>
      <c r="K171">
        <v>2</v>
      </c>
      <c r="L171" t="s">
        <v>136</v>
      </c>
      <c r="M171" t="s">
        <v>25</v>
      </c>
      <c r="N171" t="s">
        <v>203</v>
      </c>
      <c r="O171" t="s">
        <v>204</v>
      </c>
      <c r="Q171" t="s">
        <v>109</v>
      </c>
      <c r="R171" t="s">
        <v>29</v>
      </c>
      <c r="S171" t="s">
        <v>1083</v>
      </c>
      <c r="T171" t="s">
        <v>1082</v>
      </c>
      <c r="U171" s="7">
        <v>22</v>
      </c>
      <c r="V171" s="7">
        <v>19.656208341820829</v>
      </c>
      <c r="W171">
        <v>5</v>
      </c>
      <c r="X171" s="7">
        <v>7.6999998090000004</v>
      </c>
      <c r="Y171" s="7">
        <v>110</v>
      </c>
      <c r="Z171" s="7">
        <f t="shared" si="10"/>
        <v>102.300000191</v>
      </c>
      <c r="AA171" t="s">
        <v>30</v>
      </c>
      <c r="AB171" t="str">
        <f t="shared" si="11"/>
        <v>Cash Not Over 200</v>
      </c>
    </row>
    <row r="172" spans="1:28" x14ac:dyDescent="0.25">
      <c r="A172">
        <v>49413</v>
      </c>
      <c r="B172" s="2">
        <v>42726</v>
      </c>
      <c r="C172" s="10">
        <f>VLOOKUP(B172,Dates!A:B,2,FALSE)</f>
        <v>5</v>
      </c>
      <c r="D172">
        <v>1</v>
      </c>
      <c r="E172" s="2">
        <f t="shared" si="8"/>
        <v>42727</v>
      </c>
      <c r="F172">
        <v>1</v>
      </c>
      <c r="G172" t="s">
        <v>187</v>
      </c>
      <c r="H172" t="str">
        <f t="shared" si="9"/>
        <v>Other</v>
      </c>
      <c r="I172">
        <v>7</v>
      </c>
      <c r="J172">
        <v>1788</v>
      </c>
      <c r="K172">
        <v>2</v>
      </c>
      <c r="L172" t="s">
        <v>136</v>
      </c>
      <c r="M172" t="s">
        <v>25</v>
      </c>
      <c r="N172" t="s">
        <v>26</v>
      </c>
      <c r="O172" t="s">
        <v>27</v>
      </c>
      <c r="Q172" t="s">
        <v>28</v>
      </c>
      <c r="R172" t="s">
        <v>29</v>
      </c>
      <c r="S172" t="s">
        <v>1083</v>
      </c>
      <c r="T172" t="s">
        <v>1082</v>
      </c>
      <c r="U172" s="7">
        <v>22</v>
      </c>
      <c r="V172" s="7">
        <v>19.656208341820829</v>
      </c>
      <c r="W172">
        <v>4</v>
      </c>
      <c r="X172" s="7">
        <v>8.8000001910000005</v>
      </c>
      <c r="Y172" s="7">
        <v>88</v>
      </c>
      <c r="Z172" s="7">
        <f t="shared" si="10"/>
        <v>79.199999809000005</v>
      </c>
      <c r="AA172" t="s">
        <v>45</v>
      </c>
      <c r="AB172" t="str">
        <f t="shared" si="11"/>
        <v>Non-Cash Payments</v>
      </c>
    </row>
    <row r="173" spans="1:28" x14ac:dyDescent="0.25">
      <c r="A173">
        <v>49302</v>
      </c>
      <c r="B173" s="2">
        <v>42724</v>
      </c>
      <c r="C173" s="10">
        <f>VLOOKUP(B173,Dates!A:B,2,FALSE)</f>
        <v>3</v>
      </c>
      <c r="D173">
        <v>4</v>
      </c>
      <c r="E173" s="2">
        <f t="shared" si="8"/>
        <v>42730</v>
      </c>
      <c r="F173">
        <v>0</v>
      </c>
      <c r="G173" t="s">
        <v>62</v>
      </c>
      <c r="H173" t="str">
        <f t="shared" si="9"/>
        <v>Other</v>
      </c>
      <c r="I173">
        <v>7</v>
      </c>
      <c r="J173">
        <v>8480</v>
      </c>
      <c r="K173">
        <v>2</v>
      </c>
      <c r="L173" t="s">
        <v>136</v>
      </c>
      <c r="M173" t="s">
        <v>25</v>
      </c>
      <c r="N173" t="s">
        <v>79</v>
      </c>
      <c r="O173" t="s">
        <v>79</v>
      </c>
      <c r="Q173" t="s">
        <v>61</v>
      </c>
      <c r="R173" t="s">
        <v>41</v>
      </c>
      <c r="S173" t="s">
        <v>1083</v>
      </c>
      <c r="T173" t="s">
        <v>1082</v>
      </c>
      <c r="U173" s="7">
        <v>22</v>
      </c>
      <c r="V173" s="7">
        <v>19.656208341820829</v>
      </c>
      <c r="W173">
        <v>5</v>
      </c>
      <c r="X173" s="7">
        <v>9.8999996190000008</v>
      </c>
      <c r="Y173" s="7">
        <v>110</v>
      </c>
      <c r="Z173" s="7">
        <f t="shared" si="10"/>
        <v>100.100000381</v>
      </c>
      <c r="AA173" t="s">
        <v>45</v>
      </c>
      <c r="AB173" t="str">
        <f t="shared" si="11"/>
        <v>Non-Cash Payments</v>
      </c>
    </row>
    <row r="174" spans="1:28" x14ac:dyDescent="0.25">
      <c r="A174">
        <v>49113</v>
      </c>
      <c r="B174" s="2">
        <v>42721</v>
      </c>
      <c r="C174" s="10">
        <f>VLOOKUP(B174,Dates!A:B,2,FALSE)</f>
        <v>7</v>
      </c>
      <c r="D174">
        <v>2</v>
      </c>
      <c r="E174" s="2">
        <f t="shared" si="8"/>
        <v>42724</v>
      </c>
      <c r="F174">
        <v>1</v>
      </c>
      <c r="G174" t="s">
        <v>23</v>
      </c>
      <c r="H174" t="str">
        <f t="shared" si="9"/>
        <v>Other</v>
      </c>
      <c r="I174">
        <v>7</v>
      </c>
      <c r="J174">
        <v>7465</v>
      </c>
      <c r="K174">
        <v>2</v>
      </c>
      <c r="L174" t="s">
        <v>136</v>
      </c>
      <c r="M174" t="s">
        <v>25</v>
      </c>
      <c r="N174" t="s">
        <v>118</v>
      </c>
      <c r="O174" t="s">
        <v>118</v>
      </c>
      <c r="Q174" t="s">
        <v>44</v>
      </c>
      <c r="R174" t="s">
        <v>34</v>
      </c>
      <c r="S174" t="s">
        <v>1083</v>
      </c>
      <c r="T174" t="s">
        <v>1082</v>
      </c>
      <c r="U174" s="7">
        <v>22</v>
      </c>
      <c r="V174" s="7">
        <v>19.656208341820829</v>
      </c>
      <c r="W174">
        <v>2</v>
      </c>
      <c r="X174" s="7">
        <v>6.5999999049999998</v>
      </c>
      <c r="Y174" s="7">
        <v>44</v>
      </c>
      <c r="Z174" s="7">
        <f t="shared" si="10"/>
        <v>37.400000095000003</v>
      </c>
      <c r="AA174" t="s">
        <v>30</v>
      </c>
      <c r="AB174" t="str">
        <f t="shared" si="11"/>
        <v>Cash Not Over 200</v>
      </c>
    </row>
    <row r="175" spans="1:28" x14ac:dyDescent="0.25">
      <c r="A175">
        <v>49109</v>
      </c>
      <c r="B175" s="2">
        <v>42721</v>
      </c>
      <c r="C175" s="10">
        <f>VLOOKUP(B175,Dates!A:B,2,FALSE)</f>
        <v>7</v>
      </c>
      <c r="D175">
        <v>4</v>
      </c>
      <c r="E175" s="2">
        <f t="shared" si="8"/>
        <v>42726</v>
      </c>
      <c r="F175">
        <v>1</v>
      </c>
      <c r="G175" t="s">
        <v>62</v>
      </c>
      <c r="H175" t="str">
        <f t="shared" si="9"/>
        <v>Other</v>
      </c>
      <c r="I175">
        <v>7</v>
      </c>
      <c r="J175">
        <v>10173</v>
      </c>
      <c r="K175">
        <v>2</v>
      </c>
      <c r="L175" t="s">
        <v>136</v>
      </c>
      <c r="M175" t="s">
        <v>25</v>
      </c>
      <c r="N175" t="s">
        <v>171</v>
      </c>
      <c r="O175" t="s">
        <v>171</v>
      </c>
      <c r="Q175" t="s">
        <v>172</v>
      </c>
      <c r="R175" t="s">
        <v>52</v>
      </c>
      <c r="S175" t="s">
        <v>1083</v>
      </c>
      <c r="T175" t="s">
        <v>1082</v>
      </c>
      <c r="U175" s="7">
        <v>22</v>
      </c>
      <c r="V175" s="7">
        <v>19.656208341820829</v>
      </c>
      <c r="W175">
        <v>4</v>
      </c>
      <c r="X175" s="7">
        <v>10.56000042</v>
      </c>
      <c r="Y175" s="7">
        <v>88</v>
      </c>
      <c r="Z175" s="7">
        <f t="shared" si="10"/>
        <v>77.439999580000006</v>
      </c>
      <c r="AA175" t="s">
        <v>66</v>
      </c>
      <c r="AB175" t="str">
        <f t="shared" si="11"/>
        <v>Non-Cash Payments</v>
      </c>
    </row>
    <row r="176" spans="1:28" x14ac:dyDescent="0.25">
      <c r="A176">
        <v>48029</v>
      </c>
      <c r="B176" s="2">
        <v>42412</v>
      </c>
      <c r="C176" s="10">
        <f>VLOOKUP(B176,Dates!A:B,2,FALSE)</f>
        <v>6</v>
      </c>
      <c r="D176">
        <v>2</v>
      </c>
      <c r="E176" s="2">
        <f t="shared" si="8"/>
        <v>42416</v>
      </c>
      <c r="F176">
        <v>1</v>
      </c>
      <c r="G176" t="s">
        <v>23</v>
      </c>
      <c r="H176" t="str">
        <f t="shared" si="9"/>
        <v>Other</v>
      </c>
      <c r="I176">
        <v>7</v>
      </c>
      <c r="J176">
        <v>3754</v>
      </c>
      <c r="K176">
        <v>2</v>
      </c>
      <c r="L176" t="s">
        <v>136</v>
      </c>
      <c r="M176" t="s">
        <v>25</v>
      </c>
      <c r="N176" t="s">
        <v>138</v>
      </c>
      <c r="O176" t="s">
        <v>138</v>
      </c>
      <c r="Q176" t="s">
        <v>100</v>
      </c>
      <c r="R176" t="s">
        <v>52</v>
      </c>
      <c r="S176" t="s">
        <v>1083</v>
      </c>
      <c r="T176" t="s">
        <v>1082</v>
      </c>
      <c r="U176" s="7">
        <v>22</v>
      </c>
      <c r="V176" s="7">
        <v>19.656208341820829</v>
      </c>
      <c r="W176">
        <v>5</v>
      </c>
      <c r="X176" s="7">
        <v>13.19999981</v>
      </c>
      <c r="Y176" s="7">
        <v>110</v>
      </c>
      <c r="Z176" s="7">
        <f t="shared" si="10"/>
        <v>96.800000190000006</v>
      </c>
      <c r="AA176" t="s">
        <v>30</v>
      </c>
      <c r="AB176" t="str">
        <f t="shared" si="11"/>
        <v>Cash Not Over 200</v>
      </c>
    </row>
    <row r="177" spans="1:28" x14ac:dyDescent="0.25">
      <c r="A177">
        <v>47917</v>
      </c>
      <c r="B177" s="2">
        <v>42704</v>
      </c>
      <c r="C177" s="10">
        <f>VLOOKUP(B177,Dates!A:B,2,FALSE)</f>
        <v>4</v>
      </c>
      <c r="D177">
        <v>4</v>
      </c>
      <c r="E177" s="2">
        <f t="shared" si="8"/>
        <v>42710</v>
      </c>
      <c r="F177">
        <v>0</v>
      </c>
      <c r="G177" t="s">
        <v>62</v>
      </c>
      <c r="H177" t="str">
        <f t="shared" si="9"/>
        <v>Other</v>
      </c>
      <c r="I177">
        <v>7</v>
      </c>
      <c r="J177">
        <v>7810</v>
      </c>
      <c r="K177">
        <v>2</v>
      </c>
      <c r="L177" t="s">
        <v>136</v>
      </c>
      <c r="M177" t="s">
        <v>25</v>
      </c>
      <c r="N177" t="s">
        <v>32</v>
      </c>
      <c r="O177" t="s">
        <v>32</v>
      </c>
      <c r="Q177" t="s">
        <v>33</v>
      </c>
      <c r="R177" t="s">
        <v>34</v>
      </c>
      <c r="S177" t="s">
        <v>1083</v>
      </c>
      <c r="T177" t="s">
        <v>1082</v>
      </c>
      <c r="U177" s="7">
        <v>22</v>
      </c>
      <c r="V177" s="7">
        <v>19.656208341820829</v>
      </c>
      <c r="W177">
        <v>3</v>
      </c>
      <c r="X177" s="7">
        <v>13.19999981</v>
      </c>
      <c r="Y177" s="7">
        <v>66</v>
      </c>
      <c r="Z177" s="7">
        <f t="shared" si="10"/>
        <v>52.800000189999999</v>
      </c>
      <c r="AA177" t="s">
        <v>66</v>
      </c>
      <c r="AB177" t="str">
        <f t="shared" si="11"/>
        <v>Non-Cash Payments</v>
      </c>
    </row>
    <row r="178" spans="1:28" x14ac:dyDescent="0.25">
      <c r="A178">
        <v>47330</v>
      </c>
      <c r="B178" s="2">
        <v>42695</v>
      </c>
      <c r="C178" s="10">
        <f>VLOOKUP(B178,Dates!A:B,2,FALSE)</f>
        <v>2</v>
      </c>
      <c r="D178">
        <v>4</v>
      </c>
      <c r="E178" s="2">
        <f t="shared" si="8"/>
        <v>42699</v>
      </c>
      <c r="F178">
        <v>1</v>
      </c>
      <c r="G178" t="s">
        <v>62</v>
      </c>
      <c r="H178" t="str">
        <f t="shared" si="9"/>
        <v>Other</v>
      </c>
      <c r="I178">
        <v>7</v>
      </c>
      <c r="J178">
        <v>6370</v>
      </c>
      <c r="K178">
        <v>2</v>
      </c>
      <c r="L178" t="s">
        <v>136</v>
      </c>
      <c r="M178" t="s">
        <v>25</v>
      </c>
      <c r="N178" t="s">
        <v>32</v>
      </c>
      <c r="O178" t="s">
        <v>32</v>
      </c>
      <c r="Q178" t="s">
        <v>33</v>
      </c>
      <c r="R178" t="s">
        <v>34</v>
      </c>
      <c r="S178" t="s">
        <v>1083</v>
      </c>
      <c r="T178" t="s">
        <v>1082</v>
      </c>
      <c r="U178" s="7">
        <v>22</v>
      </c>
      <c r="V178" s="7">
        <v>19.656208341820829</v>
      </c>
      <c r="W178">
        <v>5</v>
      </c>
      <c r="X178" s="7">
        <v>14.30000019</v>
      </c>
      <c r="Y178" s="7">
        <v>110</v>
      </c>
      <c r="Z178" s="7">
        <f t="shared" si="10"/>
        <v>95.699999809999994</v>
      </c>
      <c r="AA178" t="s">
        <v>30</v>
      </c>
      <c r="AB178" t="str">
        <f t="shared" si="11"/>
        <v>Cash Not Over 200</v>
      </c>
    </row>
    <row r="179" spans="1:28" x14ac:dyDescent="0.25">
      <c r="A179">
        <v>46984</v>
      </c>
      <c r="B179" s="2">
        <v>42690</v>
      </c>
      <c r="C179" s="10">
        <f>VLOOKUP(B179,Dates!A:B,2,FALSE)</f>
        <v>4</v>
      </c>
      <c r="D179">
        <v>4</v>
      </c>
      <c r="E179" s="2">
        <f t="shared" si="8"/>
        <v>42696</v>
      </c>
      <c r="F179">
        <v>1</v>
      </c>
      <c r="G179" t="s">
        <v>62</v>
      </c>
      <c r="H179" t="str">
        <f t="shared" si="9"/>
        <v>Other</v>
      </c>
      <c r="I179">
        <v>7</v>
      </c>
      <c r="J179">
        <v>6374</v>
      </c>
      <c r="K179">
        <v>2</v>
      </c>
      <c r="L179" t="s">
        <v>136</v>
      </c>
      <c r="M179" t="s">
        <v>25</v>
      </c>
      <c r="N179" t="s">
        <v>205</v>
      </c>
      <c r="O179" t="s">
        <v>206</v>
      </c>
      <c r="Q179" t="s">
        <v>33</v>
      </c>
      <c r="R179" t="s">
        <v>34</v>
      </c>
      <c r="S179" t="s">
        <v>1083</v>
      </c>
      <c r="T179" t="s">
        <v>1082</v>
      </c>
      <c r="U179" s="7">
        <v>22</v>
      </c>
      <c r="V179" s="7">
        <v>19.656208341820829</v>
      </c>
      <c r="W179">
        <v>1</v>
      </c>
      <c r="X179" s="7">
        <v>3.7400000100000002</v>
      </c>
      <c r="Y179" s="7">
        <v>22</v>
      </c>
      <c r="Z179" s="7">
        <f t="shared" si="10"/>
        <v>18.259999990000001</v>
      </c>
      <c r="AA179" t="s">
        <v>45</v>
      </c>
      <c r="AB179" t="str">
        <f t="shared" si="11"/>
        <v>Non-Cash Payments</v>
      </c>
    </row>
    <row r="180" spans="1:28" x14ac:dyDescent="0.25">
      <c r="A180">
        <v>46687</v>
      </c>
      <c r="B180" s="2">
        <v>42715</v>
      </c>
      <c r="C180" s="10">
        <f>VLOOKUP(B180,Dates!A:B,2,FALSE)</f>
        <v>1</v>
      </c>
      <c r="D180">
        <v>2</v>
      </c>
      <c r="E180" s="2">
        <f t="shared" si="8"/>
        <v>42717</v>
      </c>
      <c r="F180">
        <v>1</v>
      </c>
      <c r="G180" t="s">
        <v>23</v>
      </c>
      <c r="H180" t="str">
        <f t="shared" si="9"/>
        <v>Other</v>
      </c>
      <c r="I180">
        <v>7</v>
      </c>
      <c r="J180">
        <v>12355</v>
      </c>
      <c r="K180">
        <v>2</v>
      </c>
      <c r="L180" t="s">
        <v>136</v>
      </c>
      <c r="M180" t="s">
        <v>25</v>
      </c>
      <c r="N180" t="s">
        <v>207</v>
      </c>
      <c r="O180" t="s">
        <v>208</v>
      </c>
      <c r="Q180" t="s">
        <v>33</v>
      </c>
      <c r="R180" t="s">
        <v>34</v>
      </c>
      <c r="S180" t="s">
        <v>1083</v>
      </c>
      <c r="T180" t="s">
        <v>1082</v>
      </c>
      <c r="U180" s="7">
        <v>22</v>
      </c>
      <c r="V180" s="7">
        <v>19.656208341820829</v>
      </c>
      <c r="W180">
        <v>4</v>
      </c>
      <c r="X180" s="7">
        <v>11.43999958</v>
      </c>
      <c r="Y180" s="7">
        <v>88</v>
      </c>
      <c r="Z180" s="7">
        <f t="shared" si="10"/>
        <v>76.560000419999994</v>
      </c>
      <c r="AA180" t="s">
        <v>66</v>
      </c>
      <c r="AB180" t="str">
        <f t="shared" si="11"/>
        <v>Non-Cash Payments</v>
      </c>
    </row>
    <row r="181" spans="1:28" x14ac:dyDescent="0.25">
      <c r="A181">
        <v>46443</v>
      </c>
      <c r="B181" s="2">
        <v>42593</v>
      </c>
      <c r="C181" s="10">
        <f>VLOOKUP(B181,Dates!A:B,2,FALSE)</f>
        <v>5</v>
      </c>
      <c r="D181">
        <v>4</v>
      </c>
      <c r="E181" s="2">
        <f t="shared" si="8"/>
        <v>42599</v>
      </c>
      <c r="F181">
        <v>0</v>
      </c>
      <c r="G181" t="s">
        <v>62</v>
      </c>
      <c r="H181" t="str">
        <f t="shared" si="9"/>
        <v>Other</v>
      </c>
      <c r="I181">
        <v>7</v>
      </c>
      <c r="J181">
        <v>9727</v>
      </c>
      <c r="K181">
        <v>2</v>
      </c>
      <c r="L181" t="s">
        <v>136</v>
      </c>
      <c r="M181" t="s">
        <v>25</v>
      </c>
      <c r="N181" t="s">
        <v>93</v>
      </c>
      <c r="O181" t="s">
        <v>93</v>
      </c>
      <c r="Q181" t="s">
        <v>28</v>
      </c>
      <c r="R181" t="s">
        <v>29</v>
      </c>
      <c r="S181" t="s">
        <v>1083</v>
      </c>
      <c r="T181" t="s">
        <v>1082</v>
      </c>
      <c r="U181" s="7">
        <v>22</v>
      </c>
      <c r="V181" s="7">
        <v>19.656208341820829</v>
      </c>
      <c r="W181">
        <v>3</v>
      </c>
      <c r="X181" s="7">
        <v>16.5</v>
      </c>
      <c r="Y181" s="7">
        <v>66</v>
      </c>
      <c r="Z181" s="7">
        <f t="shared" si="10"/>
        <v>49.5</v>
      </c>
      <c r="AA181" t="s">
        <v>66</v>
      </c>
      <c r="AB181" t="str">
        <f t="shared" si="11"/>
        <v>Non-Cash Payments</v>
      </c>
    </row>
    <row r="182" spans="1:28" x14ac:dyDescent="0.25">
      <c r="A182">
        <v>46292</v>
      </c>
      <c r="B182" s="2">
        <v>42532</v>
      </c>
      <c r="C182" s="10">
        <f>VLOOKUP(B182,Dates!A:B,2,FALSE)</f>
        <v>7</v>
      </c>
      <c r="D182">
        <v>4</v>
      </c>
      <c r="E182" s="2">
        <f t="shared" si="8"/>
        <v>42537</v>
      </c>
      <c r="F182">
        <v>0</v>
      </c>
      <c r="G182" t="s">
        <v>62</v>
      </c>
      <c r="H182" t="str">
        <f t="shared" si="9"/>
        <v>Other</v>
      </c>
      <c r="I182">
        <v>7</v>
      </c>
      <c r="J182">
        <v>1169</v>
      </c>
      <c r="K182">
        <v>2</v>
      </c>
      <c r="L182" t="s">
        <v>136</v>
      </c>
      <c r="M182" t="s">
        <v>25</v>
      </c>
      <c r="N182" t="s">
        <v>209</v>
      </c>
      <c r="O182" t="s">
        <v>210</v>
      </c>
      <c r="Q182" t="s">
        <v>147</v>
      </c>
      <c r="R182" t="s">
        <v>29</v>
      </c>
      <c r="S182" t="s">
        <v>1083</v>
      </c>
      <c r="T182" t="s">
        <v>1082</v>
      </c>
      <c r="U182" s="7">
        <v>22</v>
      </c>
      <c r="V182" s="7">
        <v>19.656208341820829</v>
      </c>
      <c r="W182">
        <v>1</v>
      </c>
      <c r="X182" s="7">
        <v>4.4000000950000002</v>
      </c>
      <c r="Y182" s="7">
        <v>22</v>
      </c>
      <c r="Z182" s="7">
        <f t="shared" si="10"/>
        <v>17.599999905000001</v>
      </c>
      <c r="AA182" t="s">
        <v>30</v>
      </c>
      <c r="AB182" t="str">
        <f t="shared" si="11"/>
        <v>Cash Not Over 200</v>
      </c>
    </row>
    <row r="183" spans="1:28" x14ac:dyDescent="0.25">
      <c r="A183">
        <v>45219</v>
      </c>
      <c r="B183" s="2">
        <v>42665</v>
      </c>
      <c r="C183" s="10">
        <f>VLOOKUP(B183,Dates!A:B,2,FALSE)</f>
        <v>7</v>
      </c>
      <c r="D183">
        <v>4</v>
      </c>
      <c r="E183" s="2">
        <f t="shared" si="8"/>
        <v>42670</v>
      </c>
      <c r="F183">
        <v>1</v>
      </c>
      <c r="G183" t="s">
        <v>62</v>
      </c>
      <c r="H183" t="str">
        <f t="shared" si="9"/>
        <v>Other</v>
      </c>
      <c r="I183">
        <v>7</v>
      </c>
      <c r="J183">
        <v>7269</v>
      </c>
      <c r="K183">
        <v>2</v>
      </c>
      <c r="L183" t="s">
        <v>136</v>
      </c>
      <c r="M183" t="s">
        <v>25</v>
      </c>
      <c r="N183" t="s">
        <v>55</v>
      </c>
      <c r="O183" t="s">
        <v>56</v>
      </c>
      <c r="Q183" t="s">
        <v>57</v>
      </c>
      <c r="R183" t="s">
        <v>29</v>
      </c>
      <c r="S183" t="s">
        <v>1083</v>
      </c>
      <c r="T183" t="s">
        <v>1082</v>
      </c>
      <c r="U183" s="7">
        <v>22</v>
      </c>
      <c r="V183" s="7">
        <v>19.656208341820829</v>
      </c>
      <c r="W183">
        <v>2</v>
      </c>
      <c r="X183" s="7">
        <v>11</v>
      </c>
      <c r="Y183" s="7">
        <v>44</v>
      </c>
      <c r="Z183" s="7">
        <f t="shared" si="10"/>
        <v>33</v>
      </c>
      <c r="AA183" t="s">
        <v>45</v>
      </c>
      <c r="AB183" t="str">
        <f t="shared" si="11"/>
        <v>Non-Cash Payments</v>
      </c>
    </row>
    <row r="184" spans="1:28" x14ac:dyDescent="0.25">
      <c r="A184">
        <v>44567</v>
      </c>
      <c r="B184" s="2">
        <v>42714</v>
      </c>
      <c r="C184" s="10">
        <f>VLOOKUP(B184,Dates!A:B,2,FALSE)</f>
        <v>7</v>
      </c>
      <c r="D184">
        <v>4</v>
      </c>
      <c r="E184" s="2">
        <f t="shared" si="8"/>
        <v>42719</v>
      </c>
      <c r="F184">
        <v>0</v>
      </c>
      <c r="G184" t="s">
        <v>62</v>
      </c>
      <c r="H184" t="str">
        <f t="shared" si="9"/>
        <v>Other</v>
      </c>
      <c r="I184">
        <v>7</v>
      </c>
      <c r="J184">
        <v>2588</v>
      </c>
      <c r="K184">
        <v>2</v>
      </c>
      <c r="L184" t="s">
        <v>136</v>
      </c>
      <c r="M184" t="s">
        <v>25</v>
      </c>
      <c r="N184" t="s">
        <v>211</v>
      </c>
      <c r="O184" t="s">
        <v>85</v>
      </c>
      <c r="Q184" t="s">
        <v>40</v>
      </c>
      <c r="R184" t="s">
        <v>41</v>
      </c>
      <c r="S184" t="s">
        <v>1083</v>
      </c>
      <c r="T184" t="s">
        <v>1082</v>
      </c>
      <c r="U184" s="7">
        <v>22</v>
      </c>
      <c r="V184" s="7">
        <v>19.656208341820829</v>
      </c>
      <c r="W184">
        <v>2</v>
      </c>
      <c r="X184" s="7">
        <v>0.439999998</v>
      </c>
      <c r="Y184" s="7">
        <v>44</v>
      </c>
      <c r="Z184" s="7">
        <f t="shared" si="10"/>
        <v>43.560000002000002</v>
      </c>
      <c r="AA184" t="s">
        <v>30</v>
      </c>
      <c r="AB184" t="str">
        <f t="shared" si="11"/>
        <v>Cash Not Over 200</v>
      </c>
    </row>
    <row r="185" spans="1:28" x14ac:dyDescent="0.25">
      <c r="A185">
        <v>44504</v>
      </c>
      <c r="B185" s="2">
        <v>42684</v>
      </c>
      <c r="C185" s="10">
        <f>VLOOKUP(B185,Dates!A:B,2,FALSE)</f>
        <v>5</v>
      </c>
      <c r="D185">
        <v>4</v>
      </c>
      <c r="E185" s="2">
        <f t="shared" si="8"/>
        <v>42690</v>
      </c>
      <c r="F185">
        <v>1</v>
      </c>
      <c r="G185" t="s">
        <v>62</v>
      </c>
      <c r="H185" t="str">
        <f t="shared" si="9"/>
        <v>Other</v>
      </c>
      <c r="I185">
        <v>7</v>
      </c>
      <c r="J185">
        <v>8544</v>
      </c>
      <c r="K185">
        <v>2</v>
      </c>
      <c r="L185" t="s">
        <v>136</v>
      </c>
      <c r="M185" t="s">
        <v>25</v>
      </c>
      <c r="N185" t="s">
        <v>36</v>
      </c>
      <c r="O185" t="s">
        <v>36</v>
      </c>
      <c r="Q185" t="s">
        <v>37</v>
      </c>
      <c r="R185" t="s">
        <v>29</v>
      </c>
      <c r="S185" t="s">
        <v>1083</v>
      </c>
      <c r="T185" t="s">
        <v>1082</v>
      </c>
      <c r="U185" s="7">
        <v>22</v>
      </c>
      <c r="V185" s="7">
        <v>19.656208341820829</v>
      </c>
      <c r="W185">
        <v>3</v>
      </c>
      <c r="X185" s="7">
        <v>0</v>
      </c>
      <c r="Y185" s="7">
        <v>66</v>
      </c>
      <c r="Z185" s="7">
        <f t="shared" si="10"/>
        <v>66</v>
      </c>
      <c r="AA185" t="s">
        <v>45</v>
      </c>
      <c r="AB185" t="str">
        <f t="shared" si="11"/>
        <v>Non-Cash Payments</v>
      </c>
    </row>
    <row r="186" spans="1:28" x14ac:dyDescent="0.25">
      <c r="A186">
        <v>44279</v>
      </c>
      <c r="B186" s="2">
        <v>42592</v>
      </c>
      <c r="C186" s="10">
        <f>VLOOKUP(B186,Dates!A:B,2,FALSE)</f>
        <v>4</v>
      </c>
      <c r="D186">
        <v>4</v>
      </c>
      <c r="E186" s="2">
        <f t="shared" si="8"/>
        <v>42598</v>
      </c>
      <c r="F186">
        <v>1</v>
      </c>
      <c r="G186" t="s">
        <v>62</v>
      </c>
      <c r="H186" t="str">
        <f t="shared" si="9"/>
        <v>Other</v>
      </c>
      <c r="I186">
        <v>7</v>
      </c>
      <c r="J186">
        <v>11412</v>
      </c>
      <c r="K186">
        <v>2</v>
      </c>
      <c r="L186" t="s">
        <v>136</v>
      </c>
      <c r="M186" t="s">
        <v>25</v>
      </c>
      <c r="N186" t="s">
        <v>170</v>
      </c>
      <c r="O186" t="s">
        <v>170</v>
      </c>
      <c r="Q186" t="s">
        <v>28</v>
      </c>
      <c r="R186" t="s">
        <v>29</v>
      </c>
      <c r="S186" t="s">
        <v>1083</v>
      </c>
      <c r="T186" t="s">
        <v>1082</v>
      </c>
      <c r="U186" s="7">
        <v>22</v>
      </c>
      <c r="V186" s="7">
        <v>19.656208341820829</v>
      </c>
      <c r="W186">
        <v>4</v>
      </c>
      <c r="X186" s="7">
        <v>14.079999920000001</v>
      </c>
      <c r="Y186" s="7">
        <v>88</v>
      </c>
      <c r="Z186" s="7">
        <f t="shared" si="10"/>
        <v>73.920000079999994</v>
      </c>
      <c r="AA186" t="s">
        <v>30</v>
      </c>
      <c r="AB186" t="str">
        <f t="shared" si="11"/>
        <v>Cash Not Over 200</v>
      </c>
    </row>
    <row r="187" spans="1:28" x14ac:dyDescent="0.25">
      <c r="A187">
        <v>42307</v>
      </c>
      <c r="B187" s="2">
        <v>42622</v>
      </c>
      <c r="C187" s="10">
        <f>VLOOKUP(B187,Dates!A:B,2,FALSE)</f>
        <v>6</v>
      </c>
      <c r="D187">
        <v>4</v>
      </c>
      <c r="E187" s="2">
        <f t="shared" si="8"/>
        <v>42628</v>
      </c>
      <c r="F187">
        <v>0</v>
      </c>
      <c r="G187" t="s">
        <v>62</v>
      </c>
      <c r="H187" t="str">
        <f t="shared" si="9"/>
        <v>Other</v>
      </c>
      <c r="I187">
        <v>7</v>
      </c>
      <c r="J187">
        <v>10428</v>
      </c>
      <c r="K187">
        <v>2</v>
      </c>
      <c r="L187" t="s">
        <v>136</v>
      </c>
      <c r="M187" t="s">
        <v>25</v>
      </c>
      <c r="N187" t="s">
        <v>32</v>
      </c>
      <c r="O187" t="s">
        <v>32</v>
      </c>
      <c r="Q187" t="s">
        <v>33</v>
      </c>
      <c r="R187" t="s">
        <v>34</v>
      </c>
      <c r="S187" t="s">
        <v>1083</v>
      </c>
      <c r="T187" t="s">
        <v>1082</v>
      </c>
      <c r="U187" s="7">
        <v>22</v>
      </c>
      <c r="V187" s="7">
        <v>19.656208341820829</v>
      </c>
      <c r="W187">
        <v>3</v>
      </c>
      <c r="X187" s="7">
        <v>1.980000019</v>
      </c>
      <c r="Y187" s="7">
        <v>66</v>
      </c>
      <c r="Z187" s="7">
        <f t="shared" si="10"/>
        <v>64.019999980999998</v>
      </c>
      <c r="AA187" t="s">
        <v>45</v>
      </c>
      <c r="AB187" t="str">
        <f t="shared" si="11"/>
        <v>Non-Cash Payments</v>
      </c>
    </row>
    <row r="188" spans="1:28" x14ac:dyDescent="0.25">
      <c r="A188">
        <v>42210</v>
      </c>
      <c r="B188" s="2">
        <v>42591</v>
      </c>
      <c r="C188" s="10">
        <f>VLOOKUP(B188,Dates!A:B,2,FALSE)</f>
        <v>3</v>
      </c>
      <c r="D188">
        <v>4</v>
      </c>
      <c r="E188" s="2">
        <f t="shared" si="8"/>
        <v>42597</v>
      </c>
      <c r="F188">
        <v>1</v>
      </c>
      <c r="G188" t="s">
        <v>62</v>
      </c>
      <c r="H188" t="str">
        <f t="shared" si="9"/>
        <v>Other</v>
      </c>
      <c r="I188">
        <v>7</v>
      </c>
      <c r="J188">
        <v>8663</v>
      </c>
      <c r="K188">
        <v>2</v>
      </c>
      <c r="L188" t="s">
        <v>136</v>
      </c>
      <c r="M188" t="s">
        <v>25</v>
      </c>
      <c r="N188" t="s">
        <v>212</v>
      </c>
      <c r="O188" t="s">
        <v>213</v>
      </c>
      <c r="Q188" t="s">
        <v>37</v>
      </c>
      <c r="R188" t="s">
        <v>29</v>
      </c>
      <c r="S188" t="s">
        <v>1083</v>
      </c>
      <c r="T188" t="s">
        <v>1082</v>
      </c>
      <c r="U188" s="7">
        <v>22</v>
      </c>
      <c r="V188" s="7">
        <v>19.656208341820829</v>
      </c>
      <c r="W188">
        <v>2</v>
      </c>
      <c r="X188" s="7">
        <v>0.87999999500000003</v>
      </c>
      <c r="Y188" s="7">
        <v>44</v>
      </c>
      <c r="Z188" s="7">
        <f t="shared" si="10"/>
        <v>43.120000005000001</v>
      </c>
      <c r="AA188" t="s">
        <v>30</v>
      </c>
      <c r="AB188" t="str">
        <f t="shared" si="11"/>
        <v>Cash Not Over 200</v>
      </c>
    </row>
    <row r="189" spans="1:28" x14ac:dyDescent="0.25">
      <c r="A189">
        <v>41735</v>
      </c>
      <c r="B189" s="2">
        <v>42378</v>
      </c>
      <c r="C189" s="10">
        <f>VLOOKUP(B189,Dates!A:B,2,FALSE)</f>
        <v>7</v>
      </c>
      <c r="D189">
        <v>0</v>
      </c>
      <c r="E189" s="2">
        <f t="shared" si="8"/>
        <v>42378</v>
      </c>
      <c r="F189">
        <v>0</v>
      </c>
      <c r="G189" t="s">
        <v>214</v>
      </c>
      <c r="H189" t="str">
        <f t="shared" si="9"/>
        <v>Same Day - On Time</v>
      </c>
      <c r="I189">
        <v>7</v>
      </c>
      <c r="J189">
        <v>7114</v>
      </c>
      <c r="K189">
        <v>2</v>
      </c>
      <c r="L189" t="s">
        <v>136</v>
      </c>
      <c r="M189" t="s">
        <v>25</v>
      </c>
      <c r="N189" t="s">
        <v>215</v>
      </c>
      <c r="O189" t="s">
        <v>216</v>
      </c>
      <c r="Q189" t="s">
        <v>68</v>
      </c>
      <c r="R189" t="s">
        <v>41</v>
      </c>
      <c r="S189" t="s">
        <v>1083</v>
      </c>
      <c r="T189" t="s">
        <v>1082</v>
      </c>
      <c r="U189" s="7">
        <v>22</v>
      </c>
      <c r="V189" s="7">
        <v>19.656208341820829</v>
      </c>
      <c r="W189">
        <v>2</v>
      </c>
      <c r="X189" s="7">
        <v>1.3200000519999999</v>
      </c>
      <c r="Y189" s="7">
        <v>44</v>
      </c>
      <c r="Z189" s="7">
        <f t="shared" si="10"/>
        <v>42.679999948000003</v>
      </c>
      <c r="AA189" t="s">
        <v>45</v>
      </c>
      <c r="AB189" t="str">
        <f t="shared" si="11"/>
        <v>Non-Cash Payments</v>
      </c>
    </row>
    <row r="190" spans="1:28" x14ac:dyDescent="0.25">
      <c r="A190">
        <v>41304</v>
      </c>
      <c r="B190" s="2">
        <v>42607</v>
      </c>
      <c r="C190" s="10">
        <f>VLOOKUP(B190,Dates!A:B,2,FALSE)</f>
        <v>5</v>
      </c>
      <c r="D190">
        <v>2</v>
      </c>
      <c r="E190" s="2">
        <f t="shared" si="8"/>
        <v>42611</v>
      </c>
      <c r="F190">
        <v>1</v>
      </c>
      <c r="G190" t="s">
        <v>23</v>
      </c>
      <c r="H190" t="str">
        <f t="shared" si="9"/>
        <v>Other</v>
      </c>
      <c r="I190">
        <v>7</v>
      </c>
      <c r="J190">
        <v>9316</v>
      </c>
      <c r="K190">
        <v>2</v>
      </c>
      <c r="L190" t="s">
        <v>136</v>
      </c>
      <c r="M190" t="s">
        <v>25</v>
      </c>
      <c r="N190" t="s">
        <v>53</v>
      </c>
      <c r="O190" t="s">
        <v>54</v>
      </c>
      <c r="Q190" t="s">
        <v>40</v>
      </c>
      <c r="R190" t="s">
        <v>41</v>
      </c>
      <c r="S190" t="s">
        <v>1083</v>
      </c>
      <c r="T190" t="s">
        <v>1082</v>
      </c>
      <c r="U190" s="7">
        <v>22</v>
      </c>
      <c r="V190" s="7">
        <v>19.656208341820829</v>
      </c>
      <c r="W190">
        <v>4</v>
      </c>
      <c r="X190" s="7">
        <v>15.84000015</v>
      </c>
      <c r="Y190" s="7">
        <v>88</v>
      </c>
      <c r="Z190" s="7">
        <f t="shared" si="10"/>
        <v>72.159999850000005</v>
      </c>
      <c r="AA190" t="s">
        <v>45</v>
      </c>
      <c r="AB190" t="str">
        <f t="shared" si="11"/>
        <v>Non-Cash Payments</v>
      </c>
    </row>
    <row r="191" spans="1:28" x14ac:dyDescent="0.25">
      <c r="A191">
        <v>51048</v>
      </c>
      <c r="B191" s="2">
        <v>42750</v>
      </c>
      <c r="C191" s="10">
        <f>VLOOKUP(B191,Dates!A:B,2,FALSE)</f>
        <v>1</v>
      </c>
      <c r="D191">
        <v>4</v>
      </c>
      <c r="E191" s="2">
        <f t="shared" si="8"/>
        <v>42754</v>
      </c>
      <c r="F191">
        <v>0</v>
      </c>
      <c r="G191" t="s">
        <v>62</v>
      </c>
      <c r="H191" t="str">
        <f t="shared" si="9"/>
        <v>Other</v>
      </c>
      <c r="I191">
        <v>7</v>
      </c>
      <c r="J191">
        <v>5884</v>
      </c>
      <c r="K191">
        <v>2</v>
      </c>
      <c r="L191" t="s">
        <v>136</v>
      </c>
      <c r="M191" t="s">
        <v>25</v>
      </c>
      <c r="N191" t="s">
        <v>42</v>
      </c>
      <c r="O191" t="s">
        <v>43</v>
      </c>
      <c r="Q191" t="s">
        <v>44</v>
      </c>
      <c r="R191" t="s">
        <v>34</v>
      </c>
      <c r="S191" t="s">
        <v>1083</v>
      </c>
      <c r="T191" t="s">
        <v>1084</v>
      </c>
      <c r="U191" s="7">
        <v>25</v>
      </c>
      <c r="V191" s="7">
        <v>23.551858392987498</v>
      </c>
      <c r="W191">
        <v>1</v>
      </c>
      <c r="X191" s="7">
        <v>0.75</v>
      </c>
      <c r="Y191" s="7">
        <v>25</v>
      </c>
      <c r="Z191" s="7">
        <f t="shared" si="10"/>
        <v>24.25</v>
      </c>
      <c r="AA191" t="s">
        <v>45</v>
      </c>
      <c r="AB191" t="str">
        <f t="shared" si="11"/>
        <v>Non-Cash Payments</v>
      </c>
    </row>
    <row r="192" spans="1:28" x14ac:dyDescent="0.25">
      <c r="A192">
        <v>50392</v>
      </c>
      <c r="B192" s="2">
        <v>42856</v>
      </c>
      <c r="C192" s="10">
        <f>VLOOKUP(B192,Dates!A:B,2,FALSE)</f>
        <v>2</v>
      </c>
      <c r="D192">
        <v>4</v>
      </c>
      <c r="E192" s="2">
        <f t="shared" si="8"/>
        <v>42860</v>
      </c>
      <c r="F192">
        <v>0</v>
      </c>
      <c r="G192" t="s">
        <v>62</v>
      </c>
      <c r="H192" t="str">
        <f t="shared" si="9"/>
        <v>Other</v>
      </c>
      <c r="I192">
        <v>7</v>
      </c>
      <c r="J192">
        <v>4580</v>
      </c>
      <c r="K192">
        <v>2</v>
      </c>
      <c r="L192" t="s">
        <v>136</v>
      </c>
      <c r="M192" t="s">
        <v>25</v>
      </c>
      <c r="N192" t="s">
        <v>97</v>
      </c>
      <c r="O192" t="s">
        <v>98</v>
      </c>
      <c r="Q192" t="s">
        <v>88</v>
      </c>
      <c r="R192" t="s">
        <v>89</v>
      </c>
      <c r="S192" t="s">
        <v>1083</v>
      </c>
      <c r="T192" t="s">
        <v>1084</v>
      </c>
      <c r="U192" s="7">
        <v>25</v>
      </c>
      <c r="V192" s="7">
        <v>23.551858392987498</v>
      </c>
      <c r="W192">
        <v>5</v>
      </c>
      <c r="X192" s="7">
        <v>6.25</v>
      </c>
      <c r="Y192" s="7">
        <v>125</v>
      </c>
      <c r="Z192" s="7">
        <f t="shared" si="10"/>
        <v>118.75</v>
      </c>
      <c r="AA192" t="s">
        <v>30</v>
      </c>
      <c r="AB192" t="str">
        <f t="shared" si="11"/>
        <v>Cash Not Over 200</v>
      </c>
    </row>
    <row r="193" spans="1:28" x14ac:dyDescent="0.25">
      <c r="A193">
        <v>50036</v>
      </c>
      <c r="B193" s="2">
        <v>42735</v>
      </c>
      <c r="C193" s="10">
        <f>VLOOKUP(B193,Dates!A:B,2,FALSE)</f>
        <v>7</v>
      </c>
      <c r="D193">
        <v>4</v>
      </c>
      <c r="E193" s="2">
        <f t="shared" si="8"/>
        <v>42740</v>
      </c>
      <c r="F193">
        <v>0</v>
      </c>
      <c r="G193" t="s">
        <v>62</v>
      </c>
      <c r="H193" t="str">
        <f t="shared" si="9"/>
        <v>Other</v>
      </c>
      <c r="I193">
        <v>7</v>
      </c>
      <c r="J193">
        <v>11696</v>
      </c>
      <c r="K193">
        <v>2</v>
      </c>
      <c r="L193" t="s">
        <v>136</v>
      </c>
      <c r="M193" t="s">
        <v>25</v>
      </c>
      <c r="N193" t="s">
        <v>170</v>
      </c>
      <c r="O193" t="s">
        <v>170</v>
      </c>
      <c r="Q193" t="s">
        <v>28</v>
      </c>
      <c r="R193" t="s">
        <v>29</v>
      </c>
      <c r="S193" t="s">
        <v>1083</v>
      </c>
      <c r="T193" t="s">
        <v>1084</v>
      </c>
      <c r="U193" s="7">
        <v>25</v>
      </c>
      <c r="V193" s="7">
        <v>23.551858392987498</v>
      </c>
      <c r="W193">
        <v>1</v>
      </c>
      <c r="X193" s="7">
        <v>1</v>
      </c>
      <c r="Y193" s="7">
        <v>25</v>
      </c>
      <c r="Z193" s="7">
        <f t="shared" si="10"/>
        <v>24</v>
      </c>
      <c r="AA193" t="s">
        <v>30</v>
      </c>
      <c r="AB193" t="str">
        <f t="shared" si="11"/>
        <v>Cash Not Over 200</v>
      </c>
    </row>
    <row r="194" spans="1:28" x14ac:dyDescent="0.25">
      <c r="A194">
        <v>49416</v>
      </c>
      <c r="B194" s="2">
        <v>42726</v>
      </c>
      <c r="C194" s="10">
        <f>VLOOKUP(B194,Dates!A:B,2,FALSE)</f>
        <v>5</v>
      </c>
      <c r="D194">
        <v>1</v>
      </c>
      <c r="E194" s="2">
        <f t="shared" si="8"/>
        <v>42727</v>
      </c>
      <c r="F194">
        <v>1</v>
      </c>
      <c r="G194" t="s">
        <v>187</v>
      </c>
      <c r="H194" t="str">
        <f t="shared" si="9"/>
        <v>Other</v>
      </c>
      <c r="I194">
        <v>7</v>
      </c>
      <c r="J194">
        <v>7680</v>
      </c>
      <c r="K194">
        <v>2</v>
      </c>
      <c r="L194" t="s">
        <v>136</v>
      </c>
      <c r="M194" t="s">
        <v>25</v>
      </c>
      <c r="N194" t="s">
        <v>53</v>
      </c>
      <c r="O194" t="s">
        <v>54</v>
      </c>
      <c r="Q194" t="s">
        <v>40</v>
      </c>
      <c r="R194" t="s">
        <v>41</v>
      </c>
      <c r="S194" t="s">
        <v>1083</v>
      </c>
      <c r="T194" t="s">
        <v>1084</v>
      </c>
      <c r="U194" s="7">
        <v>25</v>
      </c>
      <c r="V194" s="7">
        <v>23.551858392987498</v>
      </c>
      <c r="W194">
        <v>4</v>
      </c>
      <c r="X194" s="7">
        <v>5</v>
      </c>
      <c r="Y194" s="7">
        <v>100</v>
      </c>
      <c r="Z194" s="7">
        <f t="shared" si="10"/>
        <v>95</v>
      </c>
      <c r="AA194" t="s">
        <v>45</v>
      </c>
      <c r="AB194" t="str">
        <f t="shared" si="11"/>
        <v>Non-Cash Payments</v>
      </c>
    </row>
    <row r="195" spans="1:28" x14ac:dyDescent="0.25">
      <c r="A195">
        <v>48888</v>
      </c>
      <c r="B195" s="2">
        <v>42718</v>
      </c>
      <c r="C195" s="10">
        <f>VLOOKUP(B195,Dates!A:B,2,FALSE)</f>
        <v>4</v>
      </c>
      <c r="D195">
        <v>4</v>
      </c>
      <c r="E195" s="2">
        <f t="shared" ref="E195:E258" si="12">WORKDAY(B195,D195)</f>
        <v>42724</v>
      </c>
      <c r="F195">
        <v>0</v>
      </c>
      <c r="G195" t="s">
        <v>62</v>
      </c>
      <c r="H195" t="str">
        <f t="shared" ref="H195:H258" si="13">IF(AND(F195=0,G195="Same Day"),"Same Day - On Time","Other")</f>
        <v>Other</v>
      </c>
      <c r="I195">
        <v>7</v>
      </c>
      <c r="J195">
        <v>9402</v>
      </c>
      <c r="K195">
        <v>2</v>
      </c>
      <c r="L195" t="s">
        <v>136</v>
      </c>
      <c r="M195" t="s">
        <v>25</v>
      </c>
      <c r="N195" t="s">
        <v>86</v>
      </c>
      <c r="O195" t="s">
        <v>87</v>
      </c>
      <c r="Q195" t="s">
        <v>88</v>
      </c>
      <c r="R195" t="s">
        <v>89</v>
      </c>
      <c r="S195" t="s">
        <v>1083</v>
      </c>
      <c r="T195" t="s">
        <v>1084</v>
      </c>
      <c r="U195" s="7">
        <v>25</v>
      </c>
      <c r="V195" s="7">
        <v>23.551858392987498</v>
      </c>
      <c r="W195">
        <v>1</v>
      </c>
      <c r="X195" s="7">
        <v>1.75</v>
      </c>
      <c r="Y195" s="7">
        <v>25</v>
      </c>
      <c r="Z195" s="7">
        <f t="shared" ref="Z195:Z258" si="14">Y195-X195</f>
        <v>23.25</v>
      </c>
      <c r="AA195" t="s">
        <v>30</v>
      </c>
      <c r="AB195" t="str">
        <f t="shared" ref="AB195:AB258" si="15">IF(AND(Z195&gt;200,AA195="CASH"),"Cash Over 200",IF(AA195="CASH","Cash Not Over 200","Non-Cash Payments"))</f>
        <v>Cash Not Over 200</v>
      </c>
    </row>
    <row r="196" spans="1:28" x14ac:dyDescent="0.25">
      <c r="A196">
        <v>48317</v>
      </c>
      <c r="B196" s="2">
        <v>42533</v>
      </c>
      <c r="C196" s="10">
        <f>VLOOKUP(B196,Dates!A:B,2,FALSE)</f>
        <v>1</v>
      </c>
      <c r="D196">
        <v>2</v>
      </c>
      <c r="E196" s="2">
        <f t="shared" si="12"/>
        <v>42535</v>
      </c>
      <c r="F196">
        <v>1</v>
      </c>
      <c r="G196" t="s">
        <v>23</v>
      </c>
      <c r="H196" t="str">
        <f t="shared" si="13"/>
        <v>Other</v>
      </c>
      <c r="I196">
        <v>7</v>
      </c>
      <c r="J196">
        <v>10454</v>
      </c>
      <c r="K196">
        <v>2</v>
      </c>
      <c r="L196" t="s">
        <v>136</v>
      </c>
      <c r="M196" t="s">
        <v>25</v>
      </c>
      <c r="N196" t="s">
        <v>156</v>
      </c>
      <c r="O196" t="s">
        <v>156</v>
      </c>
      <c r="Q196" t="s">
        <v>61</v>
      </c>
      <c r="R196" t="s">
        <v>41</v>
      </c>
      <c r="S196" t="s">
        <v>1083</v>
      </c>
      <c r="T196" t="s">
        <v>1084</v>
      </c>
      <c r="U196" s="7">
        <v>25</v>
      </c>
      <c r="V196" s="7">
        <v>23.551858392987498</v>
      </c>
      <c r="W196">
        <v>3</v>
      </c>
      <c r="X196" s="7">
        <v>4.1300001139999996</v>
      </c>
      <c r="Y196" s="7">
        <v>75</v>
      </c>
      <c r="Z196" s="7">
        <f t="shared" si="14"/>
        <v>70.869999886000002</v>
      </c>
      <c r="AA196" t="s">
        <v>45</v>
      </c>
      <c r="AB196" t="str">
        <f t="shared" si="15"/>
        <v>Non-Cash Payments</v>
      </c>
    </row>
    <row r="197" spans="1:28" x14ac:dyDescent="0.25">
      <c r="A197">
        <v>47783</v>
      </c>
      <c r="B197" s="2">
        <v>42702</v>
      </c>
      <c r="C197" s="10">
        <f>VLOOKUP(B197,Dates!A:B,2,FALSE)</f>
        <v>2</v>
      </c>
      <c r="D197">
        <v>0</v>
      </c>
      <c r="E197" s="2">
        <f t="shared" si="12"/>
        <v>42702</v>
      </c>
      <c r="F197">
        <v>1</v>
      </c>
      <c r="G197" t="s">
        <v>214</v>
      </c>
      <c r="H197" t="str">
        <f t="shared" si="13"/>
        <v>Other</v>
      </c>
      <c r="I197">
        <v>7</v>
      </c>
      <c r="J197">
        <v>10794</v>
      </c>
      <c r="K197">
        <v>2</v>
      </c>
      <c r="L197" t="s">
        <v>136</v>
      </c>
      <c r="M197" t="s">
        <v>25</v>
      </c>
      <c r="N197" t="s">
        <v>49</v>
      </c>
      <c r="O197" t="s">
        <v>50</v>
      </c>
      <c r="Q197" t="s">
        <v>51</v>
      </c>
      <c r="R197" t="s">
        <v>52</v>
      </c>
      <c r="S197" t="s">
        <v>1083</v>
      </c>
      <c r="T197" t="s">
        <v>1084</v>
      </c>
      <c r="U197" s="7">
        <v>25</v>
      </c>
      <c r="V197" s="7">
        <v>23.551858392987498</v>
      </c>
      <c r="W197">
        <v>2</v>
      </c>
      <c r="X197" s="7">
        <v>0</v>
      </c>
      <c r="Y197" s="7">
        <v>50</v>
      </c>
      <c r="Z197" s="7">
        <f t="shared" si="14"/>
        <v>50</v>
      </c>
      <c r="AA197" t="s">
        <v>30</v>
      </c>
      <c r="AB197" t="str">
        <f t="shared" si="15"/>
        <v>Cash Not Over 200</v>
      </c>
    </row>
    <row r="198" spans="1:28" x14ac:dyDescent="0.25">
      <c r="A198">
        <v>47734</v>
      </c>
      <c r="B198" s="2">
        <v>42701</v>
      </c>
      <c r="C198" s="10">
        <f>VLOOKUP(B198,Dates!A:B,2,FALSE)</f>
        <v>1</v>
      </c>
      <c r="D198">
        <v>4</v>
      </c>
      <c r="E198" s="2">
        <f t="shared" si="12"/>
        <v>42705</v>
      </c>
      <c r="F198">
        <v>1</v>
      </c>
      <c r="G198" t="s">
        <v>62</v>
      </c>
      <c r="H198" t="str">
        <f t="shared" si="13"/>
        <v>Other</v>
      </c>
      <c r="I198">
        <v>7</v>
      </c>
      <c r="J198">
        <v>10173</v>
      </c>
      <c r="K198">
        <v>2</v>
      </c>
      <c r="L198" t="s">
        <v>136</v>
      </c>
      <c r="M198" t="s">
        <v>25</v>
      </c>
      <c r="N198" t="s">
        <v>217</v>
      </c>
      <c r="O198" t="s">
        <v>217</v>
      </c>
      <c r="Q198" t="s">
        <v>100</v>
      </c>
      <c r="R198" t="s">
        <v>52</v>
      </c>
      <c r="S198" t="s">
        <v>1083</v>
      </c>
      <c r="T198" t="s">
        <v>1084</v>
      </c>
      <c r="U198" s="7">
        <v>25</v>
      </c>
      <c r="V198" s="7">
        <v>23.551858392987498</v>
      </c>
      <c r="W198">
        <v>2</v>
      </c>
      <c r="X198" s="7">
        <v>2</v>
      </c>
      <c r="Y198" s="7">
        <v>50</v>
      </c>
      <c r="Z198" s="7">
        <f t="shared" si="14"/>
        <v>48</v>
      </c>
      <c r="AA198" t="s">
        <v>45</v>
      </c>
      <c r="AB198" t="str">
        <f t="shared" si="15"/>
        <v>Non-Cash Payments</v>
      </c>
    </row>
    <row r="199" spans="1:28" x14ac:dyDescent="0.25">
      <c r="A199">
        <v>47253</v>
      </c>
      <c r="B199" s="2">
        <v>42694</v>
      </c>
      <c r="C199" s="10">
        <f>VLOOKUP(B199,Dates!A:B,2,FALSE)</f>
        <v>1</v>
      </c>
      <c r="D199">
        <v>1</v>
      </c>
      <c r="E199" s="2">
        <f t="shared" si="12"/>
        <v>42695</v>
      </c>
      <c r="F199">
        <v>1</v>
      </c>
      <c r="G199" t="s">
        <v>187</v>
      </c>
      <c r="H199" t="str">
        <f t="shared" si="13"/>
        <v>Other</v>
      </c>
      <c r="I199">
        <v>7</v>
      </c>
      <c r="J199">
        <v>7302</v>
      </c>
      <c r="K199">
        <v>2</v>
      </c>
      <c r="L199" t="s">
        <v>136</v>
      </c>
      <c r="M199" t="s">
        <v>25</v>
      </c>
      <c r="N199" t="s">
        <v>218</v>
      </c>
      <c r="O199" t="s">
        <v>218</v>
      </c>
      <c r="Q199" t="s">
        <v>219</v>
      </c>
      <c r="R199" t="s">
        <v>41</v>
      </c>
      <c r="S199" t="s">
        <v>1083</v>
      </c>
      <c r="T199" t="s">
        <v>1084</v>
      </c>
      <c r="U199" s="7">
        <v>25</v>
      </c>
      <c r="V199" s="7">
        <v>23.551858392987498</v>
      </c>
      <c r="W199">
        <v>4</v>
      </c>
      <c r="X199" s="7">
        <v>3</v>
      </c>
      <c r="Y199" s="7">
        <v>100</v>
      </c>
      <c r="Z199" s="7">
        <f t="shared" si="14"/>
        <v>97</v>
      </c>
      <c r="AA199" t="s">
        <v>30</v>
      </c>
      <c r="AB199" t="str">
        <f t="shared" si="15"/>
        <v>Cash Not Over 200</v>
      </c>
    </row>
    <row r="200" spans="1:28" x14ac:dyDescent="0.25">
      <c r="A200">
        <v>46701</v>
      </c>
      <c r="B200" s="2">
        <v>42715</v>
      </c>
      <c r="C200" s="10">
        <f>VLOOKUP(B200,Dates!A:B,2,FALSE)</f>
        <v>1</v>
      </c>
      <c r="D200">
        <v>4</v>
      </c>
      <c r="E200" s="2">
        <f t="shared" si="12"/>
        <v>42719</v>
      </c>
      <c r="F200">
        <v>0</v>
      </c>
      <c r="G200" t="s">
        <v>62</v>
      </c>
      <c r="H200" t="str">
        <f t="shared" si="13"/>
        <v>Other</v>
      </c>
      <c r="I200">
        <v>7</v>
      </c>
      <c r="J200">
        <v>3144</v>
      </c>
      <c r="K200">
        <v>2</v>
      </c>
      <c r="L200" t="s">
        <v>136</v>
      </c>
      <c r="M200" t="s">
        <v>25</v>
      </c>
      <c r="N200" t="s">
        <v>118</v>
      </c>
      <c r="O200" t="s">
        <v>118</v>
      </c>
      <c r="Q200" t="s">
        <v>44</v>
      </c>
      <c r="R200" t="s">
        <v>34</v>
      </c>
      <c r="S200" t="s">
        <v>1083</v>
      </c>
      <c r="T200" t="s">
        <v>1084</v>
      </c>
      <c r="U200" s="7">
        <v>25</v>
      </c>
      <c r="V200" s="7">
        <v>23.551858392987498</v>
      </c>
      <c r="W200">
        <v>4</v>
      </c>
      <c r="X200" s="7">
        <v>13</v>
      </c>
      <c r="Y200" s="7">
        <v>100</v>
      </c>
      <c r="Z200" s="7">
        <f t="shared" si="14"/>
        <v>87</v>
      </c>
      <c r="AA200" t="s">
        <v>66</v>
      </c>
      <c r="AB200" t="str">
        <f t="shared" si="15"/>
        <v>Non-Cash Payments</v>
      </c>
    </row>
    <row r="201" spans="1:28" x14ac:dyDescent="0.25">
      <c r="A201">
        <v>46307</v>
      </c>
      <c r="B201" s="2">
        <v>42532</v>
      </c>
      <c r="C201" s="10">
        <f>VLOOKUP(B201,Dates!A:B,2,FALSE)</f>
        <v>7</v>
      </c>
      <c r="D201">
        <v>4</v>
      </c>
      <c r="E201" s="2">
        <f t="shared" si="12"/>
        <v>42537</v>
      </c>
      <c r="F201">
        <v>0</v>
      </c>
      <c r="G201" t="s">
        <v>62</v>
      </c>
      <c r="H201" t="str">
        <f t="shared" si="13"/>
        <v>Other</v>
      </c>
      <c r="I201">
        <v>7</v>
      </c>
      <c r="J201">
        <v>4098</v>
      </c>
      <c r="K201">
        <v>2</v>
      </c>
      <c r="L201" t="s">
        <v>136</v>
      </c>
      <c r="M201" t="s">
        <v>25</v>
      </c>
      <c r="N201" t="s">
        <v>114</v>
      </c>
      <c r="O201" t="s">
        <v>114</v>
      </c>
      <c r="Q201" t="s">
        <v>33</v>
      </c>
      <c r="R201" t="s">
        <v>34</v>
      </c>
      <c r="S201" t="s">
        <v>1083</v>
      </c>
      <c r="T201" t="s">
        <v>1084</v>
      </c>
      <c r="U201" s="7">
        <v>25</v>
      </c>
      <c r="V201" s="7">
        <v>23.551858392987498</v>
      </c>
      <c r="W201">
        <v>3</v>
      </c>
      <c r="X201" s="7">
        <v>6.75</v>
      </c>
      <c r="Y201" s="7">
        <v>75</v>
      </c>
      <c r="Z201" s="7">
        <f t="shared" si="14"/>
        <v>68.25</v>
      </c>
      <c r="AA201" t="s">
        <v>66</v>
      </c>
      <c r="AB201" t="str">
        <f t="shared" si="15"/>
        <v>Non-Cash Payments</v>
      </c>
    </row>
    <row r="202" spans="1:28" x14ac:dyDescent="0.25">
      <c r="A202">
        <v>46041</v>
      </c>
      <c r="B202" s="2">
        <v>42440</v>
      </c>
      <c r="C202" s="10">
        <f>VLOOKUP(B202,Dates!A:B,2,FALSE)</f>
        <v>6</v>
      </c>
      <c r="D202">
        <v>2</v>
      </c>
      <c r="E202" s="2">
        <f t="shared" si="12"/>
        <v>42444</v>
      </c>
      <c r="F202">
        <v>0</v>
      </c>
      <c r="G202" t="s">
        <v>23</v>
      </c>
      <c r="H202" t="str">
        <f t="shared" si="13"/>
        <v>Other</v>
      </c>
      <c r="I202">
        <v>7</v>
      </c>
      <c r="J202">
        <v>11667</v>
      </c>
      <c r="K202">
        <v>2</v>
      </c>
      <c r="L202" t="s">
        <v>136</v>
      </c>
      <c r="M202" t="s">
        <v>25</v>
      </c>
      <c r="N202" t="s">
        <v>79</v>
      </c>
      <c r="O202" t="s">
        <v>79</v>
      </c>
      <c r="Q202" t="s">
        <v>61</v>
      </c>
      <c r="R202" t="s">
        <v>41</v>
      </c>
      <c r="S202" t="s">
        <v>1083</v>
      </c>
      <c r="T202" t="s">
        <v>1084</v>
      </c>
      <c r="U202" s="7">
        <v>25</v>
      </c>
      <c r="V202" s="7">
        <v>23.551858392987498</v>
      </c>
      <c r="W202">
        <v>1</v>
      </c>
      <c r="X202" s="7">
        <v>3.75</v>
      </c>
      <c r="Y202" s="7">
        <v>25</v>
      </c>
      <c r="Z202" s="7">
        <f t="shared" si="14"/>
        <v>21.25</v>
      </c>
      <c r="AA202" t="s">
        <v>30</v>
      </c>
      <c r="AB202" t="str">
        <f t="shared" si="15"/>
        <v>Cash Not Over 200</v>
      </c>
    </row>
    <row r="203" spans="1:28" x14ac:dyDescent="0.25">
      <c r="A203">
        <v>46495</v>
      </c>
      <c r="B203" s="2">
        <v>42624</v>
      </c>
      <c r="C203" s="10">
        <f>VLOOKUP(B203,Dates!A:B,2,FALSE)</f>
        <v>1</v>
      </c>
      <c r="D203">
        <v>1</v>
      </c>
      <c r="E203" s="2">
        <f t="shared" si="12"/>
        <v>42625</v>
      </c>
      <c r="F203">
        <v>1</v>
      </c>
      <c r="G203" t="s">
        <v>187</v>
      </c>
      <c r="H203" t="str">
        <f t="shared" si="13"/>
        <v>Other</v>
      </c>
      <c r="I203">
        <v>9</v>
      </c>
      <c r="J203">
        <v>10610</v>
      </c>
      <c r="K203">
        <v>3</v>
      </c>
      <c r="L203" t="s">
        <v>24</v>
      </c>
      <c r="M203" t="s">
        <v>25</v>
      </c>
      <c r="N203" t="s">
        <v>139</v>
      </c>
      <c r="O203" t="s">
        <v>140</v>
      </c>
      <c r="Q203" t="s">
        <v>88</v>
      </c>
      <c r="R203" t="s">
        <v>89</v>
      </c>
      <c r="S203" t="s">
        <v>1045</v>
      </c>
      <c r="T203" t="s">
        <v>1044</v>
      </c>
      <c r="U203" s="7">
        <v>99.989997860000003</v>
      </c>
      <c r="V203" s="7">
        <v>95.114003926871064</v>
      </c>
      <c r="W203">
        <v>2</v>
      </c>
      <c r="X203" s="7">
        <v>30</v>
      </c>
      <c r="Y203" s="7">
        <v>199.97999572000001</v>
      </c>
      <c r="Z203" s="7">
        <f t="shared" si="14"/>
        <v>169.97999572000001</v>
      </c>
      <c r="AA203" t="s">
        <v>30</v>
      </c>
      <c r="AB203" t="str">
        <f t="shared" si="15"/>
        <v>Cash Not Over 200</v>
      </c>
    </row>
    <row r="204" spans="1:28" x14ac:dyDescent="0.25">
      <c r="A204">
        <v>50668</v>
      </c>
      <c r="B204" s="2">
        <v>42979</v>
      </c>
      <c r="C204" s="10">
        <f>VLOOKUP(B204,Dates!A:B,2,FALSE)</f>
        <v>6</v>
      </c>
      <c r="D204">
        <v>1</v>
      </c>
      <c r="E204" s="2">
        <f t="shared" si="12"/>
        <v>42982</v>
      </c>
      <c r="F204">
        <v>1</v>
      </c>
      <c r="G204" t="s">
        <v>187</v>
      </c>
      <c r="H204" t="str">
        <f t="shared" si="13"/>
        <v>Other</v>
      </c>
      <c r="I204">
        <v>17</v>
      </c>
      <c r="J204">
        <v>6448</v>
      </c>
      <c r="K204">
        <v>4</v>
      </c>
      <c r="L204" t="s">
        <v>46</v>
      </c>
      <c r="M204" t="s">
        <v>25</v>
      </c>
      <c r="N204" t="s">
        <v>220</v>
      </c>
      <c r="O204" t="s">
        <v>221</v>
      </c>
      <c r="Q204" t="s">
        <v>28</v>
      </c>
      <c r="R204" t="s">
        <v>29</v>
      </c>
      <c r="S204" t="s">
        <v>1055</v>
      </c>
      <c r="T204" t="s">
        <v>1054</v>
      </c>
      <c r="U204" s="7">
        <v>59.990001679999999</v>
      </c>
      <c r="V204" s="7">
        <v>54.488929209402009</v>
      </c>
      <c r="W204">
        <v>2</v>
      </c>
      <c r="X204" s="7">
        <v>21.600000380000001</v>
      </c>
      <c r="Y204" s="7">
        <v>119.98000336</v>
      </c>
      <c r="Z204" s="7">
        <f t="shared" si="14"/>
        <v>98.38000298</v>
      </c>
      <c r="AA204" t="s">
        <v>30</v>
      </c>
      <c r="AB204" t="str">
        <f t="shared" si="15"/>
        <v>Cash Not Over 200</v>
      </c>
    </row>
    <row r="205" spans="1:28" x14ac:dyDescent="0.25">
      <c r="A205">
        <v>50668</v>
      </c>
      <c r="B205" s="2">
        <v>42979</v>
      </c>
      <c r="C205" s="10">
        <f>VLOOKUP(B205,Dates!A:B,2,FALSE)</f>
        <v>6</v>
      </c>
      <c r="D205">
        <v>1</v>
      </c>
      <c r="E205" s="2">
        <f t="shared" si="12"/>
        <v>42982</v>
      </c>
      <c r="F205">
        <v>1</v>
      </c>
      <c r="G205" t="s">
        <v>187</v>
      </c>
      <c r="H205" t="str">
        <f t="shared" si="13"/>
        <v>Other</v>
      </c>
      <c r="I205">
        <v>24</v>
      </c>
      <c r="J205">
        <v>6448</v>
      </c>
      <c r="K205">
        <v>5</v>
      </c>
      <c r="L205" t="s">
        <v>31</v>
      </c>
      <c r="M205" t="s">
        <v>25</v>
      </c>
      <c r="N205" t="s">
        <v>220</v>
      </c>
      <c r="O205" t="s">
        <v>221</v>
      </c>
      <c r="Q205" t="s">
        <v>28</v>
      </c>
      <c r="R205" t="s">
        <v>29</v>
      </c>
      <c r="S205" t="s">
        <v>1059</v>
      </c>
      <c r="T205" t="s">
        <v>1058</v>
      </c>
      <c r="U205" s="7">
        <v>50</v>
      </c>
      <c r="V205" s="7">
        <v>43.678035218757444</v>
      </c>
      <c r="W205">
        <v>2</v>
      </c>
      <c r="X205" s="7">
        <v>4</v>
      </c>
      <c r="Y205" s="7">
        <v>100</v>
      </c>
      <c r="Z205" s="7">
        <f t="shared" si="14"/>
        <v>96</v>
      </c>
      <c r="AA205" t="s">
        <v>30</v>
      </c>
      <c r="AB205" t="str">
        <f t="shared" si="15"/>
        <v>Cash Not Over 200</v>
      </c>
    </row>
    <row r="206" spans="1:28" x14ac:dyDescent="0.25">
      <c r="A206">
        <v>45319</v>
      </c>
      <c r="B206" s="2">
        <v>42666</v>
      </c>
      <c r="C206" s="10">
        <f>VLOOKUP(B206,Dates!A:B,2,FALSE)</f>
        <v>1</v>
      </c>
      <c r="D206">
        <v>1</v>
      </c>
      <c r="E206" s="2">
        <f t="shared" si="12"/>
        <v>42667</v>
      </c>
      <c r="F206">
        <v>1</v>
      </c>
      <c r="G206" t="s">
        <v>187</v>
      </c>
      <c r="H206" t="str">
        <f t="shared" si="13"/>
        <v>Other</v>
      </c>
      <c r="I206">
        <v>24</v>
      </c>
      <c r="J206">
        <v>3298</v>
      </c>
      <c r="K206">
        <v>5</v>
      </c>
      <c r="L206" t="s">
        <v>31</v>
      </c>
      <c r="M206" t="s">
        <v>25</v>
      </c>
      <c r="N206" t="s">
        <v>222</v>
      </c>
      <c r="O206" t="s">
        <v>222</v>
      </c>
      <c r="Q206" t="s">
        <v>28</v>
      </c>
      <c r="R206" t="s">
        <v>29</v>
      </c>
      <c r="S206" t="s">
        <v>1059</v>
      </c>
      <c r="T206" t="s">
        <v>1058</v>
      </c>
      <c r="U206" s="7">
        <v>50</v>
      </c>
      <c r="V206" s="7">
        <v>43.678035218757444</v>
      </c>
      <c r="W206">
        <v>2</v>
      </c>
      <c r="X206" s="7">
        <v>5</v>
      </c>
      <c r="Y206" s="7">
        <v>100</v>
      </c>
      <c r="Z206" s="7">
        <f t="shared" si="14"/>
        <v>95</v>
      </c>
      <c r="AA206" t="s">
        <v>30</v>
      </c>
      <c r="AB206" t="str">
        <f t="shared" si="15"/>
        <v>Cash Not Over 200</v>
      </c>
    </row>
    <row r="207" spans="1:28" x14ac:dyDescent="0.25">
      <c r="A207">
        <v>50236</v>
      </c>
      <c r="B207" s="2">
        <v>42795</v>
      </c>
      <c r="C207" s="10">
        <f>VLOOKUP(B207,Dates!A:B,2,FALSE)</f>
        <v>4</v>
      </c>
      <c r="D207">
        <v>1</v>
      </c>
      <c r="E207" s="2">
        <f t="shared" si="12"/>
        <v>42796</v>
      </c>
      <c r="F207">
        <v>1</v>
      </c>
      <c r="G207" t="s">
        <v>187</v>
      </c>
      <c r="H207" t="str">
        <f t="shared" si="13"/>
        <v>Other</v>
      </c>
      <c r="I207">
        <v>13</v>
      </c>
      <c r="J207">
        <v>10046</v>
      </c>
      <c r="K207">
        <v>3</v>
      </c>
      <c r="L207" t="s">
        <v>24</v>
      </c>
      <c r="M207" t="s">
        <v>25</v>
      </c>
      <c r="N207" t="s">
        <v>188</v>
      </c>
      <c r="O207" t="s">
        <v>189</v>
      </c>
      <c r="Q207" t="s">
        <v>61</v>
      </c>
      <c r="R207" t="s">
        <v>41</v>
      </c>
      <c r="S207" t="s">
        <v>1051</v>
      </c>
      <c r="T207" t="s">
        <v>1085</v>
      </c>
      <c r="U207" s="7">
        <v>31.989999770000001</v>
      </c>
      <c r="V207" s="7">
        <v>27.763856872771434</v>
      </c>
      <c r="W207">
        <v>4</v>
      </c>
      <c r="X207" s="7">
        <v>21.75</v>
      </c>
      <c r="Y207" s="7">
        <v>127.95999908</v>
      </c>
      <c r="Z207" s="7">
        <f t="shared" si="14"/>
        <v>106.20999908</v>
      </c>
      <c r="AA207" t="s">
        <v>30</v>
      </c>
      <c r="AB207" t="str">
        <f t="shared" si="15"/>
        <v>Cash Not Over 200</v>
      </c>
    </row>
    <row r="208" spans="1:28" x14ac:dyDescent="0.25">
      <c r="A208">
        <v>48164</v>
      </c>
      <c r="B208" s="2">
        <v>42472</v>
      </c>
      <c r="C208" s="10">
        <f>VLOOKUP(B208,Dates!A:B,2,FALSE)</f>
        <v>3</v>
      </c>
      <c r="D208">
        <v>1</v>
      </c>
      <c r="E208" s="2">
        <f t="shared" si="12"/>
        <v>42473</v>
      </c>
      <c r="F208">
        <v>1</v>
      </c>
      <c r="G208" t="s">
        <v>187</v>
      </c>
      <c r="H208" t="str">
        <f t="shared" si="13"/>
        <v>Other</v>
      </c>
      <c r="I208">
        <v>29</v>
      </c>
      <c r="J208">
        <v>2911</v>
      </c>
      <c r="K208">
        <v>5</v>
      </c>
      <c r="L208" t="s">
        <v>31</v>
      </c>
      <c r="M208" t="s">
        <v>25</v>
      </c>
      <c r="N208" t="s">
        <v>36</v>
      </c>
      <c r="O208" t="s">
        <v>36</v>
      </c>
      <c r="Q208" t="s">
        <v>37</v>
      </c>
      <c r="R208" t="s">
        <v>29</v>
      </c>
      <c r="S208" t="s">
        <v>1047</v>
      </c>
      <c r="T208" t="s">
        <v>1046</v>
      </c>
      <c r="U208" s="7">
        <v>39.990001679999999</v>
      </c>
      <c r="V208" s="7">
        <v>34.198098313835338</v>
      </c>
      <c r="W208">
        <v>4</v>
      </c>
      <c r="X208" s="7">
        <v>11.19999981</v>
      </c>
      <c r="Y208" s="7">
        <v>159.96000672</v>
      </c>
      <c r="Z208" s="7">
        <f t="shared" si="14"/>
        <v>148.76000690999999</v>
      </c>
      <c r="AA208" t="s">
        <v>30</v>
      </c>
      <c r="AB208" t="str">
        <f t="shared" si="15"/>
        <v>Cash Not Over 200</v>
      </c>
    </row>
    <row r="209" spans="1:28" x14ac:dyDescent="0.25">
      <c r="A209">
        <v>50668</v>
      </c>
      <c r="B209" s="2">
        <v>42979</v>
      </c>
      <c r="C209" s="10">
        <f>VLOOKUP(B209,Dates!A:B,2,FALSE)</f>
        <v>6</v>
      </c>
      <c r="D209">
        <v>1</v>
      </c>
      <c r="E209" s="2">
        <f t="shared" si="12"/>
        <v>42982</v>
      </c>
      <c r="F209">
        <v>1</v>
      </c>
      <c r="G209" t="s">
        <v>187</v>
      </c>
      <c r="H209" t="str">
        <f t="shared" si="13"/>
        <v>Other</v>
      </c>
      <c r="I209">
        <v>24</v>
      </c>
      <c r="J209">
        <v>6448</v>
      </c>
      <c r="K209">
        <v>5</v>
      </c>
      <c r="L209" t="s">
        <v>31</v>
      </c>
      <c r="M209" t="s">
        <v>25</v>
      </c>
      <c r="N209" t="s">
        <v>220</v>
      </c>
      <c r="O209" t="s">
        <v>221</v>
      </c>
      <c r="Q209" t="s">
        <v>28</v>
      </c>
      <c r="R209" t="s">
        <v>29</v>
      </c>
      <c r="S209" t="s">
        <v>1059</v>
      </c>
      <c r="T209" t="s">
        <v>1058</v>
      </c>
      <c r="U209" s="7">
        <v>50</v>
      </c>
      <c r="V209" s="7">
        <v>43.678035218757444</v>
      </c>
      <c r="W209">
        <v>4</v>
      </c>
      <c r="X209" s="7">
        <v>40</v>
      </c>
      <c r="Y209" s="7">
        <v>200</v>
      </c>
      <c r="Z209" s="7">
        <f t="shared" si="14"/>
        <v>160</v>
      </c>
      <c r="AA209" t="s">
        <v>30</v>
      </c>
      <c r="AB209" t="str">
        <f t="shared" si="15"/>
        <v>Cash Not Over 200</v>
      </c>
    </row>
    <row r="210" spans="1:28" x14ac:dyDescent="0.25">
      <c r="A210">
        <v>46461</v>
      </c>
      <c r="B210" s="2">
        <v>42624</v>
      </c>
      <c r="C210" s="10">
        <f>VLOOKUP(B210,Dates!A:B,2,FALSE)</f>
        <v>1</v>
      </c>
      <c r="D210">
        <v>1</v>
      </c>
      <c r="E210" s="2">
        <f t="shared" si="12"/>
        <v>42625</v>
      </c>
      <c r="F210">
        <v>1</v>
      </c>
      <c r="G210" t="s">
        <v>187</v>
      </c>
      <c r="H210" t="str">
        <f t="shared" si="13"/>
        <v>Other</v>
      </c>
      <c r="I210">
        <v>24</v>
      </c>
      <c r="J210">
        <v>6742</v>
      </c>
      <c r="K210">
        <v>5</v>
      </c>
      <c r="L210" t="s">
        <v>31</v>
      </c>
      <c r="M210" t="s">
        <v>25</v>
      </c>
      <c r="N210" t="s">
        <v>92</v>
      </c>
      <c r="O210" t="s">
        <v>81</v>
      </c>
      <c r="Q210" t="s">
        <v>48</v>
      </c>
      <c r="R210" t="s">
        <v>41</v>
      </c>
      <c r="S210" t="s">
        <v>1059</v>
      </c>
      <c r="T210" t="s">
        <v>1058</v>
      </c>
      <c r="U210" s="7">
        <v>50</v>
      </c>
      <c r="V210" s="7">
        <v>43.678035218757444</v>
      </c>
      <c r="W210">
        <v>5</v>
      </c>
      <c r="X210" s="7">
        <v>17.5</v>
      </c>
      <c r="Y210" s="7">
        <v>250</v>
      </c>
      <c r="Z210" s="7">
        <f t="shared" si="14"/>
        <v>232.5</v>
      </c>
      <c r="AA210" t="s">
        <v>30</v>
      </c>
      <c r="AB210" t="str">
        <f t="shared" si="15"/>
        <v>Cash Over 200</v>
      </c>
    </row>
    <row r="211" spans="1:28" x14ac:dyDescent="0.25">
      <c r="A211">
        <v>48164</v>
      </c>
      <c r="B211" s="2">
        <v>42472</v>
      </c>
      <c r="C211" s="10">
        <f>VLOOKUP(B211,Dates!A:B,2,FALSE)</f>
        <v>3</v>
      </c>
      <c r="D211">
        <v>1</v>
      </c>
      <c r="E211" s="2">
        <f t="shared" si="12"/>
        <v>42473</v>
      </c>
      <c r="F211">
        <v>1</v>
      </c>
      <c r="G211" t="s">
        <v>187</v>
      </c>
      <c r="H211" t="str">
        <f t="shared" si="13"/>
        <v>Other</v>
      </c>
      <c r="I211">
        <v>29</v>
      </c>
      <c r="J211">
        <v>2911</v>
      </c>
      <c r="K211">
        <v>5</v>
      </c>
      <c r="L211" t="s">
        <v>31</v>
      </c>
      <c r="M211" t="s">
        <v>25</v>
      </c>
      <c r="N211" t="s">
        <v>36</v>
      </c>
      <c r="O211" t="s">
        <v>36</v>
      </c>
      <c r="Q211" t="s">
        <v>37</v>
      </c>
      <c r="R211" t="s">
        <v>29</v>
      </c>
      <c r="S211" t="s">
        <v>1047</v>
      </c>
      <c r="T211" t="s">
        <v>1046</v>
      </c>
      <c r="U211" s="7">
        <v>39.990001679999999</v>
      </c>
      <c r="V211" s="7">
        <v>34.198098313835338</v>
      </c>
      <c r="W211">
        <v>5</v>
      </c>
      <c r="X211" s="7">
        <v>31.989999770000001</v>
      </c>
      <c r="Y211" s="7">
        <v>199.9500084</v>
      </c>
      <c r="Z211" s="7">
        <f t="shared" si="14"/>
        <v>167.96000863</v>
      </c>
      <c r="AA211" t="s">
        <v>30</v>
      </c>
      <c r="AB211" t="str">
        <f t="shared" si="15"/>
        <v>Cash Not Over 200</v>
      </c>
    </row>
    <row r="212" spans="1:28" x14ac:dyDescent="0.25">
      <c r="A212">
        <v>50668</v>
      </c>
      <c r="B212" s="2">
        <v>42979</v>
      </c>
      <c r="C212" s="10">
        <f>VLOOKUP(B212,Dates!A:B,2,FALSE)</f>
        <v>6</v>
      </c>
      <c r="D212">
        <v>1</v>
      </c>
      <c r="E212" s="2">
        <f t="shared" si="12"/>
        <v>42982</v>
      </c>
      <c r="F212">
        <v>1</v>
      </c>
      <c r="G212" t="s">
        <v>187</v>
      </c>
      <c r="H212" t="str">
        <f t="shared" si="13"/>
        <v>Other</v>
      </c>
      <c r="I212">
        <v>24</v>
      </c>
      <c r="J212">
        <v>6448</v>
      </c>
      <c r="K212">
        <v>5</v>
      </c>
      <c r="L212" t="s">
        <v>31</v>
      </c>
      <c r="M212" t="s">
        <v>25</v>
      </c>
      <c r="N212" t="s">
        <v>220</v>
      </c>
      <c r="O212" t="s">
        <v>221</v>
      </c>
      <c r="Q212" t="s">
        <v>28</v>
      </c>
      <c r="R212" t="s">
        <v>29</v>
      </c>
      <c r="S212" t="s">
        <v>1059</v>
      </c>
      <c r="T212" t="s">
        <v>1058</v>
      </c>
      <c r="U212" s="7">
        <v>50</v>
      </c>
      <c r="V212" s="7">
        <v>43.678035218757444</v>
      </c>
      <c r="W212">
        <v>5</v>
      </c>
      <c r="X212" s="7">
        <v>50</v>
      </c>
      <c r="Y212" s="7">
        <v>250</v>
      </c>
      <c r="Z212" s="7">
        <f t="shared" si="14"/>
        <v>200</v>
      </c>
      <c r="AA212" t="s">
        <v>30</v>
      </c>
      <c r="AB212" t="str">
        <f t="shared" si="15"/>
        <v>Cash Not Over 200</v>
      </c>
    </row>
    <row r="213" spans="1:28" x14ac:dyDescent="0.25">
      <c r="A213">
        <v>45738</v>
      </c>
      <c r="B213" s="2">
        <v>42672</v>
      </c>
      <c r="C213" s="10">
        <f>VLOOKUP(B213,Dates!A:B,2,FALSE)</f>
        <v>7</v>
      </c>
      <c r="D213">
        <v>0</v>
      </c>
      <c r="E213" s="2">
        <f t="shared" si="12"/>
        <v>42672</v>
      </c>
      <c r="F213">
        <v>1</v>
      </c>
      <c r="G213" t="s">
        <v>214</v>
      </c>
      <c r="H213" t="str">
        <f t="shared" si="13"/>
        <v>Other</v>
      </c>
      <c r="I213">
        <v>12</v>
      </c>
      <c r="J213">
        <v>9909</v>
      </c>
      <c r="K213">
        <v>3</v>
      </c>
      <c r="L213" t="s">
        <v>24</v>
      </c>
      <c r="M213" t="s">
        <v>25</v>
      </c>
      <c r="N213" t="s">
        <v>217</v>
      </c>
      <c r="O213" t="s">
        <v>217</v>
      </c>
      <c r="Q213" t="s">
        <v>100</v>
      </c>
      <c r="R213" t="s">
        <v>52</v>
      </c>
      <c r="S213" t="s">
        <v>1087</v>
      </c>
      <c r="T213" t="s">
        <v>1086</v>
      </c>
      <c r="U213" s="7">
        <v>54.97000122</v>
      </c>
      <c r="V213" s="7">
        <v>38.635001181666667</v>
      </c>
      <c r="W213">
        <v>2</v>
      </c>
      <c r="X213" s="7">
        <v>6.0500001909999996</v>
      </c>
      <c r="Y213" s="7">
        <v>109.94000244</v>
      </c>
      <c r="Z213" s="7">
        <f t="shared" si="14"/>
        <v>103.89000224900001</v>
      </c>
      <c r="AA213" t="s">
        <v>30</v>
      </c>
      <c r="AB213" t="str">
        <f t="shared" si="15"/>
        <v>Cash Not Over 200</v>
      </c>
    </row>
    <row r="214" spans="1:28" x14ac:dyDescent="0.25">
      <c r="A214">
        <v>45738</v>
      </c>
      <c r="B214" s="2">
        <v>42672</v>
      </c>
      <c r="C214" s="10">
        <f>VLOOKUP(B214,Dates!A:B,2,FALSE)</f>
        <v>7</v>
      </c>
      <c r="D214">
        <v>0</v>
      </c>
      <c r="E214" s="2">
        <f t="shared" si="12"/>
        <v>42672</v>
      </c>
      <c r="F214">
        <v>1</v>
      </c>
      <c r="G214" t="s">
        <v>214</v>
      </c>
      <c r="H214" t="str">
        <f t="shared" si="13"/>
        <v>Other</v>
      </c>
      <c r="I214">
        <v>17</v>
      </c>
      <c r="J214">
        <v>9909</v>
      </c>
      <c r="K214">
        <v>4</v>
      </c>
      <c r="L214" t="s">
        <v>46</v>
      </c>
      <c r="M214" t="s">
        <v>25</v>
      </c>
      <c r="N214" t="s">
        <v>217</v>
      </c>
      <c r="O214" t="s">
        <v>217</v>
      </c>
      <c r="Q214" t="s">
        <v>100</v>
      </c>
      <c r="R214" t="s">
        <v>52</v>
      </c>
      <c r="S214" t="s">
        <v>1055</v>
      </c>
      <c r="T214" t="s">
        <v>1054</v>
      </c>
      <c r="U214" s="7">
        <v>59.990001679999999</v>
      </c>
      <c r="V214" s="7">
        <v>54.488929209402009</v>
      </c>
      <c r="W214">
        <v>5</v>
      </c>
      <c r="X214" s="7">
        <v>21</v>
      </c>
      <c r="Y214" s="7">
        <v>299.9500084</v>
      </c>
      <c r="Z214" s="7">
        <f t="shared" si="14"/>
        <v>278.9500084</v>
      </c>
      <c r="AA214" t="s">
        <v>30</v>
      </c>
      <c r="AB214" t="str">
        <f t="shared" si="15"/>
        <v>Cash Over 200</v>
      </c>
    </row>
    <row r="215" spans="1:28" x14ac:dyDescent="0.25">
      <c r="A215">
        <v>44854</v>
      </c>
      <c r="B215" s="2">
        <v>42659</v>
      </c>
      <c r="C215" s="10">
        <f>VLOOKUP(B215,Dates!A:B,2,FALSE)</f>
        <v>1</v>
      </c>
      <c r="D215">
        <v>2</v>
      </c>
      <c r="E215" s="2">
        <f t="shared" si="12"/>
        <v>42661</v>
      </c>
      <c r="F215">
        <v>1</v>
      </c>
      <c r="G215" t="s">
        <v>23</v>
      </c>
      <c r="H215" t="str">
        <f t="shared" si="13"/>
        <v>Other</v>
      </c>
      <c r="I215">
        <v>3</v>
      </c>
      <c r="J215">
        <v>3731</v>
      </c>
      <c r="K215">
        <v>2</v>
      </c>
      <c r="L215" t="s">
        <v>136</v>
      </c>
      <c r="M215" t="s">
        <v>25</v>
      </c>
      <c r="N215" t="s">
        <v>188</v>
      </c>
      <c r="O215" t="s">
        <v>189</v>
      </c>
      <c r="Q215" t="s">
        <v>61</v>
      </c>
      <c r="R215" t="s">
        <v>41</v>
      </c>
      <c r="S215" t="s">
        <v>1089</v>
      </c>
      <c r="T215" t="s">
        <v>1088</v>
      </c>
      <c r="U215" s="7">
        <v>59.990001679999999</v>
      </c>
      <c r="V215" s="7">
        <v>57.194418487916671</v>
      </c>
      <c r="W215">
        <v>1</v>
      </c>
      <c r="X215" s="7">
        <v>15</v>
      </c>
      <c r="Y215" s="7">
        <v>59.990001679999999</v>
      </c>
      <c r="Z215" s="7">
        <f t="shared" si="14"/>
        <v>44.990001679999999</v>
      </c>
      <c r="AA215" t="s">
        <v>30</v>
      </c>
      <c r="AB215" t="str">
        <f t="shared" si="15"/>
        <v>Cash Not Over 200</v>
      </c>
    </row>
    <row r="216" spans="1:28" x14ac:dyDescent="0.25">
      <c r="A216">
        <v>50812</v>
      </c>
      <c r="B216" s="2">
        <v>43040</v>
      </c>
      <c r="C216" s="10">
        <f>VLOOKUP(B216,Dates!A:B,2,FALSE)</f>
        <v>4</v>
      </c>
      <c r="D216">
        <v>2</v>
      </c>
      <c r="E216" s="2">
        <f t="shared" si="12"/>
        <v>43042</v>
      </c>
      <c r="F216">
        <v>1</v>
      </c>
      <c r="G216" t="s">
        <v>23</v>
      </c>
      <c r="H216" t="str">
        <f t="shared" si="13"/>
        <v>Other</v>
      </c>
      <c r="I216">
        <v>18</v>
      </c>
      <c r="J216">
        <v>2205</v>
      </c>
      <c r="K216">
        <v>4</v>
      </c>
      <c r="L216" t="s">
        <v>46</v>
      </c>
      <c r="M216" t="s">
        <v>25</v>
      </c>
      <c r="N216" t="s">
        <v>129</v>
      </c>
      <c r="O216" t="s">
        <v>130</v>
      </c>
      <c r="Q216" t="s">
        <v>131</v>
      </c>
      <c r="R216" t="s">
        <v>29</v>
      </c>
      <c r="S216" t="s">
        <v>1053</v>
      </c>
      <c r="T216" t="s">
        <v>1052</v>
      </c>
      <c r="U216" s="7">
        <v>129.9900055</v>
      </c>
      <c r="V216" s="7">
        <v>110.80340837177086</v>
      </c>
      <c r="W216">
        <v>1</v>
      </c>
      <c r="X216" s="7">
        <v>3.9000000950000002</v>
      </c>
      <c r="Y216" s="7">
        <v>129.9900055</v>
      </c>
      <c r="Z216" s="7">
        <f t="shared" si="14"/>
        <v>126.090005405</v>
      </c>
      <c r="AA216" t="s">
        <v>30</v>
      </c>
      <c r="AB216" t="str">
        <f t="shared" si="15"/>
        <v>Cash Not Over 200</v>
      </c>
    </row>
    <row r="217" spans="1:28" x14ac:dyDescent="0.25">
      <c r="A217">
        <v>42789</v>
      </c>
      <c r="B217" s="2">
        <v>42629</v>
      </c>
      <c r="C217" s="10">
        <f>VLOOKUP(B217,Dates!A:B,2,FALSE)</f>
        <v>6</v>
      </c>
      <c r="D217">
        <v>2</v>
      </c>
      <c r="E217" s="2">
        <f t="shared" si="12"/>
        <v>42633</v>
      </c>
      <c r="F217">
        <v>1</v>
      </c>
      <c r="G217" t="s">
        <v>23</v>
      </c>
      <c r="H217" t="str">
        <f t="shared" si="13"/>
        <v>Other</v>
      </c>
      <c r="I217">
        <v>18</v>
      </c>
      <c r="J217">
        <v>2773</v>
      </c>
      <c r="K217">
        <v>4</v>
      </c>
      <c r="L217" t="s">
        <v>46</v>
      </c>
      <c r="M217" t="s">
        <v>25</v>
      </c>
      <c r="N217" t="s">
        <v>211</v>
      </c>
      <c r="O217" t="s">
        <v>85</v>
      </c>
      <c r="Q217" t="s">
        <v>40</v>
      </c>
      <c r="R217" t="s">
        <v>41</v>
      </c>
      <c r="S217" t="s">
        <v>1053</v>
      </c>
      <c r="T217" t="s">
        <v>1052</v>
      </c>
      <c r="U217" s="7">
        <v>129.9900055</v>
      </c>
      <c r="V217" s="7">
        <v>110.80340837177086</v>
      </c>
      <c r="W217">
        <v>1</v>
      </c>
      <c r="X217" s="7">
        <v>20.799999239999998</v>
      </c>
      <c r="Y217" s="7">
        <v>129.9900055</v>
      </c>
      <c r="Z217" s="7">
        <f t="shared" si="14"/>
        <v>109.19000625999999</v>
      </c>
      <c r="AA217" t="s">
        <v>30</v>
      </c>
      <c r="AB217" t="str">
        <f t="shared" si="15"/>
        <v>Cash Not Over 200</v>
      </c>
    </row>
    <row r="218" spans="1:28" x14ac:dyDescent="0.25">
      <c r="A218">
        <v>44143</v>
      </c>
      <c r="B218" s="2">
        <v>42531</v>
      </c>
      <c r="C218" s="10">
        <f>VLOOKUP(B218,Dates!A:B,2,FALSE)</f>
        <v>6</v>
      </c>
      <c r="D218">
        <v>2</v>
      </c>
      <c r="E218" s="2">
        <f t="shared" si="12"/>
        <v>42535</v>
      </c>
      <c r="F218">
        <v>1</v>
      </c>
      <c r="G218" t="s">
        <v>23</v>
      </c>
      <c r="H218" t="str">
        <f t="shared" si="13"/>
        <v>Other</v>
      </c>
      <c r="I218">
        <v>18</v>
      </c>
      <c r="J218">
        <v>8766</v>
      </c>
      <c r="K218">
        <v>4</v>
      </c>
      <c r="L218" t="s">
        <v>46</v>
      </c>
      <c r="M218" t="s">
        <v>25</v>
      </c>
      <c r="N218" t="s">
        <v>223</v>
      </c>
      <c r="O218" t="s">
        <v>223</v>
      </c>
      <c r="Q218" t="s">
        <v>193</v>
      </c>
      <c r="R218" t="s">
        <v>52</v>
      </c>
      <c r="S218" t="s">
        <v>1053</v>
      </c>
      <c r="T218" t="s">
        <v>1052</v>
      </c>
      <c r="U218" s="7">
        <v>129.9900055</v>
      </c>
      <c r="V218" s="7">
        <v>110.80340837177086</v>
      </c>
      <c r="W218">
        <v>1</v>
      </c>
      <c r="X218" s="7">
        <v>32.5</v>
      </c>
      <c r="Y218" s="7">
        <v>129.9900055</v>
      </c>
      <c r="Z218" s="7">
        <f t="shared" si="14"/>
        <v>97.490005499999995</v>
      </c>
      <c r="AA218" t="s">
        <v>30</v>
      </c>
      <c r="AB218" t="str">
        <f t="shared" si="15"/>
        <v>Cash Not Over 200</v>
      </c>
    </row>
    <row r="219" spans="1:28" x14ac:dyDescent="0.25">
      <c r="A219">
        <v>50812</v>
      </c>
      <c r="B219" s="2">
        <v>43040</v>
      </c>
      <c r="C219" s="10">
        <f>VLOOKUP(B219,Dates!A:B,2,FALSE)</f>
        <v>4</v>
      </c>
      <c r="D219">
        <v>2</v>
      </c>
      <c r="E219" s="2">
        <f t="shared" si="12"/>
        <v>43042</v>
      </c>
      <c r="F219">
        <v>1</v>
      </c>
      <c r="G219" t="s">
        <v>23</v>
      </c>
      <c r="H219" t="str">
        <f t="shared" si="13"/>
        <v>Other</v>
      </c>
      <c r="I219">
        <v>43</v>
      </c>
      <c r="J219">
        <v>2205</v>
      </c>
      <c r="K219">
        <v>7</v>
      </c>
      <c r="L219" t="s">
        <v>58</v>
      </c>
      <c r="M219" t="s">
        <v>25</v>
      </c>
      <c r="N219" t="s">
        <v>129</v>
      </c>
      <c r="O219" t="s">
        <v>130</v>
      </c>
      <c r="Q219" t="s">
        <v>131</v>
      </c>
      <c r="R219" t="s">
        <v>29</v>
      </c>
      <c r="S219" t="s">
        <v>1057</v>
      </c>
      <c r="T219" t="s">
        <v>1056</v>
      </c>
      <c r="U219" s="7">
        <v>299.98001099999999</v>
      </c>
      <c r="V219" s="7">
        <v>295.0300103351052</v>
      </c>
      <c r="W219">
        <v>1</v>
      </c>
      <c r="X219" s="7">
        <v>15</v>
      </c>
      <c r="Y219" s="7">
        <v>299.98001099999999</v>
      </c>
      <c r="Z219" s="7">
        <f t="shared" si="14"/>
        <v>284.98001099999999</v>
      </c>
      <c r="AA219" t="s">
        <v>30</v>
      </c>
      <c r="AB219" t="str">
        <f t="shared" si="15"/>
        <v>Cash Over 200</v>
      </c>
    </row>
    <row r="220" spans="1:28" x14ac:dyDescent="0.25">
      <c r="A220">
        <v>50812</v>
      </c>
      <c r="B220" s="2">
        <v>43040</v>
      </c>
      <c r="C220" s="10">
        <f>VLOOKUP(B220,Dates!A:B,2,FALSE)</f>
        <v>4</v>
      </c>
      <c r="D220">
        <v>2</v>
      </c>
      <c r="E220" s="2">
        <f t="shared" si="12"/>
        <v>43042</v>
      </c>
      <c r="F220">
        <v>1</v>
      </c>
      <c r="G220" t="s">
        <v>23</v>
      </c>
      <c r="H220" t="str">
        <f t="shared" si="13"/>
        <v>Other</v>
      </c>
      <c r="I220">
        <v>43</v>
      </c>
      <c r="J220">
        <v>2205</v>
      </c>
      <c r="K220">
        <v>7</v>
      </c>
      <c r="L220" t="s">
        <v>58</v>
      </c>
      <c r="M220" t="s">
        <v>25</v>
      </c>
      <c r="N220" t="s">
        <v>129</v>
      </c>
      <c r="O220" t="s">
        <v>130</v>
      </c>
      <c r="Q220" t="s">
        <v>131</v>
      </c>
      <c r="R220" t="s">
        <v>29</v>
      </c>
      <c r="S220" t="s">
        <v>1057</v>
      </c>
      <c r="T220" t="s">
        <v>1056</v>
      </c>
      <c r="U220" s="7">
        <v>299.98001099999999</v>
      </c>
      <c r="V220" s="7">
        <v>295.0300103351052</v>
      </c>
      <c r="W220">
        <v>1</v>
      </c>
      <c r="X220" s="7">
        <v>16.5</v>
      </c>
      <c r="Y220" s="7">
        <v>299.98001099999999</v>
      </c>
      <c r="Z220" s="7">
        <f t="shared" si="14"/>
        <v>283.48001099999999</v>
      </c>
      <c r="AA220" t="s">
        <v>30</v>
      </c>
      <c r="AB220" t="str">
        <f t="shared" si="15"/>
        <v>Cash Over 200</v>
      </c>
    </row>
    <row r="221" spans="1:28" x14ac:dyDescent="0.25">
      <c r="A221">
        <v>48365</v>
      </c>
      <c r="B221" s="2">
        <v>42563</v>
      </c>
      <c r="C221" s="10">
        <f>VLOOKUP(B221,Dates!A:B,2,FALSE)</f>
        <v>3</v>
      </c>
      <c r="D221">
        <v>2</v>
      </c>
      <c r="E221" s="2">
        <f t="shared" si="12"/>
        <v>42565</v>
      </c>
      <c r="F221">
        <v>1</v>
      </c>
      <c r="G221" t="s">
        <v>23</v>
      </c>
      <c r="H221" t="str">
        <f t="shared" si="13"/>
        <v>Other</v>
      </c>
      <c r="I221">
        <v>43</v>
      </c>
      <c r="J221">
        <v>10948</v>
      </c>
      <c r="K221">
        <v>7</v>
      </c>
      <c r="L221" t="s">
        <v>58</v>
      </c>
      <c r="M221" t="s">
        <v>25</v>
      </c>
      <c r="N221" t="s">
        <v>224</v>
      </c>
      <c r="O221" t="s">
        <v>224</v>
      </c>
      <c r="Q221" t="s">
        <v>44</v>
      </c>
      <c r="R221" t="s">
        <v>34</v>
      </c>
      <c r="S221" t="s">
        <v>1057</v>
      </c>
      <c r="T221" t="s">
        <v>1056</v>
      </c>
      <c r="U221" s="7">
        <v>299.98001099999999</v>
      </c>
      <c r="V221" s="7">
        <v>295.0300103351052</v>
      </c>
      <c r="W221">
        <v>1</v>
      </c>
      <c r="X221" s="7">
        <v>45</v>
      </c>
      <c r="Y221" s="7">
        <v>299.98001099999999</v>
      </c>
      <c r="Z221" s="7">
        <f t="shared" si="14"/>
        <v>254.98001099999999</v>
      </c>
      <c r="AA221" t="s">
        <v>30</v>
      </c>
      <c r="AB221" t="str">
        <f t="shared" si="15"/>
        <v>Cash Over 200</v>
      </c>
    </row>
    <row r="222" spans="1:28" x14ac:dyDescent="0.25">
      <c r="A222">
        <v>44507</v>
      </c>
      <c r="B222" s="2">
        <v>42684</v>
      </c>
      <c r="C222" s="10">
        <f>VLOOKUP(B222,Dates!A:B,2,FALSE)</f>
        <v>5</v>
      </c>
      <c r="D222">
        <v>4</v>
      </c>
      <c r="E222" s="2">
        <f t="shared" si="12"/>
        <v>42690</v>
      </c>
      <c r="F222">
        <v>0</v>
      </c>
      <c r="G222" t="s">
        <v>62</v>
      </c>
      <c r="H222" t="str">
        <f t="shared" si="13"/>
        <v>Other</v>
      </c>
      <c r="I222">
        <v>7</v>
      </c>
      <c r="J222">
        <v>7783</v>
      </c>
      <c r="K222">
        <v>2</v>
      </c>
      <c r="L222" t="s">
        <v>136</v>
      </c>
      <c r="M222" t="s">
        <v>25</v>
      </c>
      <c r="N222" t="s">
        <v>225</v>
      </c>
      <c r="O222" t="s">
        <v>226</v>
      </c>
      <c r="Q222" t="s">
        <v>40</v>
      </c>
      <c r="R222" t="s">
        <v>41</v>
      </c>
      <c r="S222" t="s">
        <v>1083</v>
      </c>
      <c r="T222" t="s">
        <v>1084</v>
      </c>
      <c r="U222" s="7">
        <v>25</v>
      </c>
      <c r="V222" s="7">
        <v>23.551858392987498</v>
      </c>
      <c r="W222">
        <v>3</v>
      </c>
      <c r="X222" s="7">
        <v>11.25</v>
      </c>
      <c r="Y222" s="7">
        <v>75</v>
      </c>
      <c r="Z222" s="7">
        <f t="shared" si="14"/>
        <v>63.75</v>
      </c>
      <c r="AA222" t="s">
        <v>45</v>
      </c>
      <c r="AB222" t="str">
        <f t="shared" si="15"/>
        <v>Non-Cash Payments</v>
      </c>
    </row>
    <row r="223" spans="1:28" x14ac:dyDescent="0.25">
      <c r="A223">
        <v>44424</v>
      </c>
      <c r="B223" s="2">
        <v>42653</v>
      </c>
      <c r="C223" s="10">
        <f>VLOOKUP(B223,Dates!A:B,2,FALSE)</f>
        <v>2</v>
      </c>
      <c r="D223">
        <v>1</v>
      </c>
      <c r="E223" s="2">
        <f t="shared" si="12"/>
        <v>42654</v>
      </c>
      <c r="F223">
        <v>1</v>
      </c>
      <c r="G223" t="s">
        <v>187</v>
      </c>
      <c r="H223" t="str">
        <f t="shared" si="13"/>
        <v>Other</v>
      </c>
      <c r="I223">
        <v>7</v>
      </c>
      <c r="J223">
        <v>2360</v>
      </c>
      <c r="K223">
        <v>2</v>
      </c>
      <c r="L223" t="s">
        <v>136</v>
      </c>
      <c r="M223" t="s">
        <v>25</v>
      </c>
      <c r="N223" t="s">
        <v>143</v>
      </c>
      <c r="O223" t="s">
        <v>144</v>
      </c>
      <c r="Q223" t="s">
        <v>40</v>
      </c>
      <c r="R223" t="s">
        <v>41</v>
      </c>
      <c r="S223" t="s">
        <v>1083</v>
      </c>
      <c r="T223" t="s">
        <v>1084</v>
      </c>
      <c r="U223" s="7">
        <v>25</v>
      </c>
      <c r="V223" s="7">
        <v>23.551858392987498</v>
      </c>
      <c r="W223">
        <v>2</v>
      </c>
      <c r="X223" s="7">
        <v>7.5</v>
      </c>
      <c r="Y223" s="7">
        <v>50</v>
      </c>
      <c r="Z223" s="7">
        <f t="shared" si="14"/>
        <v>42.5</v>
      </c>
      <c r="AA223" t="s">
        <v>30</v>
      </c>
      <c r="AB223" t="str">
        <f t="shared" si="15"/>
        <v>Cash Not Over 200</v>
      </c>
    </row>
    <row r="224" spans="1:28" x14ac:dyDescent="0.25">
      <c r="A224">
        <v>43461</v>
      </c>
      <c r="B224" s="2">
        <v>42639</v>
      </c>
      <c r="C224" s="10">
        <f>VLOOKUP(B224,Dates!A:B,2,FALSE)</f>
        <v>2</v>
      </c>
      <c r="D224">
        <v>4</v>
      </c>
      <c r="E224" s="2">
        <f t="shared" si="12"/>
        <v>42643</v>
      </c>
      <c r="F224">
        <v>0</v>
      </c>
      <c r="G224" t="s">
        <v>62</v>
      </c>
      <c r="H224" t="str">
        <f t="shared" si="13"/>
        <v>Other</v>
      </c>
      <c r="I224">
        <v>7</v>
      </c>
      <c r="J224">
        <v>1209</v>
      </c>
      <c r="K224">
        <v>2</v>
      </c>
      <c r="L224" t="s">
        <v>136</v>
      </c>
      <c r="M224" t="s">
        <v>25</v>
      </c>
      <c r="N224" t="s">
        <v>173</v>
      </c>
      <c r="O224" t="s">
        <v>174</v>
      </c>
      <c r="Q224" t="s">
        <v>28</v>
      </c>
      <c r="R224" t="s">
        <v>29</v>
      </c>
      <c r="S224" t="s">
        <v>1083</v>
      </c>
      <c r="T224" t="s">
        <v>1084</v>
      </c>
      <c r="U224" s="7">
        <v>25</v>
      </c>
      <c r="V224" s="7">
        <v>23.551858392987498</v>
      </c>
      <c r="W224">
        <v>4</v>
      </c>
      <c r="X224" s="7">
        <v>16</v>
      </c>
      <c r="Y224" s="7">
        <v>100</v>
      </c>
      <c r="Z224" s="7">
        <f t="shared" si="14"/>
        <v>84</v>
      </c>
      <c r="AA224" t="s">
        <v>66</v>
      </c>
      <c r="AB224" t="str">
        <f t="shared" si="15"/>
        <v>Non-Cash Payments</v>
      </c>
    </row>
    <row r="225" spans="1:28" x14ac:dyDescent="0.25">
      <c r="A225">
        <v>42859</v>
      </c>
      <c r="B225" s="2">
        <v>42630</v>
      </c>
      <c r="C225" s="10">
        <f>VLOOKUP(B225,Dates!A:B,2,FALSE)</f>
        <v>7</v>
      </c>
      <c r="D225">
        <v>4</v>
      </c>
      <c r="E225" s="2">
        <f t="shared" si="12"/>
        <v>42635</v>
      </c>
      <c r="F225">
        <v>1</v>
      </c>
      <c r="G225" t="s">
        <v>62</v>
      </c>
      <c r="H225" t="str">
        <f t="shared" si="13"/>
        <v>Other</v>
      </c>
      <c r="I225">
        <v>7</v>
      </c>
      <c r="J225">
        <v>3421</v>
      </c>
      <c r="K225">
        <v>2</v>
      </c>
      <c r="L225" t="s">
        <v>136</v>
      </c>
      <c r="M225" t="s">
        <v>25</v>
      </c>
      <c r="N225" t="s">
        <v>93</v>
      </c>
      <c r="O225" t="s">
        <v>93</v>
      </c>
      <c r="Q225" t="s">
        <v>28</v>
      </c>
      <c r="R225" t="s">
        <v>29</v>
      </c>
      <c r="S225" t="s">
        <v>1083</v>
      </c>
      <c r="T225" t="s">
        <v>1084</v>
      </c>
      <c r="U225" s="7">
        <v>25</v>
      </c>
      <c r="V225" s="7">
        <v>23.551858392987498</v>
      </c>
      <c r="W225">
        <v>2</v>
      </c>
      <c r="X225" s="7">
        <v>2.5</v>
      </c>
      <c r="Y225" s="7">
        <v>50</v>
      </c>
      <c r="Z225" s="7">
        <f t="shared" si="14"/>
        <v>47.5</v>
      </c>
      <c r="AA225" t="s">
        <v>30</v>
      </c>
      <c r="AB225" t="str">
        <f t="shared" si="15"/>
        <v>Cash Not Over 200</v>
      </c>
    </row>
    <row r="226" spans="1:28" x14ac:dyDescent="0.25">
      <c r="A226">
        <v>42352</v>
      </c>
      <c r="B226" s="2">
        <v>42652</v>
      </c>
      <c r="C226" s="10">
        <f>VLOOKUP(B226,Dates!A:B,2,FALSE)</f>
        <v>1</v>
      </c>
      <c r="D226">
        <v>4</v>
      </c>
      <c r="E226" s="2">
        <f t="shared" si="12"/>
        <v>42656</v>
      </c>
      <c r="F226">
        <v>0</v>
      </c>
      <c r="G226" t="s">
        <v>62</v>
      </c>
      <c r="H226" t="str">
        <f t="shared" si="13"/>
        <v>Other</v>
      </c>
      <c r="I226">
        <v>7</v>
      </c>
      <c r="J226">
        <v>1303</v>
      </c>
      <c r="K226">
        <v>2</v>
      </c>
      <c r="L226" t="s">
        <v>136</v>
      </c>
      <c r="M226" t="s">
        <v>25</v>
      </c>
      <c r="N226" t="s">
        <v>227</v>
      </c>
      <c r="O226" t="s">
        <v>227</v>
      </c>
      <c r="Q226" t="s">
        <v>164</v>
      </c>
      <c r="R226" t="s">
        <v>29</v>
      </c>
      <c r="S226" t="s">
        <v>1083</v>
      </c>
      <c r="T226" t="s">
        <v>1084</v>
      </c>
      <c r="U226" s="7">
        <v>25</v>
      </c>
      <c r="V226" s="7">
        <v>23.551858392987498</v>
      </c>
      <c r="W226">
        <v>3</v>
      </c>
      <c r="X226" s="7">
        <v>13.5</v>
      </c>
      <c r="Y226" s="7">
        <v>75</v>
      </c>
      <c r="Z226" s="7">
        <f t="shared" si="14"/>
        <v>61.5</v>
      </c>
      <c r="AA226" t="s">
        <v>45</v>
      </c>
      <c r="AB226" t="str">
        <f t="shared" si="15"/>
        <v>Non-Cash Payments</v>
      </c>
    </row>
    <row r="227" spans="1:28" x14ac:dyDescent="0.25">
      <c r="A227">
        <v>42106</v>
      </c>
      <c r="B227" s="2">
        <v>42530</v>
      </c>
      <c r="C227" s="10">
        <f>VLOOKUP(B227,Dates!A:B,2,FALSE)</f>
        <v>5</v>
      </c>
      <c r="D227">
        <v>4</v>
      </c>
      <c r="E227" s="2">
        <f t="shared" si="12"/>
        <v>42536</v>
      </c>
      <c r="F227">
        <v>0</v>
      </c>
      <c r="G227" t="s">
        <v>62</v>
      </c>
      <c r="H227" t="str">
        <f t="shared" si="13"/>
        <v>Other</v>
      </c>
      <c r="I227">
        <v>7</v>
      </c>
      <c r="J227">
        <v>11307</v>
      </c>
      <c r="K227">
        <v>2</v>
      </c>
      <c r="L227" t="s">
        <v>136</v>
      </c>
      <c r="M227" t="s">
        <v>25</v>
      </c>
      <c r="N227" t="s">
        <v>228</v>
      </c>
      <c r="O227" t="s">
        <v>158</v>
      </c>
      <c r="Q227" t="s">
        <v>33</v>
      </c>
      <c r="R227" t="s">
        <v>34</v>
      </c>
      <c r="S227" t="s">
        <v>1083</v>
      </c>
      <c r="T227" t="s">
        <v>1084</v>
      </c>
      <c r="U227" s="7">
        <v>25</v>
      </c>
      <c r="V227" s="7">
        <v>23.551858392987498</v>
      </c>
      <c r="W227">
        <v>4</v>
      </c>
      <c r="X227" s="7">
        <v>2</v>
      </c>
      <c r="Y227" s="7">
        <v>100</v>
      </c>
      <c r="Z227" s="7">
        <f t="shared" si="14"/>
        <v>98</v>
      </c>
      <c r="AA227" t="s">
        <v>45</v>
      </c>
      <c r="AB227" t="str">
        <f t="shared" si="15"/>
        <v>Non-Cash Payments</v>
      </c>
    </row>
    <row r="228" spans="1:28" x14ac:dyDescent="0.25">
      <c r="A228">
        <v>41726</v>
      </c>
      <c r="B228" s="2">
        <v>42378</v>
      </c>
      <c r="C228" s="10">
        <f>VLOOKUP(B228,Dates!A:B,2,FALSE)</f>
        <v>7</v>
      </c>
      <c r="D228">
        <v>4</v>
      </c>
      <c r="E228" s="2">
        <f t="shared" si="12"/>
        <v>42383</v>
      </c>
      <c r="F228">
        <v>0</v>
      </c>
      <c r="G228" t="s">
        <v>62</v>
      </c>
      <c r="H228" t="str">
        <f t="shared" si="13"/>
        <v>Other</v>
      </c>
      <c r="I228">
        <v>7</v>
      </c>
      <c r="J228">
        <v>8254</v>
      </c>
      <c r="K228">
        <v>2</v>
      </c>
      <c r="L228" t="s">
        <v>136</v>
      </c>
      <c r="M228" t="s">
        <v>25</v>
      </c>
      <c r="N228" t="s">
        <v>79</v>
      </c>
      <c r="O228" t="s">
        <v>79</v>
      </c>
      <c r="Q228" t="s">
        <v>61</v>
      </c>
      <c r="R228" t="s">
        <v>41</v>
      </c>
      <c r="S228" t="s">
        <v>1083</v>
      </c>
      <c r="T228" t="s">
        <v>1084</v>
      </c>
      <c r="U228" s="7">
        <v>25</v>
      </c>
      <c r="V228" s="7">
        <v>23.551858392987498</v>
      </c>
      <c r="W228">
        <v>3</v>
      </c>
      <c r="X228" s="7">
        <v>15</v>
      </c>
      <c r="Y228" s="7">
        <v>75</v>
      </c>
      <c r="Z228" s="7">
        <f t="shared" si="14"/>
        <v>60</v>
      </c>
      <c r="AA228" t="s">
        <v>66</v>
      </c>
      <c r="AB228" t="str">
        <f t="shared" si="15"/>
        <v>Non-Cash Payments</v>
      </c>
    </row>
    <row r="229" spans="1:28" x14ac:dyDescent="0.25">
      <c r="A229">
        <v>41711</v>
      </c>
      <c r="B229" s="2">
        <v>42613</v>
      </c>
      <c r="C229" s="10">
        <f>VLOOKUP(B229,Dates!A:B,2,FALSE)</f>
        <v>4</v>
      </c>
      <c r="D229">
        <v>4</v>
      </c>
      <c r="E229" s="2">
        <f t="shared" si="12"/>
        <v>42619</v>
      </c>
      <c r="F229">
        <v>0</v>
      </c>
      <c r="G229" t="s">
        <v>62</v>
      </c>
      <c r="H229" t="str">
        <f t="shared" si="13"/>
        <v>Other</v>
      </c>
      <c r="I229">
        <v>7</v>
      </c>
      <c r="J229">
        <v>11531</v>
      </c>
      <c r="K229">
        <v>2</v>
      </c>
      <c r="L229" t="s">
        <v>136</v>
      </c>
      <c r="M229" t="s">
        <v>25</v>
      </c>
      <c r="N229" t="s">
        <v>93</v>
      </c>
      <c r="O229" t="s">
        <v>93</v>
      </c>
      <c r="Q229" t="s">
        <v>28</v>
      </c>
      <c r="R229" t="s">
        <v>29</v>
      </c>
      <c r="S229" t="s">
        <v>1083</v>
      </c>
      <c r="T229" t="s">
        <v>1084</v>
      </c>
      <c r="U229" s="7">
        <v>25</v>
      </c>
      <c r="V229" s="7">
        <v>23.551858392987498</v>
      </c>
      <c r="W229">
        <v>3</v>
      </c>
      <c r="X229" s="7">
        <v>18.75</v>
      </c>
      <c r="Y229" s="7">
        <v>75</v>
      </c>
      <c r="Z229" s="7">
        <f t="shared" si="14"/>
        <v>56.25</v>
      </c>
      <c r="AA229" t="s">
        <v>66</v>
      </c>
      <c r="AB229" t="str">
        <f t="shared" si="15"/>
        <v>Non-Cash Payments</v>
      </c>
    </row>
    <row r="230" spans="1:28" x14ac:dyDescent="0.25">
      <c r="A230">
        <v>46921</v>
      </c>
      <c r="B230" s="2">
        <v>42689</v>
      </c>
      <c r="C230" s="10">
        <f>VLOOKUP(B230,Dates!A:B,2,FALSE)</f>
        <v>3</v>
      </c>
      <c r="D230">
        <v>1</v>
      </c>
      <c r="E230" s="2">
        <f t="shared" si="12"/>
        <v>42690</v>
      </c>
      <c r="F230">
        <v>1</v>
      </c>
      <c r="G230" t="s">
        <v>187</v>
      </c>
      <c r="H230" t="str">
        <f t="shared" si="13"/>
        <v>Other</v>
      </c>
      <c r="I230">
        <v>9</v>
      </c>
      <c r="J230">
        <v>10731</v>
      </c>
      <c r="K230">
        <v>3</v>
      </c>
      <c r="L230" t="s">
        <v>24</v>
      </c>
      <c r="M230" t="s">
        <v>25</v>
      </c>
      <c r="N230" t="s">
        <v>157</v>
      </c>
      <c r="O230" t="s">
        <v>158</v>
      </c>
      <c r="Q230" t="s">
        <v>33</v>
      </c>
      <c r="R230" t="s">
        <v>34</v>
      </c>
      <c r="S230" t="s">
        <v>1045</v>
      </c>
      <c r="T230" t="s">
        <v>1044</v>
      </c>
      <c r="U230" s="7">
        <v>99.989997860000003</v>
      </c>
      <c r="V230" s="7">
        <v>95.114003926871064</v>
      </c>
      <c r="W230">
        <v>1</v>
      </c>
      <c r="X230" s="7">
        <v>7</v>
      </c>
      <c r="Y230" s="7">
        <v>99.989997860000003</v>
      </c>
      <c r="Z230" s="7">
        <f t="shared" si="14"/>
        <v>92.989997860000003</v>
      </c>
      <c r="AA230" t="s">
        <v>30</v>
      </c>
      <c r="AB230" t="str">
        <f t="shared" si="15"/>
        <v>Cash Not Over 200</v>
      </c>
    </row>
    <row r="231" spans="1:28" x14ac:dyDescent="0.25">
      <c r="A231">
        <v>45445</v>
      </c>
      <c r="B231" s="2">
        <v>42668</v>
      </c>
      <c r="C231" s="10">
        <f>VLOOKUP(B231,Dates!A:B,2,FALSE)</f>
        <v>3</v>
      </c>
      <c r="D231">
        <v>1</v>
      </c>
      <c r="E231" s="2">
        <f t="shared" si="12"/>
        <v>42669</v>
      </c>
      <c r="F231">
        <v>1</v>
      </c>
      <c r="G231" t="s">
        <v>187</v>
      </c>
      <c r="H231" t="str">
        <f t="shared" si="13"/>
        <v>Other</v>
      </c>
      <c r="I231">
        <v>9</v>
      </c>
      <c r="J231">
        <v>1443</v>
      </c>
      <c r="K231">
        <v>3</v>
      </c>
      <c r="L231" t="s">
        <v>24</v>
      </c>
      <c r="M231" t="s">
        <v>25</v>
      </c>
      <c r="N231" t="s">
        <v>229</v>
      </c>
      <c r="O231" t="s">
        <v>229</v>
      </c>
      <c r="Q231" t="s">
        <v>28</v>
      </c>
      <c r="R231" t="s">
        <v>29</v>
      </c>
      <c r="S231" t="s">
        <v>1045</v>
      </c>
      <c r="T231" t="s">
        <v>1044</v>
      </c>
      <c r="U231" s="7">
        <v>99.989997860000003</v>
      </c>
      <c r="V231" s="7">
        <v>95.114003926871064</v>
      </c>
      <c r="W231">
        <v>1</v>
      </c>
      <c r="X231" s="7">
        <v>9</v>
      </c>
      <c r="Y231" s="7">
        <v>99.989997860000003</v>
      </c>
      <c r="Z231" s="7">
        <f t="shared" si="14"/>
        <v>90.989997860000003</v>
      </c>
      <c r="AA231" t="s">
        <v>30</v>
      </c>
      <c r="AB231" t="str">
        <f t="shared" si="15"/>
        <v>Cash Not Over 200</v>
      </c>
    </row>
    <row r="232" spans="1:28" x14ac:dyDescent="0.25">
      <c r="A232">
        <v>45575</v>
      </c>
      <c r="B232" s="2">
        <v>42670</v>
      </c>
      <c r="C232" s="10">
        <f>VLOOKUP(B232,Dates!A:B,2,FALSE)</f>
        <v>5</v>
      </c>
      <c r="D232">
        <v>1</v>
      </c>
      <c r="E232" s="2">
        <f t="shared" si="12"/>
        <v>42671</v>
      </c>
      <c r="F232">
        <v>1</v>
      </c>
      <c r="G232" t="s">
        <v>187</v>
      </c>
      <c r="H232" t="str">
        <f t="shared" si="13"/>
        <v>Other</v>
      </c>
      <c r="I232">
        <v>18</v>
      </c>
      <c r="J232">
        <v>3519</v>
      </c>
      <c r="K232">
        <v>4</v>
      </c>
      <c r="L232" t="s">
        <v>46</v>
      </c>
      <c r="M232" t="s">
        <v>25</v>
      </c>
      <c r="N232" t="s">
        <v>230</v>
      </c>
      <c r="O232" t="s">
        <v>231</v>
      </c>
      <c r="Q232" t="s">
        <v>122</v>
      </c>
      <c r="R232" t="s">
        <v>52</v>
      </c>
      <c r="S232" t="s">
        <v>1053</v>
      </c>
      <c r="T232" t="s">
        <v>1052</v>
      </c>
      <c r="U232" s="7">
        <v>129.9900055</v>
      </c>
      <c r="V232" s="7">
        <v>110.80340837177086</v>
      </c>
      <c r="W232">
        <v>1</v>
      </c>
      <c r="X232" s="7">
        <v>1.2999999520000001</v>
      </c>
      <c r="Y232" s="7">
        <v>129.9900055</v>
      </c>
      <c r="Z232" s="7">
        <f t="shared" si="14"/>
        <v>128.69000554799999</v>
      </c>
      <c r="AA232" t="s">
        <v>30</v>
      </c>
      <c r="AB232" t="str">
        <f t="shared" si="15"/>
        <v>Cash Not Over 200</v>
      </c>
    </row>
    <row r="233" spans="1:28" x14ac:dyDescent="0.25">
      <c r="A233">
        <v>50395</v>
      </c>
      <c r="B233" s="2">
        <v>42856</v>
      </c>
      <c r="C233" s="10">
        <f>VLOOKUP(B233,Dates!A:B,2,FALSE)</f>
        <v>2</v>
      </c>
      <c r="D233">
        <v>1</v>
      </c>
      <c r="E233" s="2">
        <f t="shared" si="12"/>
        <v>42857</v>
      </c>
      <c r="F233">
        <v>1</v>
      </c>
      <c r="G233" t="s">
        <v>187</v>
      </c>
      <c r="H233" t="str">
        <f t="shared" si="13"/>
        <v>Other</v>
      </c>
      <c r="I233">
        <v>18</v>
      </c>
      <c r="J233">
        <v>9414</v>
      </c>
      <c r="K233">
        <v>4</v>
      </c>
      <c r="L233" t="s">
        <v>46</v>
      </c>
      <c r="M233" t="s">
        <v>25</v>
      </c>
      <c r="N233" t="s">
        <v>97</v>
      </c>
      <c r="O233" t="s">
        <v>98</v>
      </c>
      <c r="Q233" t="s">
        <v>88</v>
      </c>
      <c r="R233" t="s">
        <v>89</v>
      </c>
      <c r="S233" t="s">
        <v>1053</v>
      </c>
      <c r="T233" t="s">
        <v>1052</v>
      </c>
      <c r="U233" s="7">
        <v>129.9900055</v>
      </c>
      <c r="V233" s="7">
        <v>110.80340837177086</v>
      </c>
      <c r="W233">
        <v>1</v>
      </c>
      <c r="X233" s="7">
        <v>7.1500000950000002</v>
      </c>
      <c r="Y233" s="7">
        <v>129.9900055</v>
      </c>
      <c r="Z233" s="7">
        <f t="shared" si="14"/>
        <v>122.840005405</v>
      </c>
      <c r="AA233" t="s">
        <v>30</v>
      </c>
      <c r="AB233" t="str">
        <f t="shared" si="15"/>
        <v>Cash Not Over 200</v>
      </c>
    </row>
    <row r="234" spans="1:28" x14ac:dyDescent="0.25">
      <c r="A234">
        <v>42019</v>
      </c>
      <c r="B234" s="2">
        <v>42499</v>
      </c>
      <c r="C234" s="10">
        <f>VLOOKUP(B234,Dates!A:B,2,FALSE)</f>
        <v>2</v>
      </c>
      <c r="D234">
        <v>1</v>
      </c>
      <c r="E234" s="2">
        <f t="shared" si="12"/>
        <v>42500</v>
      </c>
      <c r="F234">
        <v>1</v>
      </c>
      <c r="G234" t="s">
        <v>187</v>
      </c>
      <c r="H234" t="str">
        <f t="shared" si="13"/>
        <v>Other</v>
      </c>
      <c r="I234">
        <v>18</v>
      </c>
      <c r="J234">
        <v>10954</v>
      </c>
      <c r="K234">
        <v>4</v>
      </c>
      <c r="L234" t="s">
        <v>46</v>
      </c>
      <c r="M234" t="s">
        <v>25</v>
      </c>
      <c r="N234" t="s">
        <v>82</v>
      </c>
      <c r="O234" t="s">
        <v>82</v>
      </c>
      <c r="Q234" t="s">
        <v>83</v>
      </c>
      <c r="R234" t="s">
        <v>29</v>
      </c>
      <c r="S234" t="s">
        <v>1053</v>
      </c>
      <c r="T234" t="s">
        <v>1052</v>
      </c>
      <c r="U234" s="7">
        <v>129.9900055</v>
      </c>
      <c r="V234" s="7">
        <v>110.80340837177086</v>
      </c>
      <c r="W234">
        <v>1</v>
      </c>
      <c r="X234" s="7">
        <v>7.1500000950000002</v>
      </c>
      <c r="Y234" s="7">
        <v>129.9900055</v>
      </c>
      <c r="Z234" s="7">
        <f t="shared" si="14"/>
        <v>122.840005405</v>
      </c>
      <c r="AA234" t="s">
        <v>30</v>
      </c>
      <c r="AB234" t="str">
        <f t="shared" si="15"/>
        <v>Cash Not Over 200</v>
      </c>
    </row>
    <row r="235" spans="1:28" x14ac:dyDescent="0.25">
      <c r="A235">
        <v>49048</v>
      </c>
      <c r="B235" s="2">
        <v>42720</v>
      </c>
      <c r="C235" s="10">
        <f>VLOOKUP(B235,Dates!A:B,2,FALSE)</f>
        <v>6</v>
      </c>
      <c r="D235">
        <v>1</v>
      </c>
      <c r="E235" s="2">
        <f t="shared" si="12"/>
        <v>42723</v>
      </c>
      <c r="F235">
        <v>1</v>
      </c>
      <c r="G235" t="s">
        <v>187</v>
      </c>
      <c r="H235" t="str">
        <f t="shared" si="13"/>
        <v>Other</v>
      </c>
      <c r="I235">
        <v>17</v>
      </c>
      <c r="J235">
        <v>2131</v>
      </c>
      <c r="K235">
        <v>4</v>
      </c>
      <c r="L235" t="s">
        <v>46</v>
      </c>
      <c r="M235" t="s">
        <v>25</v>
      </c>
      <c r="N235" t="s">
        <v>42</v>
      </c>
      <c r="O235" t="s">
        <v>43</v>
      </c>
      <c r="Q235" t="s">
        <v>44</v>
      </c>
      <c r="R235" t="s">
        <v>34</v>
      </c>
      <c r="S235" t="s">
        <v>1055</v>
      </c>
      <c r="T235" t="s">
        <v>1054</v>
      </c>
      <c r="U235" s="7">
        <v>59.990001679999999</v>
      </c>
      <c r="V235" s="7">
        <v>54.488929209402009</v>
      </c>
      <c r="W235">
        <v>1</v>
      </c>
      <c r="X235" s="7">
        <v>5.4000000950000002</v>
      </c>
      <c r="Y235" s="7">
        <v>59.990001679999999</v>
      </c>
      <c r="Z235" s="7">
        <f t="shared" si="14"/>
        <v>54.590001584999996</v>
      </c>
      <c r="AA235" t="s">
        <v>30</v>
      </c>
      <c r="AB235" t="str">
        <f t="shared" si="15"/>
        <v>Cash Not Over 200</v>
      </c>
    </row>
    <row r="236" spans="1:28" x14ac:dyDescent="0.25">
      <c r="A236">
        <v>49048</v>
      </c>
      <c r="B236" s="2">
        <v>42720</v>
      </c>
      <c r="C236" s="10">
        <f>VLOOKUP(B236,Dates!A:B,2,FALSE)</f>
        <v>6</v>
      </c>
      <c r="D236">
        <v>1</v>
      </c>
      <c r="E236" s="2">
        <f t="shared" si="12"/>
        <v>42723</v>
      </c>
      <c r="F236">
        <v>1</v>
      </c>
      <c r="G236" t="s">
        <v>187</v>
      </c>
      <c r="H236" t="str">
        <f t="shared" si="13"/>
        <v>Other</v>
      </c>
      <c r="I236">
        <v>18</v>
      </c>
      <c r="J236">
        <v>2131</v>
      </c>
      <c r="K236">
        <v>4</v>
      </c>
      <c r="L236" t="s">
        <v>46</v>
      </c>
      <c r="M236" t="s">
        <v>25</v>
      </c>
      <c r="N236" t="s">
        <v>42</v>
      </c>
      <c r="O236" t="s">
        <v>43</v>
      </c>
      <c r="Q236" t="s">
        <v>44</v>
      </c>
      <c r="R236" t="s">
        <v>34</v>
      </c>
      <c r="S236" t="s">
        <v>1053</v>
      </c>
      <c r="T236" t="s">
        <v>1052</v>
      </c>
      <c r="U236" s="7">
        <v>129.9900055</v>
      </c>
      <c r="V236" s="7">
        <v>110.80340837177086</v>
      </c>
      <c r="W236">
        <v>1</v>
      </c>
      <c r="X236" s="7">
        <v>15.600000380000001</v>
      </c>
      <c r="Y236" s="7">
        <v>129.9900055</v>
      </c>
      <c r="Z236" s="7">
        <f t="shared" si="14"/>
        <v>114.39000512</v>
      </c>
      <c r="AA236" t="s">
        <v>30</v>
      </c>
      <c r="AB236" t="str">
        <f t="shared" si="15"/>
        <v>Cash Not Over 200</v>
      </c>
    </row>
    <row r="237" spans="1:28" x14ac:dyDescent="0.25">
      <c r="A237">
        <v>49048</v>
      </c>
      <c r="B237" s="2">
        <v>42720</v>
      </c>
      <c r="C237" s="10">
        <f>VLOOKUP(B237,Dates!A:B,2,FALSE)</f>
        <v>6</v>
      </c>
      <c r="D237">
        <v>1</v>
      </c>
      <c r="E237" s="2">
        <f t="shared" si="12"/>
        <v>42723</v>
      </c>
      <c r="F237">
        <v>1</v>
      </c>
      <c r="G237" t="s">
        <v>187</v>
      </c>
      <c r="H237" t="str">
        <f t="shared" si="13"/>
        <v>Other</v>
      </c>
      <c r="I237">
        <v>18</v>
      </c>
      <c r="J237">
        <v>2131</v>
      </c>
      <c r="K237">
        <v>4</v>
      </c>
      <c r="L237" t="s">
        <v>46</v>
      </c>
      <c r="M237" t="s">
        <v>25</v>
      </c>
      <c r="N237" t="s">
        <v>42</v>
      </c>
      <c r="O237" t="s">
        <v>43</v>
      </c>
      <c r="Q237" t="s">
        <v>44</v>
      </c>
      <c r="R237" t="s">
        <v>34</v>
      </c>
      <c r="S237" t="s">
        <v>1053</v>
      </c>
      <c r="T237" t="s">
        <v>1052</v>
      </c>
      <c r="U237" s="7">
        <v>129.9900055</v>
      </c>
      <c r="V237" s="7">
        <v>110.80340837177086</v>
      </c>
      <c r="W237">
        <v>1</v>
      </c>
      <c r="X237" s="7">
        <v>16.899999619999999</v>
      </c>
      <c r="Y237" s="7">
        <v>129.9900055</v>
      </c>
      <c r="Z237" s="7">
        <f t="shared" si="14"/>
        <v>113.09000587999999</v>
      </c>
      <c r="AA237" t="s">
        <v>30</v>
      </c>
      <c r="AB237" t="str">
        <f t="shared" si="15"/>
        <v>Cash Not Over 200</v>
      </c>
    </row>
    <row r="238" spans="1:28" x14ac:dyDescent="0.25">
      <c r="A238">
        <v>45592</v>
      </c>
      <c r="B238" s="2">
        <v>42670</v>
      </c>
      <c r="C238" s="10">
        <f>VLOOKUP(B238,Dates!A:B,2,FALSE)</f>
        <v>5</v>
      </c>
      <c r="D238">
        <v>1</v>
      </c>
      <c r="E238" s="2">
        <f t="shared" si="12"/>
        <v>42671</v>
      </c>
      <c r="F238">
        <v>1</v>
      </c>
      <c r="G238" t="s">
        <v>187</v>
      </c>
      <c r="H238" t="str">
        <f t="shared" si="13"/>
        <v>Other</v>
      </c>
      <c r="I238">
        <v>18</v>
      </c>
      <c r="J238">
        <v>3804</v>
      </c>
      <c r="K238">
        <v>4</v>
      </c>
      <c r="L238" t="s">
        <v>46</v>
      </c>
      <c r="M238" t="s">
        <v>25</v>
      </c>
      <c r="N238" t="s">
        <v>232</v>
      </c>
      <c r="O238" t="s">
        <v>232</v>
      </c>
      <c r="Q238" t="s">
        <v>61</v>
      </c>
      <c r="R238" t="s">
        <v>41</v>
      </c>
      <c r="S238" t="s">
        <v>1053</v>
      </c>
      <c r="T238" t="s">
        <v>1052</v>
      </c>
      <c r="U238" s="7">
        <v>129.9900055</v>
      </c>
      <c r="V238" s="7">
        <v>110.80340837177086</v>
      </c>
      <c r="W238">
        <v>1</v>
      </c>
      <c r="X238" s="7">
        <v>20.799999239999998</v>
      </c>
      <c r="Y238" s="7">
        <v>129.9900055</v>
      </c>
      <c r="Z238" s="7">
        <f t="shared" si="14"/>
        <v>109.19000625999999</v>
      </c>
      <c r="AA238" t="s">
        <v>30</v>
      </c>
      <c r="AB238" t="str">
        <f t="shared" si="15"/>
        <v>Cash Not Over 200</v>
      </c>
    </row>
    <row r="239" spans="1:28" x14ac:dyDescent="0.25">
      <c r="A239">
        <v>45592</v>
      </c>
      <c r="B239" s="2">
        <v>42670</v>
      </c>
      <c r="C239" s="10">
        <f>VLOOKUP(B239,Dates!A:B,2,FALSE)</f>
        <v>5</v>
      </c>
      <c r="D239">
        <v>1</v>
      </c>
      <c r="E239" s="2">
        <f t="shared" si="12"/>
        <v>42671</v>
      </c>
      <c r="F239">
        <v>1</v>
      </c>
      <c r="G239" t="s">
        <v>187</v>
      </c>
      <c r="H239" t="str">
        <f t="shared" si="13"/>
        <v>Other</v>
      </c>
      <c r="I239">
        <v>18</v>
      </c>
      <c r="J239">
        <v>3804</v>
      </c>
      <c r="K239">
        <v>4</v>
      </c>
      <c r="L239" t="s">
        <v>46</v>
      </c>
      <c r="M239" t="s">
        <v>25</v>
      </c>
      <c r="N239" t="s">
        <v>232</v>
      </c>
      <c r="O239" t="s">
        <v>232</v>
      </c>
      <c r="Q239" t="s">
        <v>61</v>
      </c>
      <c r="R239" t="s">
        <v>41</v>
      </c>
      <c r="S239" t="s">
        <v>1053</v>
      </c>
      <c r="T239" t="s">
        <v>1052</v>
      </c>
      <c r="U239" s="7">
        <v>129.9900055</v>
      </c>
      <c r="V239" s="7">
        <v>110.80340837177086</v>
      </c>
      <c r="W239">
        <v>1</v>
      </c>
      <c r="X239" s="7">
        <v>22.100000380000001</v>
      </c>
      <c r="Y239" s="7">
        <v>129.9900055</v>
      </c>
      <c r="Z239" s="7">
        <f t="shared" si="14"/>
        <v>107.89000512</v>
      </c>
      <c r="AA239" t="s">
        <v>30</v>
      </c>
      <c r="AB239" t="str">
        <f t="shared" si="15"/>
        <v>Cash Not Over 200</v>
      </c>
    </row>
    <row r="240" spans="1:28" x14ac:dyDescent="0.25">
      <c r="A240">
        <v>42930</v>
      </c>
      <c r="B240" s="2">
        <v>42631</v>
      </c>
      <c r="C240" s="10">
        <f>VLOOKUP(B240,Dates!A:B,2,FALSE)</f>
        <v>1</v>
      </c>
      <c r="D240">
        <v>1</v>
      </c>
      <c r="E240" s="2">
        <f t="shared" si="12"/>
        <v>42632</v>
      </c>
      <c r="F240">
        <v>1</v>
      </c>
      <c r="G240" t="s">
        <v>187</v>
      </c>
      <c r="H240" t="str">
        <f t="shared" si="13"/>
        <v>Other</v>
      </c>
      <c r="I240">
        <v>18</v>
      </c>
      <c r="J240">
        <v>4276</v>
      </c>
      <c r="K240">
        <v>4</v>
      </c>
      <c r="L240" t="s">
        <v>46</v>
      </c>
      <c r="M240" t="s">
        <v>25</v>
      </c>
      <c r="N240" t="s">
        <v>191</v>
      </c>
      <c r="O240" t="s">
        <v>192</v>
      </c>
      <c r="Q240" t="s">
        <v>193</v>
      </c>
      <c r="R240" t="s">
        <v>52</v>
      </c>
      <c r="S240" t="s">
        <v>1053</v>
      </c>
      <c r="T240" t="s">
        <v>1052</v>
      </c>
      <c r="U240" s="7">
        <v>129.9900055</v>
      </c>
      <c r="V240" s="7">
        <v>110.80340837177086</v>
      </c>
      <c r="W240">
        <v>1</v>
      </c>
      <c r="X240" s="7">
        <v>23.399999619999999</v>
      </c>
      <c r="Y240" s="7">
        <v>129.9900055</v>
      </c>
      <c r="Z240" s="7">
        <f t="shared" si="14"/>
        <v>106.59000587999999</v>
      </c>
      <c r="AA240" t="s">
        <v>30</v>
      </c>
      <c r="AB240" t="str">
        <f t="shared" si="15"/>
        <v>Cash Not Over 200</v>
      </c>
    </row>
    <row r="241" spans="1:28" x14ac:dyDescent="0.25">
      <c r="A241">
        <v>50395</v>
      </c>
      <c r="B241" s="2">
        <v>42856</v>
      </c>
      <c r="C241" s="10">
        <f>VLOOKUP(B241,Dates!A:B,2,FALSE)</f>
        <v>2</v>
      </c>
      <c r="D241">
        <v>1</v>
      </c>
      <c r="E241" s="2">
        <f t="shared" si="12"/>
        <v>42857</v>
      </c>
      <c r="F241">
        <v>1</v>
      </c>
      <c r="G241" t="s">
        <v>187</v>
      </c>
      <c r="H241" t="str">
        <f t="shared" si="13"/>
        <v>Other</v>
      </c>
      <c r="I241">
        <v>24</v>
      </c>
      <c r="J241">
        <v>9414</v>
      </c>
      <c r="K241">
        <v>5</v>
      </c>
      <c r="L241" t="s">
        <v>31</v>
      </c>
      <c r="M241" t="s">
        <v>25</v>
      </c>
      <c r="N241" t="s">
        <v>97</v>
      </c>
      <c r="O241" t="s">
        <v>98</v>
      </c>
      <c r="Q241" t="s">
        <v>88</v>
      </c>
      <c r="R241" t="s">
        <v>89</v>
      </c>
      <c r="S241" t="s">
        <v>1059</v>
      </c>
      <c r="T241" t="s">
        <v>1058</v>
      </c>
      <c r="U241" s="7">
        <v>50</v>
      </c>
      <c r="V241" s="7">
        <v>43.678035218757444</v>
      </c>
      <c r="W241">
        <v>1</v>
      </c>
      <c r="X241" s="7">
        <v>5</v>
      </c>
      <c r="Y241" s="7">
        <v>50</v>
      </c>
      <c r="Z241" s="7">
        <f t="shared" si="14"/>
        <v>45</v>
      </c>
      <c r="AA241" t="s">
        <v>30</v>
      </c>
      <c r="AB241" t="str">
        <f t="shared" si="15"/>
        <v>Cash Not Over 200</v>
      </c>
    </row>
    <row r="242" spans="1:28" x14ac:dyDescent="0.25">
      <c r="A242">
        <v>49703</v>
      </c>
      <c r="B242" s="2">
        <v>42730</v>
      </c>
      <c r="C242" s="10">
        <f>VLOOKUP(B242,Dates!A:B,2,FALSE)</f>
        <v>2</v>
      </c>
      <c r="D242">
        <v>1</v>
      </c>
      <c r="E242" s="2">
        <f t="shared" si="12"/>
        <v>42731</v>
      </c>
      <c r="F242">
        <v>1</v>
      </c>
      <c r="G242" t="s">
        <v>187</v>
      </c>
      <c r="H242" t="str">
        <f t="shared" si="13"/>
        <v>Other</v>
      </c>
      <c r="I242">
        <v>41</v>
      </c>
      <c r="J242">
        <v>6045</v>
      </c>
      <c r="K242">
        <v>6</v>
      </c>
      <c r="L242" t="s">
        <v>35</v>
      </c>
      <c r="M242" t="s">
        <v>25</v>
      </c>
      <c r="N242" t="s">
        <v>139</v>
      </c>
      <c r="O242" t="s">
        <v>140</v>
      </c>
      <c r="Q242" t="s">
        <v>88</v>
      </c>
      <c r="R242" t="s">
        <v>89</v>
      </c>
      <c r="S242" t="s">
        <v>1049</v>
      </c>
      <c r="T242" t="s">
        <v>1048</v>
      </c>
      <c r="U242" s="7">
        <v>21.989999770000001</v>
      </c>
      <c r="V242" s="7">
        <v>20.391999720066668</v>
      </c>
      <c r="W242">
        <v>1</v>
      </c>
      <c r="X242" s="7">
        <v>3.7400000100000002</v>
      </c>
      <c r="Y242" s="7">
        <v>21.989999770000001</v>
      </c>
      <c r="Z242" s="7">
        <f t="shared" si="14"/>
        <v>18.249999760000001</v>
      </c>
      <c r="AA242" t="s">
        <v>30</v>
      </c>
      <c r="AB242" t="str">
        <f t="shared" si="15"/>
        <v>Cash Not Over 200</v>
      </c>
    </row>
    <row r="243" spans="1:28" x14ac:dyDescent="0.25">
      <c r="A243">
        <v>42930</v>
      </c>
      <c r="B243" s="2">
        <v>42631</v>
      </c>
      <c r="C243" s="10">
        <f>VLOOKUP(B243,Dates!A:B,2,FALSE)</f>
        <v>1</v>
      </c>
      <c r="D243">
        <v>1</v>
      </c>
      <c r="E243" s="2">
        <f t="shared" si="12"/>
        <v>42632</v>
      </c>
      <c r="F243">
        <v>1</v>
      </c>
      <c r="G243" t="s">
        <v>187</v>
      </c>
      <c r="H243" t="str">
        <f t="shared" si="13"/>
        <v>Other</v>
      </c>
      <c r="I243">
        <v>43</v>
      </c>
      <c r="J243">
        <v>4276</v>
      </c>
      <c r="K243">
        <v>7</v>
      </c>
      <c r="L243" t="s">
        <v>58</v>
      </c>
      <c r="M243" t="s">
        <v>25</v>
      </c>
      <c r="N243" t="s">
        <v>191</v>
      </c>
      <c r="O243" t="s">
        <v>192</v>
      </c>
      <c r="Q243" t="s">
        <v>193</v>
      </c>
      <c r="R243" t="s">
        <v>52</v>
      </c>
      <c r="S243" t="s">
        <v>1057</v>
      </c>
      <c r="T243" t="s">
        <v>1056</v>
      </c>
      <c r="U243" s="7">
        <v>299.98001099999999</v>
      </c>
      <c r="V243" s="7">
        <v>295.0300103351052</v>
      </c>
      <c r="W243">
        <v>1</v>
      </c>
      <c r="X243" s="7">
        <v>3</v>
      </c>
      <c r="Y243" s="7">
        <v>299.98001099999999</v>
      </c>
      <c r="Z243" s="7">
        <f t="shared" si="14"/>
        <v>296.98001099999999</v>
      </c>
      <c r="AA243" t="s">
        <v>30</v>
      </c>
      <c r="AB243" t="str">
        <f t="shared" si="15"/>
        <v>Cash Over 200</v>
      </c>
    </row>
    <row r="244" spans="1:28" x14ac:dyDescent="0.25">
      <c r="A244">
        <v>45445</v>
      </c>
      <c r="B244" s="2">
        <v>42668</v>
      </c>
      <c r="C244" s="10">
        <f>VLOOKUP(B244,Dates!A:B,2,FALSE)</f>
        <v>3</v>
      </c>
      <c r="D244">
        <v>1</v>
      </c>
      <c r="E244" s="2">
        <f t="shared" si="12"/>
        <v>42669</v>
      </c>
      <c r="F244">
        <v>1</v>
      </c>
      <c r="G244" t="s">
        <v>187</v>
      </c>
      <c r="H244" t="str">
        <f t="shared" si="13"/>
        <v>Other</v>
      </c>
      <c r="I244">
        <v>43</v>
      </c>
      <c r="J244">
        <v>1443</v>
      </c>
      <c r="K244">
        <v>7</v>
      </c>
      <c r="L244" t="s">
        <v>58</v>
      </c>
      <c r="M244" t="s">
        <v>25</v>
      </c>
      <c r="N244" t="s">
        <v>229</v>
      </c>
      <c r="O244" t="s">
        <v>229</v>
      </c>
      <c r="Q244" t="s">
        <v>28</v>
      </c>
      <c r="R244" t="s">
        <v>29</v>
      </c>
      <c r="S244" t="s">
        <v>1057</v>
      </c>
      <c r="T244" t="s">
        <v>1056</v>
      </c>
      <c r="U244" s="7">
        <v>299.98001099999999</v>
      </c>
      <c r="V244" s="7">
        <v>295.0300103351052</v>
      </c>
      <c r="W244">
        <v>1</v>
      </c>
      <c r="X244" s="7">
        <v>36</v>
      </c>
      <c r="Y244" s="7">
        <v>299.98001099999999</v>
      </c>
      <c r="Z244" s="7">
        <f t="shared" si="14"/>
        <v>263.98001099999999</v>
      </c>
      <c r="AA244" t="s">
        <v>30</v>
      </c>
      <c r="AB244" t="str">
        <f t="shared" si="15"/>
        <v>Cash Over 200</v>
      </c>
    </row>
    <row r="245" spans="1:28" x14ac:dyDescent="0.25">
      <c r="A245">
        <v>49048</v>
      </c>
      <c r="B245" s="2">
        <v>42720</v>
      </c>
      <c r="C245" s="10">
        <f>VLOOKUP(B245,Dates!A:B,2,FALSE)</f>
        <v>6</v>
      </c>
      <c r="D245">
        <v>1</v>
      </c>
      <c r="E245" s="2">
        <f t="shared" si="12"/>
        <v>42723</v>
      </c>
      <c r="F245">
        <v>1</v>
      </c>
      <c r="G245" t="s">
        <v>187</v>
      </c>
      <c r="H245" t="str">
        <f t="shared" si="13"/>
        <v>Other</v>
      </c>
      <c r="I245">
        <v>43</v>
      </c>
      <c r="J245">
        <v>2131</v>
      </c>
      <c r="K245">
        <v>7</v>
      </c>
      <c r="L245" t="s">
        <v>58</v>
      </c>
      <c r="M245" t="s">
        <v>25</v>
      </c>
      <c r="N245" t="s">
        <v>42</v>
      </c>
      <c r="O245" t="s">
        <v>43</v>
      </c>
      <c r="Q245" t="s">
        <v>44</v>
      </c>
      <c r="R245" t="s">
        <v>34</v>
      </c>
      <c r="S245" t="s">
        <v>1057</v>
      </c>
      <c r="T245" t="s">
        <v>1056</v>
      </c>
      <c r="U245" s="7">
        <v>299.98001099999999</v>
      </c>
      <c r="V245" s="7">
        <v>295.0300103351052</v>
      </c>
      <c r="W245">
        <v>1</v>
      </c>
      <c r="X245" s="7">
        <v>39</v>
      </c>
      <c r="Y245" s="7">
        <v>299.98001099999999</v>
      </c>
      <c r="Z245" s="7">
        <f t="shared" si="14"/>
        <v>260.98001099999999</v>
      </c>
      <c r="AA245" t="s">
        <v>30</v>
      </c>
      <c r="AB245" t="str">
        <f t="shared" si="15"/>
        <v>Cash Over 200</v>
      </c>
    </row>
    <row r="246" spans="1:28" x14ac:dyDescent="0.25">
      <c r="A246">
        <v>50395</v>
      </c>
      <c r="B246" s="2">
        <v>42856</v>
      </c>
      <c r="C246" s="10">
        <f>VLOOKUP(B246,Dates!A:B,2,FALSE)</f>
        <v>2</v>
      </c>
      <c r="D246">
        <v>1</v>
      </c>
      <c r="E246" s="2">
        <f t="shared" si="12"/>
        <v>42857</v>
      </c>
      <c r="F246">
        <v>1</v>
      </c>
      <c r="G246" t="s">
        <v>187</v>
      </c>
      <c r="H246" t="str">
        <f t="shared" si="13"/>
        <v>Other</v>
      </c>
      <c r="I246">
        <v>43</v>
      </c>
      <c r="J246">
        <v>9414</v>
      </c>
      <c r="K246">
        <v>7</v>
      </c>
      <c r="L246" t="s">
        <v>58</v>
      </c>
      <c r="M246" t="s">
        <v>25</v>
      </c>
      <c r="N246" t="s">
        <v>97</v>
      </c>
      <c r="O246" t="s">
        <v>98</v>
      </c>
      <c r="Q246" t="s">
        <v>88</v>
      </c>
      <c r="R246" t="s">
        <v>89</v>
      </c>
      <c r="S246" t="s">
        <v>1057</v>
      </c>
      <c r="T246" t="s">
        <v>1056</v>
      </c>
      <c r="U246" s="7">
        <v>299.98001099999999</v>
      </c>
      <c r="V246" s="7">
        <v>295.0300103351052</v>
      </c>
      <c r="W246">
        <v>1</v>
      </c>
      <c r="X246" s="7">
        <v>54</v>
      </c>
      <c r="Y246" s="7">
        <v>299.98001099999999</v>
      </c>
      <c r="Z246" s="7">
        <f t="shared" si="14"/>
        <v>245.98001099999999</v>
      </c>
      <c r="AA246" t="s">
        <v>30</v>
      </c>
      <c r="AB246" t="str">
        <f t="shared" si="15"/>
        <v>Cash Over 200</v>
      </c>
    </row>
    <row r="247" spans="1:28" x14ac:dyDescent="0.25">
      <c r="A247">
        <v>41702</v>
      </c>
      <c r="B247" s="2">
        <v>42613</v>
      </c>
      <c r="C247" s="10">
        <f>VLOOKUP(B247,Dates!A:B,2,FALSE)</f>
        <v>4</v>
      </c>
      <c r="D247">
        <v>1</v>
      </c>
      <c r="E247" s="2">
        <f t="shared" si="12"/>
        <v>42614</v>
      </c>
      <c r="F247">
        <v>1</v>
      </c>
      <c r="G247" t="s">
        <v>187</v>
      </c>
      <c r="H247" t="str">
        <f t="shared" si="13"/>
        <v>Other</v>
      </c>
      <c r="I247">
        <v>9</v>
      </c>
      <c r="J247">
        <v>4147</v>
      </c>
      <c r="K247">
        <v>3</v>
      </c>
      <c r="L247" t="s">
        <v>24</v>
      </c>
      <c r="M247" t="s">
        <v>25</v>
      </c>
      <c r="N247" t="s">
        <v>220</v>
      </c>
      <c r="O247" t="s">
        <v>221</v>
      </c>
      <c r="Q247" t="s">
        <v>28</v>
      </c>
      <c r="R247" t="s">
        <v>29</v>
      </c>
      <c r="S247" t="s">
        <v>1045</v>
      </c>
      <c r="T247" t="s">
        <v>1044</v>
      </c>
      <c r="U247" s="7">
        <v>99.989997860000003</v>
      </c>
      <c r="V247" s="7">
        <v>95.114003926871064</v>
      </c>
      <c r="W247">
        <v>2</v>
      </c>
      <c r="X247" s="7">
        <v>0</v>
      </c>
      <c r="Y247" s="7">
        <v>199.97999572000001</v>
      </c>
      <c r="Z247" s="7">
        <f t="shared" si="14"/>
        <v>199.97999572000001</v>
      </c>
      <c r="AA247" t="s">
        <v>30</v>
      </c>
      <c r="AB247" t="str">
        <f t="shared" si="15"/>
        <v>Cash Not Over 200</v>
      </c>
    </row>
    <row r="248" spans="1:28" x14ac:dyDescent="0.25">
      <c r="A248">
        <v>45592</v>
      </c>
      <c r="B248" s="2">
        <v>42670</v>
      </c>
      <c r="C248" s="10">
        <f>VLOOKUP(B248,Dates!A:B,2,FALSE)</f>
        <v>5</v>
      </c>
      <c r="D248">
        <v>1</v>
      </c>
      <c r="E248" s="2">
        <f t="shared" si="12"/>
        <v>42671</v>
      </c>
      <c r="F248">
        <v>1</v>
      </c>
      <c r="G248" t="s">
        <v>187</v>
      </c>
      <c r="H248" t="str">
        <f t="shared" si="13"/>
        <v>Other</v>
      </c>
      <c r="I248">
        <v>9</v>
      </c>
      <c r="J248">
        <v>3804</v>
      </c>
      <c r="K248">
        <v>3</v>
      </c>
      <c r="L248" t="s">
        <v>24</v>
      </c>
      <c r="M248" t="s">
        <v>25</v>
      </c>
      <c r="N248" t="s">
        <v>232</v>
      </c>
      <c r="O248" t="s">
        <v>232</v>
      </c>
      <c r="Q248" t="s">
        <v>61</v>
      </c>
      <c r="R248" t="s">
        <v>41</v>
      </c>
      <c r="S248" t="s">
        <v>1045</v>
      </c>
      <c r="T248" t="s">
        <v>1044</v>
      </c>
      <c r="U248" s="7">
        <v>99.989997860000003</v>
      </c>
      <c r="V248" s="7">
        <v>95.114003926871064</v>
      </c>
      <c r="W248">
        <v>2</v>
      </c>
      <c r="X248" s="7">
        <v>18</v>
      </c>
      <c r="Y248" s="7">
        <v>199.97999572000001</v>
      </c>
      <c r="Z248" s="7">
        <f t="shared" si="14"/>
        <v>181.97999572000001</v>
      </c>
      <c r="AA248" t="s">
        <v>30</v>
      </c>
      <c r="AB248" t="str">
        <f t="shared" si="15"/>
        <v>Cash Not Over 200</v>
      </c>
    </row>
    <row r="249" spans="1:28" x14ac:dyDescent="0.25">
      <c r="A249">
        <v>45592</v>
      </c>
      <c r="B249" s="2">
        <v>42670</v>
      </c>
      <c r="C249" s="10">
        <f>VLOOKUP(B249,Dates!A:B,2,FALSE)</f>
        <v>5</v>
      </c>
      <c r="D249">
        <v>1</v>
      </c>
      <c r="E249" s="2">
        <f t="shared" si="12"/>
        <v>42671</v>
      </c>
      <c r="F249">
        <v>1</v>
      </c>
      <c r="G249" t="s">
        <v>187</v>
      </c>
      <c r="H249" t="str">
        <f t="shared" si="13"/>
        <v>Other</v>
      </c>
      <c r="I249">
        <v>24</v>
      </c>
      <c r="J249">
        <v>3804</v>
      </c>
      <c r="K249">
        <v>5</v>
      </c>
      <c r="L249" t="s">
        <v>31</v>
      </c>
      <c r="M249" t="s">
        <v>25</v>
      </c>
      <c r="N249" t="s">
        <v>232</v>
      </c>
      <c r="O249" t="s">
        <v>232</v>
      </c>
      <c r="Q249" t="s">
        <v>61</v>
      </c>
      <c r="R249" t="s">
        <v>41</v>
      </c>
      <c r="S249" t="s">
        <v>1059</v>
      </c>
      <c r="T249" t="s">
        <v>1058</v>
      </c>
      <c r="U249" s="7">
        <v>50</v>
      </c>
      <c r="V249" s="7">
        <v>43.678035218757444</v>
      </c>
      <c r="W249">
        <v>2</v>
      </c>
      <c r="X249" s="7">
        <v>4</v>
      </c>
      <c r="Y249" s="7">
        <v>100</v>
      </c>
      <c r="Z249" s="7">
        <f t="shared" si="14"/>
        <v>96</v>
      </c>
      <c r="AA249" t="s">
        <v>30</v>
      </c>
      <c r="AB249" t="str">
        <f t="shared" si="15"/>
        <v>Cash Not Over 200</v>
      </c>
    </row>
    <row r="250" spans="1:28" x14ac:dyDescent="0.25">
      <c r="A250">
        <v>41702</v>
      </c>
      <c r="B250" s="2">
        <v>42613</v>
      </c>
      <c r="C250" s="10">
        <f>VLOOKUP(B250,Dates!A:B,2,FALSE)</f>
        <v>4</v>
      </c>
      <c r="D250">
        <v>1</v>
      </c>
      <c r="E250" s="2">
        <f t="shared" si="12"/>
        <v>42614</v>
      </c>
      <c r="F250">
        <v>1</v>
      </c>
      <c r="G250" t="s">
        <v>187</v>
      </c>
      <c r="H250" t="str">
        <f t="shared" si="13"/>
        <v>Other</v>
      </c>
      <c r="I250">
        <v>6</v>
      </c>
      <c r="J250">
        <v>4147</v>
      </c>
      <c r="K250">
        <v>2</v>
      </c>
      <c r="L250" t="s">
        <v>136</v>
      </c>
      <c r="M250" t="s">
        <v>25</v>
      </c>
      <c r="N250" t="s">
        <v>220</v>
      </c>
      <c r="O250" t="s">
        <v>221</v>
      </c>
      <c r="Q250" t="s">
        <v>28</v>
      </c>
      <c r="R250" t="s">
        <v>29</v>
      </c>
      <c r="S250" t="s">
        <v>1073</v>
      </c>
      <c r="T250" t="s">
        <v>1072</v>
      </c>
      <c r="U250" s="7">
        <v>44.990001679999999</v>
      </c>
      <c r="V250" s="7">
        <v>30.409585080374999</v>
      </c>
      <c r="W250">
        <v>3</v>
      </c>
      <c r="X250" s="7">
        <v>2.7000000480000002</v>
      </c>
      <c r="Y250" s="7">
        <v>134.97000503999999</v>
      </c>
      <c r="Z250" s="7">
        <f t="shared" si="14"/>
        <v>132.270004992</v>
      </c>
      <c r="AA250" t="s">
        <v>30</v>
      </c>
      <c r="AB250" t="str">
        <f t="shared" si="15"/>
        <v>Cash Not Over 200</v>
      </c>
    </row>
    <row r="251" spans="1:28" x14ac:dyDescent="0.25">
      <c r="A251">
        <v>42930</v>
      </c>
      <c r="B251" s="2">
        <v>42631</v>
      </c>
      <c r="C251" s="10">
        <f>VLOOKUP(B251,Dates!A:B,2,FALSE)</f>
        <v>1</v>
      </c>
      <c r="D251">
        <v>1</v>
      </c>
      <c r="E251" s="2">
        <f t="shared" si="12"/>
        <v>42632</v>
      </c>
      <c r="F251">
        <v>1</v>
      </c>
      <c r="G251" t="s">
        <v>187</v>
      </c>
      <c r="H251" t="str">
        <f t="shared" si="13"/>
        <v>Other</v>
      </c>
      <c r="I251">
        <v>9</v>
      </c>
      <c r="J251">
        <v>4276</v>
      </c>
      <c r="K251">
        <v>3</v>
      </c>
      <c r="L251" t="s">
        <v>24</v>
      </c>
      <c r="M251" t="s">
        <v>25</v>
      </c>
      <c r="N251" t="s">
        <v>191</v>
      </c>
      <c r="O251" t="s">
        <v>192</v>
      </c>
      <c r="Q251" t="s">
        <v>193</v>
      </c>
      <c r="R251" t="s">
        <v>52</v>
      </c>
      <c r="S251" t="s">
        <v>1045</v>
      </c>
      <c r="T251" t="s">
        <v>1044</v>
      </c>
      <c r="U251" s="7">
        <v>99.989997860000003</v>
      </c>
      <c r="V251" s="7">
        <v>95.114003926871064</v>
      </c>
      <c r="W251">
        <v>3</v>
      </c>
      <c r="X251" s="7">
        <v>3</v>
      </c>
      <c r="Y251" s="7">
        <v>299.96999357999999</v>
      </c>
      <c r="Z251" s="7">
        <f t="shared" si="14"/>
        <v>296.96999357999999</v>
      </c>
      <c r="AA251" t="s">
        <v>30</v>
      </c>
      <c r="AB251" t="str">
        <f t="shared" si="15"/>
        <v>Cash Over 200</v>
      </c>
    </row>
    <row r="252" spans="1:28" x14ac:dyDescent="0.25">
      <c r="A252">
        <v>41702</v>
      </c>
      <c r="B252" s="2">
        <v>42613</v>
      </c>
      <c r="C252" s="10">
        <f>VLOOKUP(B252,Dates!A:B,2,FALSE)</f>
        <v>4</v>
      </c>
      <c r="D252">
        <v>1</v>
      </c>
      <c r="E252" s="2">
        <f t="shared" si="12"/>
        <v>42614</v>
      </c>
      <c r="F252">
        <v>1</v>
      </c>
      <c r="G252" t="s">
        <v>187</v>
      </c>
      <c r="H252" t="str">
        <f t="shared" si="13"/>
        <v>Other</v>
      </c>
      <c r="I252">
        <v>24</v>
      </c>
      <c r="J252">
        <v>4147</v>
      </c>
      <c r="K252">
        <v>5</v>
      </c>
      <c r="L252" t="s">
        <v>31</v>
      </c>
      <c r="M252" t="s">
        <v>25</v>
      </c>
      <c r="N252" t="s">
        <v>220</v>
      </c>
      <c r="O252" t="s">
        <v>221</v>
      </c>
      <c r="Q252" t="s">
        <v>28</v>
      </c>
      <c r="R252" t="s">
        <v>29</v>
      </c>
      <c r="S252" t="s">
        <v>1059</v>
      </c>
      <c r="T252" t="s">
        <v>1058</v>
      </c>
      <c r="U252" s="7">
        <v>50</v>
      </c>
      <c r="V252" s="7">
        <v>43.678035218757444</v>
      </c>
      <c r="W252">
        <v>3</v>
      </c>
      <c r="X252" s="7">
        <v>8.25</v>
      </c>
      <c r="Y252" s="7">
        <v>150</v>
      </c>
      <c r="Z252" s="7">
        <f t="shared" si="14"/>
        <v>141.75</v>
      </c>
      <c r="AA252" t="s">
        <v>30</v>
      </c>
      <c r="AB252" t="str">
        <f t="shared" si="15"/>
        <v>Cash Not Over 200</v>
      </c>
    </row>
    <row r="253" spans="1:28" x14ac:dyDescent="0.25">
      <c r="A253">
        <v>45445</v>
      </c>
      <c r="B253" s="2">
        <v>42668</v>
      </c>
      <c r="C253" s="10">
        <f>VLOOKUP(B253,Dates!A:B,2,FALSE)</f>
        <v>3</v>
      </c>
      <c r="D253">
        <v>1</v>
      </c>
      <c r="E253" s="2">
        <f t="shared" si="12"/>
        <v>42669</v>
      </c>
      <c r="F253">
        <v>1</v>
      </c>
      <c r="G253" t="s">
        <v>187</v>
      </c>
      <c r="H253" t="str">
        <f t="shared" si="13"/>
        <v>Other</v>
      </c>
      <c r="I253">
        <v>24</v>
      </c>
      <c r="J253">
        <v>1443</v>
      </c>
      <c r="K253">
        <v>5</v>
      </c>
      <c r="L253" t="s">
        <v>31</v>
      </c>
      <c r="M253" t="s">
        <v>25</v>
      </c>
      <c r="N253" t="s">
        <v>229</v>
      </c>
      <c r="O253" t="s">
        <v>229</v>
      </c>
      <c r="Q253" t="s">
        <v>28</v>
      </c>
      <c r="R253" t="s">
        <v>29</v>
      </c>
      <c r="S253" t="s">
        <v>1059</v>
      </c>
      <c r="T253" t="s">
        <v>1058</v>
      </c>
      <c r="U253" s="7">
        <v>50</v>
      </c>
      <c r="V253" s="7">
        <v>43.678035218757444</v>
      </c>
      <c r="W253">
        <v>3</v>
      </c>
      <c r="X253" s="7">
        <v>13.5</v>
      </c>
      <c r="Y253" s="7">
        <v>150</v>
      </c>
      <c r="Z253" s="7">
        <f t="shared" si="14"/>
        <v>136.5</v>
      </c>
      <c r="AA253" t="s">
        <v>30</v>
      </c>
      <c r="AB253" t="str">
        <f t="shared" si="15"/>
        <v>Cash Not Over 200</v>
      </c>
    </row>
    <row r="254" spans="1:28" x14ac:dyDescent="0.25">
      <c r="A254">
        <v>43976</v>
      </c>
      <c r="B254" s="2">
        <v>42439</v>
      </c>
      <c r="C254" s="10">
        <f>VLOOKUP(B254,Dates!A:B,2,FALSE)</f>
        <v>5</v>
      </c>
      <c r="D254">
        <v>4</v>
      </c>
      <c r="E254" s="2">
        <f t="shared" si="12"/>
        <v>42445</v>
      </c>
      <c r="F254">
        <v>0</v>
      </c>
      <c r="G254" t="s">
        <v>62</v>
      </c>
      <c r="H254" t="str">
        <f t="shared" si="13"/>
        <v>Other</v>
      </c>
      <c r="I254">
        <v>9</v>
      </c>
      <c r="J254">
        <v>1171</v>
      </c>
      <c r="K254">
        <v>3</v>
      </c>
      <c r="L254" t="s">
        <v>24</v>
      </c>
      <c r="M254" t="s">
        <v>25</v>
      </c>
      <c r="N254" t="s">
        <v>181</v>
      </c>
      <c r="O254" t="s">
        <v>140</v>
      </c>
      <c r="Q254" t="s">
        <v>88</v>
      </c>
      <c r="R254" t="s">
        <v>89</v>
      </c>
      <c r="S254" t="s">
        <v>1045</v>
      </c>
      <c r="T254" t="s">
        <v>1044</v>
      </c>
      <c r="U254" s="7">
        <v>99.989997860000003</v>
      </c>
      <c r="V254" s="7">
        <v>95.114003926871064</v>
      </c>
      <c r="W254">
        <v>2</v>
      </c>
      <c r="X254" s="7">
        <v>0</v>
      </c>
      <c r="Y254" s="7">
        <v>199.97999572000001</v>
      </c>
      <c r="Z254" s="7">
        <f t="shared" si="14"/>
        <v>199.97999572000001</v>
      </c>
      <c r="AA254" t="s">
        <v>30</v>
      </c>
      <c r="AB254" t="str">
        <f t="shared" si="15"/>
        <v>Cash Not Over 200</v>
      </c>
    </row>
    <row r="255" spans="1:28" x14ac:dyDescent="0.25">
      <c r="A255">
        <v>51110</v>
      </c>
      <c r="B255" s="2">
        <v>42751</v>
      </c>
      <c r="C255" s="10">
        <f>VLOOKUP(B255,Dates!A:B,2,FALSE)</f>
        <v>2</v>
      </c>
      <c r="D255">
        <v>4</v>
      </c>
      <c r="E255" s="2">
        <f t="shared" si="12"/>
        <v>42755</v>
      </c>
      <c r="F255">
        <v>1</v>
      </c>
      <c r="G255" t="s">
        <v>62</v>
      </c>
      <c r="H255" t="str">
        <f t="shared" si="13"/>
        <v>Other</v>
      </c>
      <c r="I255">
        <v>17</v>
      </c>
      <c r="J255">
        <v>8511</v>
      </c>
      <c r="K255">
        <v>4</v>
      </c>
      <c r="L255" t="s">
        <v>46</v>
      </c>
      <c r="M255" t="s">
        <v>25</v>
      </c>
      <c r="N255" t="s">
        <v>138</v>
      </c>
      <c r="O255" t="s">
        <v>138</v>
      </c>
      <c r="Q255" t="s">
        <v>100</v>
      </c>
      <c r="R255" t="s">
        <v>52</v>
      </c>
      <c r="S255" t="s">
        <v>1055</v>
      </c>
      <c r="T255" t="s">
        <v>1054</v>
      </c>
      <c r="U255" s="7">
        <v>59.990001679999999</v>
      </c>
      <c r="V255" s="7">
        <v>54.488929209402009</v>
      </c>
      <c r="W255">
        <v>2</v>
      </c>
      <c r="X255" s="7">
        <v>6.5999999049999998</v>
      </c>
      <c r="Y255" s="7">
        <v>119.98000336</v>
      </c>
      <c r="Z255" s="7">
        <f t="shared" si="14"/>
        <v>113.38000345499999</v>
      </c>
      <c r="AA255" t="s">
        <v>30</v>
      </c>
      <c r="AB255" t="str">
        <f t="shared" si="15"/>
        <v>Cash Not Over 200</v>
      </c>
    </row>
    <row r="256" spans="1:28" x14ac:dyDescent="0.25">
      <c r="A256">
        <v>43976</v>
      </c>
      <c r="B256" s="2">
        <v>42439</v>
      </c>
      <c r="C256" s="10">
        <f>VLOOKUP(B256,Dates!A:B,2,FALSE)</f>
        <v>5</v>
      </c>
      <c r="D256">
        <v>4</v>
      </c>
      <c r="E256" s="2">
        <f t="shared" si="12"/>
        <v>42445</v>
      </c>
      <c r="F256">
        <v>0</v>
      </c>
      <c r="G256" t="s">
        <v>62</v>
      </c>
      <c r="H256" t="str">
        <f t="shared" si="13"/>
        <v>Other</v>
      </c>
      <c r="I256">
        <v>17</v>
      </c>
      <c r="J256">
        <v>1171</v>
      </c>
      <c r="K256">
        <v>4</v>
      </c>
      <c r="L256" t="s">
        <v>46</v>
      </c>
      <c r="M256" t="s">
        <v>25</v>
      </c>
      <c r="N256" t="s">
        <v>181</v>
      </c>
      <c r="O256" t="s">
        <v>140</v>
      </c>
      <c r="Q256" t="s">
        <v>88</v>
      </c>
      <c r="R256" t="s">
        <v>89</v>
      </c>
      <c r="S256" t="s">
        <v>1055</v>
      </c>
      <c r="T256" t="s">
        <v>1054</v>
      </c>
      <c r="U256" s="7">
        <v>59.990001679999999</v>
      </c>
      <c r="V256" s="7">
        <v>54.488929209402009</v>
      </c>
      <c r="W256">
        <v>2</v>
      </c>
      <c r="X256" s="7">
        <v>12</v>
      </c>
      <c r="Y256" s="7">
        <v>119.98000336</v>
      </c>
      <c r="Z256" s="7">
        <f t="shared" si="14"/>
        <v>107.98000336</v>
      </c>
      <c r="AA256" t="s">
        <v>30</v>
      </c>
      <c r="AB256" t="str">
        <f t="shared" si="15"/>
        <v>Cash Not Over 200</v>
      </c>
    </row>
    <row r="257" spans="1:28" x14ac:dyDescent="0.25">
      <c r="A257">
        <v>49384</v>
      </c>
      <c r="B257" s="2">
        <v>42725</v>
      </c>
      <c r="C257" s="10">
        <f>VLOOKUP(B257,Dates!A:B,2,FALSE)</f>
        <v>4</v>
      </c>
      <c r="D257">
        <v>4</v>
      </c>
      <c r="E257" s="2">
        <f t="shared" si="12"/>
        <v>42731</v>
      </c>
      <c r="F257">
        <v>1</v>
      </c>
      <c r="G257" t="s">
        <v>62</v>
      </c>
      <c r="H257" t="str">
        <f t="shared" si="13"/>
        <v>Other</v>
      </c>
      <c r="I257">
        <v>17</v>
      </c>
      <c r="J257">
        <v>3358</v>
      </c>
      <c r="K257">
        <v>4</v>
      </c>
      <c r="L257" t="s">
        <v>46</v>
      </c>
      <c r="M257" t="s">
        <v>25</v>
      </c>
      <c r="N257" t="s">
        <v>67</v>
      </c>
      <c r="O257" t="s">
        <v>67</v>
      </c>
      <c r="Q257" t="s">
        <v>68</v>
      </c>
      <c r="R257" t="s">
        <v>41</v>
      </c>
      <c r="S257" t="s">
        <v>1055</v>
      </c>
      <c r="T257" t="s">
        <v>1054</v>
      </c>
      <c r="U257" s="7">
        <v>59.990001679999999</v>
      </c>
      <c r="V257" s="7">
        <v>54.488929209402009</v>
      </c>
      <c r="W257">
        <v>2</v>
      </c>
      <c r="X257" s="7">
        <v>30</v>
      </c>
      <c r="Y257" s="7">
        <v>119.98000336</v>
      </c>
      <c r="Z257" s="7">
        <f t="shared" si="14"/>
        <v>89.980003359999998</v>
      </c>
      <c r="AA257" t="s">
        <v>30</v>
      </c>
      <c r="AB257" t="str">
        <f t="shared" si="15"/>
        <v>Cash Not Over 200</v>
      </c>
    </row>
    <row r="258" spans="1:28" x14ac:dyDescent="0.25">
      <c r="A258">
        <v>43976</v>
      </c>
      <c r="B258" s="2">
        <v>42439</v>
      </c>
      <c r="C258" s="10">
        <f>VLOOKUP(B258,Dates!A:B,2,FALSE)</f>
        <v>5</v>
      </c>
      <c r="D258">
        <v>4</v>
      </c>
      <c r="E258" s="2">
        <f t="shared" si="12"/>
        <v>42445</v>
      </c>
      <c r="F258">
        <v>0</v>
      </c>
      <c r="G258" t="s">
        <v>62</v>
      </c>
      <c r="H258" t="str">
        <f t="shared" si="13"/>
        <v>Other</v>
      </c>
      <c r="I258">
        <v>29</v>
      </c>
      <c r="J258">
        <v>1171</v>
      </c>
      <c r="K258">
        <v>5</v>
      </c>
      <c r="L258" t="s">
        <v>31</v>
      </c>
      <c r="M258" t="s">
        <v>25</v>
      </c>
      <c r="N258" t="s">
        <v>181</v>
      </c>
      <c r="O258" t="s">
        <v>140</v>
      </c>
      <c r="Q258" t="s">
        <v>88</v>
      </c>
      <c r="R258" t="s">
        <v>89</v>
      </c>
      <c r="S258" t="s">
        <v>1047</v>
      </c>
      <c r="T258" t="s">
        <v>1046</v>
      </c>
      <c r="U258" s="7">
        <v>39.990001679999999</v>
      </c>
      <c r="V258" s="7">
        <v>34.198098313835338</v>
      </c>
      <c r="W258">
        <v>2</v>
      </c>
      <c r="X258" s="7">
        <v>8</v>
      </c>
      <c r="Y258" s="7">
        <v>79.980003359999998</v>
      </c>
      <c r="Z258" s="7">
        <f t="shared" si="14"/>
        <v>71.980003359999998</v>
      </c>
      <c r="AA258" t="s">
        <v>30</v>
      </c>
      <c r="AB258" t="str">
        <f t="shared" si="15"/>
        <v>Cash Not Over 200</v>
      </c>
    </row>
    <row r="259" spans="1:28" x14ac:dyDescent="0.25">
      <c r="A259">
        <v>41322</v>
      </c>
      <c r="B259" s="2">
        <v>42608</v>
      </c>
      <c r="C259" s="10">
        <f>VLOOKUP(B259,Dates!A:B,2,FALSE)</f>
        <v>6</v>
      </c>
      <c r="D259">
        <v>4</v>
      </c>
      <c r="E259" s="2">
        <f t="shared" ref="E259:E322" si="16">WORKDAY(B259,D259)</f>
        <v>42614</v>
      </c>
      <c r="F259">
        <v>0</v>
      </c>
      <c r="G259" t="s">
        <v>62</v>
      </c>
      <c r="H259" t="str">
        <f t="shared" ref="H259:H322" si="17">IF(AND(F259=0,G259="Same Day"),"Same Day - On Time","Other")</f>
        <v>Other</v>
      </c>
      <c r="I259">
        <v>29</v>
      </c>
      <c r="J259">
        <v>2924</v>
      </c>
      <c r="K259">
        <v>5</v>
      </c>
      <c r="L259" t="s">
        <v>31</v>
      </c>
      <c r="M259" t="s">
        <v>25</v>
      </c>
      <c r="N259" t="s">
        <v>186</v>
      </c>
      <c r="O259" t="s">
        <v>87</v>
      </c>
      <c r="Q259" t="s">
        <v>88</v>
      </c>
      <c r="R259" t="s">
        <v>89</v>
      </c>
      <c r="S259" t="s">
        <v>1047</v>
      </c>
      <c r="T259" t="s">
        <v>1046</v>
      </c>
      <c r="U259" s="7">
        <v>39.990001679999999</v>
      </c>
      <c r="V259" s="7">
        <v>34.198098313835338</v>
      </c>
      <c r="W259">
        <v>2</v>
      </c>
      <c r="X259" s="7">
        <v>9.6000003809999992</v>
      </c>
      <c r="Y259" s="7">
        <v>79.980003359999998</v>
      </c>
      <c r="Z259" s="7">
        <f t="shared" ref="Z259:Z322" si="18">Y259-X259</f>
        <v>70.380002978999997</v>
      </c>
      <c r="AA259" t="s">
        <v>30</v>
      </c>
      <c r="AB259" t="str">
        <f t="shared" ref="AB259:AB322" si="19">IF(AND(Z259&gt;200,AA259="CASH"),"Cash Over 200",IF(AA259="CASH","Cash Not Over 200","Non-Cash Payments"))</f>
        <v>Cash Not Over 200</v>
      </c>
    </row>
    <row r="260" spans="1:28" x14ac:dyDescent="0.25">
      <c r="A260">
        <v>45454</v>
      </c>
      <c r="B260" s="2">
        <v>42668</v>
      </c>
      <c r="C260" s="10">
        <f>VLOOKUP(B260,Dates!A:B,2,FALSE)</f>
        <v>3</v>
      </c>
      <c r="D260">
        <v>4</v>
      </c>
      <c r="E260" s="2">
        <f t="shared" si="16"/>
        <v>42674</v>
      </c>
      <c r="F260">
        <v>1</v>
      </c>
      <c r="G260" t="s">
        <v>62</v>
      </c>
      <c r="H260" t="str">
        <f t="shared" si="17"/>
        <v>Other</v>
      </c>
      <c r="I260">
        <v>24</v>
      </c>
      <c r="J260">
        <v>2260</v>
      </c>
      <c r="K260">
        <v>5</v>
      </c>
      <c r="L260" t="s">
        <v>31</v>
      </c>
      <c r="M260" t="s">
        <v>25</v>
      </c>
      <c r="N260" t="s">
        <v>233</v>
      </c>
      <c r="O260" t="s">
        <v>234</v>
      </c>
      <c r="Q260" t="s">
        <v>96</v>
      </c>
      <c r="R260" t="s">
        <v>52</v>
      </c>
      <c r="S260" t="s">
        <v>1059</v>
      </c>
      <c r="T260" t="s">
        <v>1058</v>
      </c>
      <c r="U260" s="7">
        <v>50</v>
      </c>
      <c r="V260" s="7">
        <v>43.678035218757444</v>
      </c>
      <c r="W260">
        <v>2</v>
      </c>
      <c r="X260" s="7">
        <v>15</v>
      </c>
      <c r="Y260" s="7">
        <v>100</v>
      </c>
      <c r="Z260" s="7">
        <f t="shared" si="18"/>
        <v>85</v>
      </c>
      <c r="AA260" t="s">
        <v>30</v>
      </c>
      <c r="AB260" t="str">
        <f t="shared" si="19"/>
        <v>Cash Not Over 200</v>
      </c>
    </row>
    <row r="261" spans="1:28" x14ac:dyDescent="0.25">
      <c r="A261">
        <v>47908</v>
      </c>
      <c r="B261" s="2">
        <v>42704</v>
      </c>
      <c r="C261" s="10">
        <f>VLOOKUP(B261,Dates!A:B,2,FALSE)</f>
        <v>4</v>
      </c>
      <c r="D261">
        <v>4</v>
      </c>
      <c r="E261" s="2">
        <f t="shared" si="16"/>
        <v>42710</v>
      </c>
      <c r="F261">
        <v>0</v>
      </c>
      <c r="G261" t="s">
        <v>62</v>
      </c>
      <c r="H261" t="str">
        <f t="shared" si="17"/>
        <v>Other</v>
      </c>
      <c r="I261">
        <v>40</v>
      </c>
      <c r="J261">
        <v>6944</v>
      </c>
      <c r="K261">
        <v>6</v>
      </c>
      <c r="L261" t="s">
        <v>35</v>
      </c>
      <c r="M261" t="s">
        <v>25</v>
      </c>
      <c r="N261" t="s">
        <v>36</v>
      </c>
      <c r="O261" t="s">
        <v>36</v>
      </c>
      <c r="Q261" t="s">
        <v>37</v>
      </c>
      <c r="R261" t="s">
        <v>29</v>
      </c>
      <c r="S261" t="s">
        <v>1061</v>
      </c>
      <c r="T261" t="s">
        <v>1060</v>
      </c>
      <c r="U261" s="7">
        <v>24.989999770000001</v>
      </c>
      <c r="V261" s="7">
        <v>20.52742837007143</v>
      </c>
      <c r="W261">
        <v>2</v>
      </c>
      <c r="X261" s="7">
        <v>1</v>
      </c>
      <c r="Y261" s="7">
        <v>49.979999540000001</v>
      </c>
      <c r="Z261" s="7">
        <f t="shared" si="18"/>
        <v>48.979999540000001</v>
      </c>
      <c r="AA261" t="s">
        <v>30</v>
      </c>
      <c r="AB261" t="str">
        <f t="shared" si="19"/>
        <v>Cash Not Over 200</v>
      </c>
    </row>
    <row r="262" spans="1:28" x14ac:dyDescent="0.25">
      <c r="A262">
        <v>45454</v>
      </c>
      <c r="B262" s="2">
        <v>42668</v>
      </c>
      <c r="C262" s="10">
        <f>VLOOKUP(B262,Dates!A:B,2,FALSE)</f>
        <v>3</v>
      </c>
      <c r="D262">
        <v>4</v>
      </c>
      <c r="E262" s="2">
        <f t="shared" si="16"/>
        <v>42674</v>
      </c>
      <c r="F262">
        <v>1</v>
      </c>
      <c r="G262" t="s">
        <v>62</v>
      </c>
      <c r="H262" t="str">
        <f t="shared" si="17"/>
        <v>Other</v>
      </c>
      <c r="I262">
        <v>41</v>
      </c>
      <c r="J262">
        <v>2260</v>
      </c>
      <c r="K262">
        <v>6</v>
      </c>
      <c r="L262" t="s">
        <v>35</v>
      </c>
      <c r="M262" t="s">
        <v>25</v>
      </c>
      <c r="N262" t="s">
        <v>233</v>
      </c>
      <c r="O262" t="s">
        <v>234</v>
      </c>
      <c r="Q262" t="s">
        <v>96</v>
      </c>
      <c r="R262" t="s">
        <v>52</v>
      </c>
      <c r="S262" t="s">
        <v>1049</v>
      </c>
      <c r="T262" t="s">
        <v>1068</v>
      </c>
      <c r="U262" s="7">
        <v>15.989999770000001</v>
      </c>
      <c r="V262" s="7">
        <v>16.143866608000003</v>
      </c>
      <c r="W262">
        <v>2</v>
      </c>
      <c r="X262" s="7">
        <v>1.7599999900000001</v>
      </c>
      <c r="Y262" s="7">
        <v>31.979999540000001</v>
      </c>
      <c r="Z262" s="7">
        <f t="shared" si="18"/>
        <v>30.219999550000001</v>
      </c>
      <c r="AA262" t="s">
        <v>30</v>
      </c>
      <c r="AB262" t="str">
        <f t="shared" si="19"/>
        <v>Cash Not Over 200</v>
      </c>
    </row>
    <row r="263" spans="1:28" x14ac:dyDescent="0.25">
      <c r="A263">
        <v>49384</v>
      </c>
      <c r="B263" s="2">
        <v>42725</v>
      </c>
      <c r="C263" s="10">
        <f>VLOOKUP(B263,Dates!A:B,2,FALSE)</f>
        <v>4</v>
      </c>
      <c r="D263">
        <v>4</v>
      </c>
      <c r="E263" s="2">
        <f t="shared" si="16"/>
        <v>42731</v>
      </c>
      <c r="F263">
        <v>1</v>
      </c>
      <c r="G263" t="s">
        <v>62</v>
      </c>
      <c r="H263" t="str">
        <f t="shared" si="17"/>
        <v>Other</v>
      </c>
      <c r="I263">
        <v>37</v>
      </c>
      <c r="J263">
        <v>3358</v>
      </c>
      <c r="K263">
        <v>6</v>
      </c>
      <c r="L263" t="s">
        <v>35</v>
      </c>
      <c r="M263" t="s">
        <v>25</v>
      </c>
      <c r="N263" t="s">
        <v>67</v>
      </c>
      <c r="O263" t="s">
        <v>67</v>
      </c>
      <c r="Q263" t="s">
        <v>68</v>
      </c>
      <c r="R263" t="s">
        <v>41</v>
      </c>
      <c r="S263" t="s">
        <v>1051</v>
      </c>
      <c r="T263" t="s">
        <v>1074</v>
      </c>
      <c r="U263" s="7">
        <v>47.990001679999999</v>
      </c>
      <c r="V263" s="7">
        <v>51.274287170714288</v>
      </c>
      <c r="W263">
        <v>2</v>
      </c>
      <c r="X263" s="7">
        <v>15.35999966</v>
      </c>
      <c r="Y263" s="7">
        <v>95.980003359999998</v>
      </c>
      <c r="Z263" s="7">
        <f t="shared" si="18"/>
        <v>80.620003699999998</v>
      </c>
      <c r="AA263" t="s">
        <v>30</v>
      </c>
      <c r="AB263" t="str">
        <f t="shared" si="19"/>
        <v>Cash Not Over 200</v>
      </c>
    </row>
    <row r="264" spans="1:28" x14ac:dyDescent="0.25">
      <c r="A264">
        <v>42920</v>
      </c>
      <c r="B264" s="2">
        <v>42631</v>
      </c>
      <c r="C264" s="10">
        <f>VLOOKUP(B264,Dates!A:B,2,FALSE)</f>
        <v>1</v>
      </c>
      <c r="D264">
        <v>4</v>
      </c>
      <c r="E264" s="2">
        <f t="shared" si="16"/>
        <v>42635</v>
      </c>
      <c r="F264">
        <v>1</v>
      </c>
      <c r="G264" t="s">
        <v>62</v>
      </c>
      <c r="H264" t="str">
        <f t="shared" si="17"/>
        <v>Other</v>
      </c>
      <c r="I264">
        <v>36</v>
      </c>
      <c r="J264">
        <v>716</v>
      </c>
      <c r="K264">
        <v>6</v>
      </c>
      <c r="L264" t="s">
        <v>35</v>
      </c>
      <c r="M264" t="s">
        <v>25</v>
      </c>
      <c r="N264" t="s">
        <v>173</v>
      </c>
      <c r="O264" t="s">
        <v>174</v>
      </c>
      <c r="Q264" t="s">
        <v>28</v>
      </c>
      <c r="R264" t="s">
        <v>29</v>
      </c>
      <c r="S264" t="s">
        <v>1077</v>
      </c>
      <c r="T264" t="s">
        <v>1090</v>
      </c>
      <c r="U264" s="7">
        <v>19.989999770000001</v>
      </c>
      <c r="V264" s="7">
        <v>13.643874764125</v>
      </c>
      <c r="W264">
        <v>2</v>
      </c>
      <c r="X264" s="7">
        <v>6.8000001909999996</v>
      </c>
      <c r="Y264" s="7">
        <v>39.979999540000001</v>
      </c>
      <c r="Z264" s="7">
        <f t="shared" si="18"/>
        <v>33.179999348999999</v>
      </c>
      <c r="AA264" t="s">
        <v>30</v>
      </c>
      <c r="AB264" t="str">
        <f t="shared" si="19"/>
        <v>Cash Not Over 200</v>
      </c>
    </row>
    <row r="265" spans="1:28" x14ac:dyDescent="0.25">
      <c r="A265">
        <v>46951</v>
      </c>
      <c r="B265" s="2">
        <v>42690</v>
      </c>
      <c r="C265" s="10">
        <f>VLOOKUP(B265,Dates!A:B,2,FALSE)</f>
        <v>4</v>
      </c>
      <c r="D265">
        <v>4</v>
      </c>
      <c r="E265" s="2">
        <f t="shared" si="16"/>
        <v>42696</v>
      </c>
      <c r="F265">
        <v>0</v>
      </c>
      <c r="G265" t="s">
        <v>62</v>
      </c>
      <c r="H265" t="str">
        <f t="shared" si="17"/>
        <v>Other</v>
      </c>
      <c r="I265">
        <v>29</v>
      </c>
      <c r="J265">
        <v>6408</v>
      </c>
      <c r="K265">
        <v>5</v>
      </c>
      <c r="L265" t="s">
        <v>31</v>
      </c>
      <c r="M265" t="s">
        <v>25</v>
      </c>
      <c r="N265" t="s">
        <v>169</v>
      </c>
      <c r="O265" t="s">
        <v>170</v>
      </c>
      <c r="Q265" t="s">
        <v>28</v>
      </c>
      <c r="R265" t="s">
        <v>29</v>
      </c>
      <c r="S265" t="s">
        <v>1047</v>
      </c>
      <c r="T265" t="s">
        <v>1091</v>
      </c>
      <c r="U265" s="7">
        <v>30</v>
      </c>
      <c r="V265" s="7">
        <v>37.315110652333338</v>
      </c>
      <c r="W265">
        <v>3</v>
      </c>
      <c r="X265" s="7">
        <v>22.5</v>
      </c>
      <c r="Y265" s="7">
        <v>90</v>
      </c>
      <c r="Z265" s="7">
        <f t="shared" si="18"/>
        <v>67.5</v>
      </c>
      <c r="AA265" t="s">
        <v>30</v>
      </c>
      <c r="AB265" t="str">
        <f t="shared" si="19"/>
        <v>Cash Not Over 200</v>
      </c>
    </row>
    <row r="266" spans="1:28" x14ac:dyDescent="0.25">
      <c r="A266">
        <v>50364</v>
      </c>
      <c r="B266" s="2">
        <v>42856</v>
      </c>
      <c r="C266" s="10">
        <f>VLOOKUP(B266,Dates!A:B,2,FALSE)</f>
        <v>2</v>
      </c>
      <c r="D266">
        <v>4</v>
      </c>
      <c r="E266" s="2">
        <f t="shared" si="16"/>
        <v>42860</v>
      </c>
      <c r="F266">
        <v>1</v>
      </c>
      <c r="G266" t="s">
        <v>62</v>
      </c>
      <c r="H266" t="str">
        <f t="shared" si="17"/>
        <v>Other</v>
      </c>
      <c r="I266">
        <v>17</v>
      </c>
      <c r="J266">
        <v>9082</v>
      </c>
      <c r="K266">
        <v>4</v>
      </c>
      <c r="L266" t="s">
        <v>46</v>
      </c>
      <c r="M266" t="s">
        <v>25</v>
      </c>
      <c r="N266" t="s">
        <v>93</v>
      </c>
      <c r="O266" t="s">
        <v>93</v>
      </c>
      <c r="Q266" t="s">
        <v>28</v>
      </c>
      <c r="R266" t="s">
        <v>29</v>
      </c>
      <c r="S266" t="s">
        <v>1055</v>
      </c>
      <c r="T266" t="s">
        <v>1054</v>
      </c>
      <c r="U266" s="7">
        <v>59.990001679999999</v>
      </c>
      <c r="V266" s="7">
        <v>54.488929209402009</v>
      </c>
      <c r="W266">
        <v>3</v>
      </c>
      <c r="X266" s="7">
        <v>1.7999999520000001</v>
      </c>
      <c r="Y266" s="7">
        <v>179.97000503999999</v>
      </c>
      <c r="Z266" s="7">
        <f t="shared" si="18"/>
        <v>178.17000508799998</v>
      </c>
      <c r="AA266" t="s">
        <v>30</v>
      </c>
      <c r="AB266" t="str">
        <f t="shared" si="19"/>
        <v>Cash Not Over 200</v>
      </c>
    </row>
    <row r="267" spans="1:28" x14ac:dyDescent="0.25">
      <c r="A267">
        <v>42198</v>
      </c>
      <c r="B267" s="2">
        <v>42560</v>
      </c>
      <c r="C267" s="10">
        <f>VLOOKUP(B267,Dates!A:B,2,FALSE)</f>
        <v>7</v>
      </c>
      <c r="D267">
        <v>4</v>
      </c>
      <c r="E267" s="2">
        <f t="shared" si="16"/>
        <v>42565</v>
      </c>
      <c r="F267">
        <v>0</v>
      </c>
      <c r="G267" t="s">
        <v>62</v>
      </c>
      <c r="H267" t="str">
        <f t="shared" si="17"/>
        <v>Other</v>
      </c>
      <c r="I267">
        <v>17</v>
      </c>
      <c r="J267">
        <v>2111</v>
      </c>
      <c r="K267">
        <v>4</v>
      </c>
      <c r="L267" t="s">
        <v>46</v>
      </c>
      <c r="M267" t="s">
        <v>25</v>
      </c>
      <c r="N267" t="s">
        <v>215</v>
      </c>
      <c r="O267" t="s">
        <v>216</v>
      </c>
      <c r="Q267" t="s">
        <v>68</v>
      </c>
      <c r="R267" t="s">
        <v>41</v>
      </c>
      <c r="S267" t="s">
        <v>1055</v>
      </c>
      <c r="T267" t="s">
        <v>1054</v>
      </c>
      <c r="U267" s="7">
        <v>59.990001679999999</v>
      </c>
      <c r="V267" s="7">
        <v>54.488929209402009</v>
      </c>
      <c r="W267">
        <v>3</v>
      </c>
      <c r="X267" s="7">
        <v>3.5999999049999998</v>
      </c>
      <c r="Y267" s="7">
        <v>179.97000503999999</v>
      </c>
      <c r="Z267" s="7">
        <f t="shared" si="18"/>
        <v>176.37000513499999</v>
      </c>
      <c r="AA267" t="s">
        <v>30</v>
      </c>
      <c r="AB267" t="str">
        <f t="shared" si="19"/>
        <v>Cash Not Over 200</v>
      </c>
    </row>
    <row r="268" spans="1:28" x14ac:dyDescent="0.25">
      <c r="A268">
        <v>42198</v>
      </c>
      <c r="B268" s="2">
        <v>42560</v>
      </c>
      <c r="C268" s="10">
        <f>VLOOKUP(B268,Dates!A:B,2,FALSE)</f>
        <v>7</v>
      </c>
      <c r="D268">
        <v>4</v>
      </c>
      <c r="E268" s="2">
        <f t="shared" si="16"/>
        <v>42565</v>
      </c>
      <c r="F268">
        <v>0</v>
      </c>
      <c r="G268" t="s">
        <v>62</v>
      </c>
      <c r="H268" t="str">
        <f t="shared" si="17"/>
        <v>Other</v>
      </c>
      <c r="I268">
        <v>17</v>
      </c>
      <c r="J268">
        <v>2111</v>
      </c>
      <c r="K268">
        <v>4</v>
      </c>
      <c r="L268" t="s">
        <v>46</v>
      </c>
      <c r="M268" t="s">
        <v>25</v>
      </c>
      <c r="N268" t="s">
        <v>215</v>
      </c>
      <c r="O268" t="s">
        <v>216</v>
      </c>
      <c r="Q268" t="s">
        <v>68</v>
      </c>
      <c r="R268" t="s">
        <v>41</v>
      </c>
      <c r="S268" t="s">
        <v>1055</v>
      </c>
      <c r="T268" t="s">
        <v>1054</v>
      </c>
      <c r="U268" s="7">
        <v>59.990001679999999</v>
      </c>
      <c r="V268" s="7">
        <v>54.488929209402009</v>
      </c>
      <c r="W268">
        <v>3</v>
      </c>
      <c r="X268" s="7">
        <v>5.4000000950000002</v>
      </c>
      <c r="Y268" s="7">
        <v>179.97000503999999</v>
      </c>
      <c r="Z268" s="7">
        <f t="shared" si="18"/>
        <v>174.57000494499999</v>
      </c>
      <c r="AA268" t="s">
        <v>30</v>
      </c>
      <c r="AB268" t="str">
        <f t="shared" si="19"/>
        <v>Cash Not Over 200</v>
      </c>
    </row>
    <row r="269" spans="1:28" x14ac:dyDescent="0.25">
      <c r="A269">
        <v>46907</v>
      </c>
      <c r="B269" s="2">
        <v>42689</v>
      </c>
      <c r="C269" s="10">
        <f>VLOOKUP(B269,Dates!A:B,2,FALSE)</f>
        <v>3</v>
      </c>
      <c r="D269">
        <v>4</v>
      </c>
      <c r="E269" s="2">
        <f t="shared" si="16"/>
        <v>42695</v>
      </c>
      <c r="F269">
        <v>0</v>
      </c>
      <c r="G269" t="s">
        <v>62</v>
      </c>
      <c r="H269" t="str">
        <f t="shared" si="17"/>
        <v>Other</v>
      </c>
      <c r="I269">
        <v>17</v>
      </c>
      <c r="J269">
        <v>2324</v>
      </c>
      <c r="K269">
        <v>4</v>
      </c>
      <c r="L269" t="s">
        <v>46</v>
      </c>
      <c r="M269" t="s">
        <v>25</v>
      </c>
      <c r="N269" t="s">
        <v>179</v>
      </c>
      <c r="O269" t="s">
        <v>180</v>
      </c>
      <c r="Q269" t="s">
        <v>28</v>
      </c>
      <c r="R269" t="s">
        <v>29</v>
      </c>
      <c r="S269" t="s">
        <v>1055</v>
      </c>
      <c r="T269" t="s">
        <v>1054</v>
      </c>
      <c r="U269" s="7">
        <v>59.990001679999999</v>
      </c>
      <c r="V269" s="7">
        <v>54.488929209402009</v>
      </c>
      <c r="W269">
        <v>3</v>
      </c>
      <c r="X269" s="7">
        <v>7.1999998090000004</v>
      </c>
      <c r="Y269" s="7">
        <v>179.97000503999999</v>
      </c>
      <c r="Z269" s="7">
        <f t="shared" si="18"/>
        <v>172.770005231</v>
      </c>
      <c r="AA269" t="s">
        <v>30</v>
      </c>
      <c r="AB269" t="str">
        <f t="shared" si="19"/>
        <v>Cash Not Over 200</v>
      </c>
    </row>
    <row r="270" spans="1:28" x14ac:dyDescent="0.25">
      <c r="A270">
        <v>41322</v>
      </c>
      <c r="B270" s="2">
        <v>42608</v>
      </c>
      <c r="C270" s="10">
        <f>VLOOKUP(B270,Dates!A:B,2,FALSE)</f>
        <v>6</v>
      </c>
      <c r="D270">
        <v>4</v>
      </c>
      <c r="E270" s="2">
        <f t="shared" si="16"/>
        <v>42614</v>
      </c>
      <c r="F270">
        <v>0</v>
      </c>
      <c r="G270" t="s">
        <v>62</v>
      </c>
      <c r="H270" t="str">
        <f t="shared" si="17"/>
        <v>Other</v>
      </c>
      <c r="I270">
        <v>17</v>
      </c>
      <c r="J270">
        <v>2924</v>
      </c>
      <c r="K270">
        <v>4</v>
      </c>
      <c r="L270" t="s">
        <v>46</v>
      </c>
      <c r="M270" t="s">
        <v>25</v>
      </c>
      <c r="N270" t="s">
        <v>186</v>
      </c>
      <c r="O270" t="s">
        <v>87</v>
      </c>
      <c r="Q270" t="s">
        <v>88</v>
      </c>
      <c r="R270" t="s">
        <v>89</v>
      </c>
      <c r="S270" t="s">
        <v>1055</v>
      </c>
      <c r="T270" t="s">
        <v>1054</v>
      </c>
      <c r="U270" s="7">
        <v>59.990001679999999</v>
      </c>
      <c r="V270" s="7">
        <v>54.488929209402009</v>
      </c>
      <c r="W270">
        <v>3</v>
      </c>
      <c r="X270" s="7">
        <v>9</v>
      </c>
      <c r="Y270" s="7">
        <v>179.97000503999999</v>
      </c>
      <c r="Z270" s="7">
        <f t="shared" si="18"/>
        <v>170.97000503999999</v>
      </c>
      <c r="AA270" t="s">
        <v>30</v>
      </c>
      <c r="AB270" t="str">
        <f t="shared" si="19"/>
        <v>Cash Not Over 200</v>
      </c>
    </row>
    <row r="271" spans="1:28" x14ac:dyDescent="0.25">
      <c r="A271">
        <v>50213</v>
      </c>
      <c r="B271" s="2">
        <v>42767</v>
      </c>
      <c r="C271" s="10">
        <f>VLOOKUP(B271,Dates!A:B,2,FALSE)</f>
        <v>4</v>
      </c>
      <c r="D271">
        <v>4</v>
      </c>
      <c r="E271" s="2">
        <f t="shared" si="16"/>
        <v>42773</v>
      </c>
      <c r="F271">
        <v>0</v>
      </c>
      <c r="G271" t="s">
        <v>62</v>
      </c>
      <c r="H271" t="str">
        <f t="shared" si="17"/>
        <v>Other</v>
      </c>
      <c r="I271">
        <v>17</v>
      </c>
      <c r="J271">
        <v>3405</v>
      </c>
      <c r="K271">
        <v>4</v>
      </c>
      <c r="L271" t="s">
        <v>46</v>
      </c>
      <c r="M271" t="s">
        <v>25</v>
      </c>
      <c r="N271" t="s">
        <v>176</v>
      </c>
      <c r="O271" t="s">
        <v>83</v>
      </c>
      <c r="Q271" t="s">
        <v>28</v>
      </c>
      <c r="R271" t="s">
        <v>29</v>
      </c>
      <c r="S271" t="s">
        <v>1055</v>
      </c>
      <c r="T271" t="s">
        <v>1054</v>
      </c>
      <c r="U271" s="7">
        <v>59.990001679999999</v>
      </c>
      <c r="V271" s="7">
        <v>54.488929209402009</v>
      </c>
      <c r="W271">
        <v>3</v>
      </c>
      <c r="X271" s="7">
        <v>21.600000380000001</v>
      </c>
      <c r="Y271" s="7">
        <v>179.97000503999999</v>
      </c>
      <c r="Z271" s="7">
        <f t="shared" si="18"/>
        <v>158.37000465999998</v>
      </c>
      <c r="AA271" t="s">
        <v>30</v>
      </c>
      <c r="AB271" t="str">
        <f t="shared" si="19"/>
        <v>Cash Not Over 200</v>
      </c>
    </row>
    <row r="272" spans="1:28" x14ac:dyDescent="0.25">
      <c r="A272">
        <v>48622</v>
      </c>
      <c r="B272" s="2">
        <v>42655</v>
      </c>
      <c r="C272" s="10">
        <f>VLOOKUP(B272,Dates!A:B,2,FALSE)</f>
        <v>4</v>
      </c>
      <c r="D272">
        <v>4</v>
      </c>
      <c r="E272" s="2">
        <f t="shared" si="16"/>
        <v>42661</v>
      </c>
      <c r="F272">
        <v>0</v>
      </c>
      <c r="G272" t="s">
        <v>62</v>
      </c>
      <c r="H272" t="str">
        <f t="shared" si="17"/>
        <v>Other</v>
      </c>
      <c r="I272">
        <v>24</v>
      </c>
      <c r="J272">
        <v>3150</v>
      </c>
      <c r="K272">
        <v>5</v>
      </c>
      <c r="L272" t="s">
        <v>31</v>
      </c>
      <c r="M272" t="s">
        <v>25</v>
      </c>
      <c r="N272" t="s">
        <v>32</v>
      </c>
      <c r="O272" t="s">
        <v>32</v>
      </c>
      <c r="Q272" t="s">
        <v>33</v>
      </c>
      <c r="R272" t="s">
        <v>34</v>
      </c>
      <c r="S272" t="s">
        <v>1059</v>
      </c>
      <c r="T272" t="s">
        <v>1058</v>
      </c>
      <c r="U272" s="7">
        <v>50</v>
      </c>
      <c r="V272" s="7">
        <v>43.678035218757444</v>
      </c>
      <c r="W272">
        <v>3</v>
      </c>
      <c r="X272" s="7">
        <v>30</v>
      </c>
      <c r="Y272" s="7">
        <v>150</v>
      </c>
      <c r="Z272" s="7">
        <f t="shared" si="18"/>
        <v>120</v>
      </c>
      <c r="AA272" t="s">
        <v>30</v>
      </c>
      <c r="AB272" t="str">
        <f t="shared" si="19"/>
        <v>Cash Not Over 200</v>
      </c>
    </row>
    <row r="273" spans="1:28" x14ac:dyDescent="0.25">
      <c r="A273">
        <v>48622</v>
      </c>
      <c r="B273" s="2">
        <v>42655</v>
      </c>
      <c r="C273" s="10">
        <f>VLOOKUP(B273,Dates!A:B,2,FALSE)</f>
        <v>4</v>
      </c>
      <c r="D273">
        <v>4</v>
      </c>
      <c r="E273" s="2">
        <f t="shared" si="16"/>
        <v>42661</v>
      </c>
      <c r="F273">
        <v>0</v>
      </c>
      <c r="G273" t="s">
        <v>62</v>
      </c>
      <c r="H273" t="str">
        <f t="shared" si="17"/>
        <v>Other</v>
      </c>
      <c r="I273">
        <v>24</v>
      </c>
      <c r="J273">
        <v>3150</v>
      </c>
      <c r="K273">
        <v>5</v>
      </c>
      <c r="L273" t="s">
        <v>31</v>
      </c>
      <c r="M273" t="s">
        <v>25</v>
      </c>
      <c r="N273" t="s">
        <v>32</v>
      </c>
      <c r="O273" t="s">
        <v>32</v>
      </c>
      <c r="Q273" t="s">
        <v>33</v>
      </c>
      <c r="R273" t="s">
        <v>34</v>
      </c>
      <c r="S273" t="s">
        <v>1059</v>
      </c>
      <c r="T273" t="s">
        <v>1058</v>
      </c>
      <c r="U273" s="7">
        <v>50</v>
      </c>
      <c r="V273" s="7">
        <v>43.678035218757444</v>
      </c>
      <c r="W273">
        <v>3</v>
      </c>
      <c r="X273" s="7">
        <v>37.5</v>
      </c>
      <c r="Y273" s="7">
        <v>150</v>
      </c>
      <c r="Z273" s="7">
        <f t="shared" si="18"/>
        <v>112.5</v>
      </c>
      <c r="AA273" t="s">
        <v>30</v>
      </c>
      <c r="AB273" t="str">
        <f t="shared" si="19"/>
        <v>Cash Not Over 200</v>
      </c>
    </row>
    <row r="274" spans="1:28" x14ac:dyDescent="0.25">
      <c r="A274">
        <v>44027</v>
      </c>
      <c r="B274" s="2">
        <v>42470</v>
      </c>
      <c r="C274" s="10">
        <f>VLOOKUP(B274,Dates!A:B,2,FALSE)</f>
        <v>1</v>
      </c>
      <c r="D274">
        <v>4</v>
      </c>
      <c r="E274" s="2">
        <f t="shared" si="16"/>
        <v>42474</v>
      </c>
      <c r="F274">
        <v>0</v>
      </c>
      <c r="G274" t="s">
        <v>62</v>
      </c>
      <c r="H274" t="str">
        <f t="shared" si="17"/>
        <v>Other</v>
      </c>
      <c r="I274">
        <v>40</v>
      </c>
      <c r="J274">
        <v>4594</v>
      </c>
      <c r="K274">
        <v>6</v>
      </c>
      <c r="L274" t="s">
        <v>35</v>
      </c>
      <c r="M274" t="s">
        <v>25</v>
      </c>
      <c r="N274" t="s">
        <v>134</v>
      </c>
      <c r="O274" t="s">
        <v>134</v>
      </c>
      <c r="Q274" t="s">
        <v>28</v>
      </c>
      <c r="R274" t="s">
        <v>29</v>
      </c>
      <c r="S274" t="s">
        <v>1061</v>
      </c>
      <c r="T274" t="s">
        <v>1092</v>
      </c>
      <c r="U274" s="7">
        <v>24.989999770000001</v>
      </c>
      <c r="V274" s="7">
        <v>19.858499913833334</v>
      </c>
      <c r="W274">
        <v>3</v>
      </c>
      <c r="X274" s="7">
        <v>12</v>
      </c>
      <c r="Y274" s="7">
        <v>74.969999310000006</v>
      </c>
      <c r="Z274" s="7">
        <f t="shared" si="18"/>
        <v>62.969999310000006</v>
      </c>
      <c r="AA274" t="s">
        <v>30</v>
      </c>
      <c r="AB274" t="str">
        <f t="shared" si="19"/>
        <v>Cash Not Over 200</v>
      </c>
    </row>
    <row r="275" spans="1:28" x14ac:dyDescent="0.25">
      <c r="A275">
        <v>46745</v>
      </c>
      <c r="B275" s="2">
        <v>42687</v>
      </c>
      <c r="C275" s="10">
        <f>VLOOKUP(B275,Dates!A:B,2,FALSE)</f>
        <v>1</v>
      </c>
      <c r="D275">
        <v>4</v>
      </c>
      <c r="E275" s="2">
        <f t="shared" si="16"/>
        <v>42691</v>
      </c>
      <c r="F275">
        <v>1</v>
      </c>
      <c r="G275" t="s">
        <v>62</v>
      </c>
      <c r="H275" t="str">
        <f t="shared" si="17"/>
        <v>Other</v>
      </c>
      <c r="I275">
        <v>36</v>
      </c>
      <c r="J275">
        <v>9444</v>
      </c>
      <c r="K275">
        <v>6</v>
      </c>
      <c r="L275" t="s">
        <v>35</v>
      </c>
      <c r="M275" t="s">
        <v>25</v>
      </c>
      <c r="N275" t="s">
        <v>235</v>
      </c>
      <c r="O275" t="s">
        <v>236</v>
      </c>
      <c r="Q275" t="s">
        <v>96</v>
      </c>
      <c r="R275" t="s">
        <v>52</v>
      </c>
      <c r="S275" t="s">
        <v>1077</v>
      </c>
      <c r="T275" t="s">
        <v>1090</v>
      </c>
      <c r="U275" s="7">
        <v>19.989999770000001</v>
      </c>
      <c r="V275" s="7">
        <v>13.643874764125</v>
      </c>
      <c r="W275">
        <v>4</v>
      </c>
      <c r="X275" s="7">
        <v>4</v>
      </c>
      <c r="Y275" s="7">
        <v>79.959999080000003</v>
      </c>
      <c r="Z275" s="7">
        <f t="shared" si="18"/>
        <v>75.959999080000003</v>
      </c>
      <c r="AA275" t="s">
        <v>30</v>
      </c>
      <c r="AB275" t="str">
        <f t="shared" si="19"/>
        <v>Cash Not Over 200</v>
      </c>
    </row>
    <row r="276" spans="1:28" x14ac:dyDescent="0.25">
      <c r="A276">
        <v>49172</v>
      </c>
      <c r="B276" s="2">
        <v>42722</v>
      </c>
      <c r="C276" s="10">
        <f>VLOOKUP(B276,Dates!A:B,2,FALSE)</f>
        <v>1</v>
      </c>
      <c r="D276">
        <v>4</v>
      </c>
      <c r="E276" s="2">
        <f t="shared" si="16"/>
        <v>42726</v>
      </c>
      <c r="F276">
        <v>0</v>
      </c>
      <c r="G276" t="s">
        <v>62</v>
      </c>
      <c r="H276" t="str">
        <f t="shared" si="17"/>
        <v>Other</v>
      </c>
      <c r="I276">
        <v>11</v>
      </c>
      <c r="J276">
        <v>7687</v>
      </c>
      <c r="K276">
        <v>3</v>
      </c>
      <c r="L276" t="s">
        <v>24</v>
      </c>
      <c r="M276" t="s">
        <v>25</v>
      </c>
      <c r="N276" t="s">
        <v>177</v>
      </c>
      <c r="O276" t="s">
        <v>178</v>
      </c>
      <c r="Q276" t="s">
        <v>68</v>
      </c>
      <c r="R276" t="s">
        <v>41</v>
      </c>
      <c r="S276" t="s">
        <v>1094</v>
      </c>
      <c r="T276" t="s">
        <v>1093</v>
      </c>
      <c r="U276" s="7">
        <v>34.990001679999999</v>
      </c>
      <c r="V276" s="7">
        <v>25.521801568600001</v>
      </c>
      <c r="W276">
        <v>4</v>
      </c>
      <c r="X276" s="7">
        <v>23.790000920000001</v>
      </c>
      <c r="Y276" s="7">
        <v>139.96000672</v>
      </c>
      <c r="Z276" s="7">
        <f t="shared" si="18"/>
        <v>116.1700058</v>
      </c>
      <c r="AA276" t="s">
        <v>30</v>
      </c>
      <c r="AB276" t="str">
        <f t="shared" si="19"/>
        <v>Cash Not Over 200</v>
      </c>
    </row>
    <row r="277" spans="1:28" x14ac:dyDescent="0.25">
      <c r="A277">
        <v>44485</v>
      </c>
      <c r="B277" s="2">
        <v>42684</v>
      </c>
      <c r="C277" s="10">
        <f>VLOOKUP(B277,Dates!A:B,2,FALSE)</f>
        <v>5</v>
      </c>
      <c r="D277">
        <v>4</v>
      </c>
      <c r="E277" s="2">
        <f t="shared" si="16"/>
        <v>42690</v>
      </c>
      <c r="F277">
        <v>1</v>
      </c>
      <c r="G277" t="s">
        <v>62</v>
      </c>
      <c r="H277" t="str">
        <f t="shared" si="17"/>
        <v>Other</v>
      </c>
      <c r="I277">
        <v>9</v>
      </c>
      <c r="J277">
        <v>7393</v>
      </c>
      <c r="K277">
        <v>3</v>
      </c>
      <c r="L277" t="s">
        <v>24</v>
      </c>
      <c r="M277" t="s">
        <v>25</v>
      </c>
      <c r="N277" t="s">
        <v>175</v>
      </c>
      <c r="O277" t="s">
        <v>87</v>
      </c>
      <c r="Q277" t="s">
        <v>88</v>
      </c>
      <c r="R277" t="s">
        <v>89</v>
      </c>
      <c r="S277" t="s">
        <v>1045</v>
      </c>
      <c r="T277" t="s">
        <v>1095</v>
      </c>
      <c r="U277" s="7">
        <v>30</v>
      </c>
      <c r="V277" s="7">
        <v>34.094166694333332</v>
      </c>
      <c r="W277">
        <v>4</v>
      </c>
      <c r="X277" s="7">
        <v>24</v>
      </c>
      <c r="Y277" s="7">
        <v>120</v>
      </c>
      <c r="Z277" s="7">
        <f t="shared" si="18"/>
        <v>96</v>
      </c>
      <c r="AA277" t="s">
        <v>30</v>
      </c>
      <c r="AB277" t="str">
        <f t="shared" si="19"/>
        <v>Cash Not Over 200</v>
      </c>
    </row>
    <row r="278" spans="1:28" x14ac:dyDescent="0.25">
      <c r="A278">
        <v>12827</v>
      </c>
      <c r="B278" s="2">
        <v>42192</v>
      </c>
      <c r="C278" s="10">
        <f>VLOOKUP(B278,Dates!A:B,2,FALSE)</f>
        <v>3</v>
      </c>
      <c r="D278">
        <v>2</v>
      </c>
      <c r="E278" s="2">
        <f t="shared" si="16"/>
        <v>42194</v>
      </c>
      <c r="F278">
        <v>1</v>
      </c>
      <c r="G278" t="s">
        <v>23</v>
      </c>
      <c r="H278" t="str">
        <f t="shared" si="17"/>
        <v>Other</v>
      </c>
      <c r="I278">
        <v>9</v>
      </c>
      <c r="J278">
        <v>542</v>
      </c>
      <c r="K278">
        <v>3</v>
      </c>
      <c r="L278" t="s">
        <v>24</v>
      </c>
      <c r="M278" t="s">
        <v>237</v>
      </c>
      <c r="N278" t="s">
        <v>238</v>
      </c>
      <c r="O278" t="s">
        <v>239</v>
      </c>
      <c r="Q278" t="s">
        <v>240</v>
      </c>
      <c r="R278" t="s">
        <v>241</v>
      </c>
      <c r="S278" t="s">
        <v>1045</v>
      </c>
      <c r="T278" t="s">
        <v>1044</v>
      </c>
      <c r="U278" s="7">
        <v>99.989997860000003</v>
      </c>
      <c r="V278" s="7">
        <v>95.114003926871064</v>
      </c>
      <c r="W278">
        <v>3</v>
      </c>
      <c r="X278" s="7">
        <v>6</v>
      </c>
      <c r="Y278" s="7">
        <v>299.96999357999999</v>
      </c>
      <c r="Z278" s="7">
        <f t="shared" si="18"/>
        <v>293.96999357999999</v>
      </c>
      <c r="AA278" t="s">
        <v>30</v>
      </c>
      <c r="AB278" t="str">
        <f t="shared" si="19"/>
        <v>Cash Over 200</v>
      </c>
    </row>
    <row r="279" spans="1:28" x14ac:dyDescent="0.25">
      <c r="A279">
        <v>63936</v>
      </c>
      <c r="B279" s="2">
        <v>42938</v>
      </c>
      <c r="C279" s="10">
        <f>VLOOKUP(B279,Dates!A:B,2,FALSE)</f>
        <v>7</v>
      </c>
      <c r="D279">
        <v>2</v>
      </c>
      <c r="E279" s="2">
        <f t="shared" si="16"/>
        <v>42941</v>
      </c>
      <c r="F279">
        <v>0</v>
      </c>
      <c r="G279" t="s">
        <v>23</v>
      </c>
      <c r="H279" t="str">
        <f t="shared" si="17"/>
        <v>Other</v>
      </c>
      <c r="I279">
        <v>9</v>
      </c>
      <c r="J279">
        <v>11329</v>
      </c>
      <c r="K279">
        <v>3</v>
      </c>
      <c r="L279" t="s">
        <v>24</v>
      </c>
      <c r="M279" t="s">
        <v>237</v>
      </c>
      <c r="N279" t="s">
        <v>242</v>
      </c>
      <c r="O279" t="s">
        <v>243</v>
      </c>
      <c r="Q279" t="s">
        <v>244</v>
      </c>
      <c r="R279" t="s">
        <v>241</v>
      </c>
      <c r="S279" t="s">
        <v>1045</v>
      </c>
      <c r="T279" t="s">
        <v>1044</v>
      </c>
      <c r="U279" s="7">
        <v>99.989997860000003</v>
      </c>
      <c r="V279" s="7">
        <v>95.114003926871064</v>
      </c>
      <c r="W279">
        <v>3</v>
      </c>
      <c r="X279" s="7">
        <v>30</v>
      </c>
      <c r="Y279" s="7">
        <v>299.96999357999999</v>
      </c>
      <c r="Z279" s="7">
        <f t="shared" si="18"/>
        <v>269.96999357999999</v>
      </c>
      <c r="AA279" t="s">
        <v>30</v>
      </c>
      <c r="AB279" t="str">
        <f t="shared" si="19"/>
        <v>Cash Over 200</v>
      </c>
    </row>
    <row r="280" spans="1:28" x14ac:dyDescent="0.25">
      <c r="A280">
        <v>65030</v>
      </c>
      <c r="B280" s="2">
        <v>42924</v>
      </c>
      <c r="C280" s="10">
        <f>VLOOKUP(B280,Dates!A:B,2,FALSE)</f>
        <v>7</v>
      </c>
      <c r="D280">
        <v>2</v>
      </c>
      <c r="E280" s="2">
        <f t="shared" si="16"/>
        <v>42927</v>
      </c>
      <c r="F280">
        <v>1</v>
      </c>
      <c r="G280" t="s">
        <v>23</v>
      </c>
      <c r="H280" t="str">
        <f t="shared" si="17"/>
        <v>Other</v>
      </c>
      <c r="I280">
        <v>9</v>
      </c>
      <c r="J280">
        <v>3570</v>
      </c>
      <c r="K280">
        <v>3</v>
      </c>
      <c r="L280" t="s">
        <v>24</v>
      </c>
      <c r="M280" t="s">
        <v>237</v>
      </c>
      <c r="N280" t="s">
        <v>245</v>
      </c>
      <c r="O280" t="s">
        <v>246</v>
      </c>
      <c r="Q280" t="s">
        <v>244</v>
      </c>
      <c r="R280" t="s">
        <v>241</v>
      </c>
      <c r="S280" t="s">
        <v>1045</v>
      </c>
      <c r="T280" t="s">
        <v>1044</v>
      </c>
      <c r="U280" s="7">
        <v>99.989997860000003</v>
      </c>
      <c r="V280" s="7">
        <v>95.114003926871064</v>
      </c>
      <c r="W280">
        <v>3</v>
      </c>
      <c r="X280" s="7">
        <v>74.989997860000003</v>
      </c>
      <c r="Y280" s="7">
        <v>299.96999357999999</v>
      </c>
      <c r="Z280" s="7">
        <f t="shared" si="18"/>
        <v>224.97999571999998</v>
      </c>
      <c r="AA280" t="s">
        <v>30</v>
      </c>
      <c r="AB280" t="str">
        <f t="shared" si="19"/>
        <v>Cash Over 200</v>
      </c>
    </row>
    <row r="281" spans="1:28" x14ac:dyDescent="0.25">
      <c r="A281">
        <v>18108</v>
      </c>
      <c r="B281" s="2">
        <v>42269</v>
      </c>
      <c r="C281" s="10">
        <f>VLOOKUP(B281,Dates!A:B,2,FALSE)</f>
        <v>3</v>
      </c>
      <c r="D281">
        <v>2</v>
      </c>
      <c r="E281" s="2">
        <f t="shared" si="16"/>
        <v>42271</v>
      </c>
      <c r="F281">
        <v>1</v>
      </c>
      <c r="G281" t="s">
        <v>23</v>
      </c>
      <c r="H281" t="str">
        <f t="shared" si="17"/>
        <v>Other</v>
      </c>
      <c r="I281">
        <v>17</v>
      </c>
      <c r="J281">
        <v>650</v>
      </c>
      <c r="K281">
        <v>4</v>
      </c>
      <c r="L281" t="s">
        <v>46</v>
      </c>
      <c r="M281" t="s">
        <v>237</v>
      </c>
      <c r="N281" t="s">
        <v>247</v>
      </c>
      <c r="O281" t="s">
        <v>247</v>
      </c>
      <c r="Q281" t="s">
        <v>248</v>
      </c>
      <c r="R281" t="s">
        <v>241</v>
      </c>
      <c r="S281" t="s">
        <v>1055</v>
      </c>
      <c r="T281" t="s">
        <v>1054</v>
      </c>
      <c r="U281" s="7">
        <v>59.990001679999999</v>
      </c>
      <c r="V281" s="7">
        <v>54.488929209402009</v>
      </c>
      <c r="W281">
        <v>3</v>
      </c>
      <c r="X281" s="7">
        <v>3.5999999049999998</v>
      </c>
      <c r="Y281" s="7">
        <v>179.97000503999999</v>
      </c>
      <c r="Z281" s="7">
        <f t="shared" si="18"/>
        <v>176.37000513499999</v>
      </c>
      <c r="AA281" t="s">
        <v>30</v>
      </c>
      <c r="AB281" t="str">
        <f t="shared" si="19"/>
        <v>Cash Not Over 200</v>
      </c>
    </row>
    <row r="282" spans="1:28" x14ac:dyDescent="0.25">
      <c r="A282">
        <v>62571</v>
      </c>
      <c r="B282" s="2">
        <v>42773</v>
      </c>
      <c r="C282" s="10">
        <f>VLOOKUP(B282,Dates!A:B,2,FALSE)</f>
        <v>3</v>
      </c>
      <c r="D282">
        <v>2</v>
      </c>
      <c r="E282" s="2">
        <f t="shared" si="16"/>
        <v>42775</v>
      </c>
      <c r="F282">
        <v>0</v>
      </c>
      <c r="G282" t="s">
        <v>23</v>
      </c>
      <c r="H282" t="str">
        <f t="shared" si="17"/>
        <v>Other</v>
      </c>
      <c r="I282">
        <v>17</v>
      </c>
      <c r="J282">
        <v>9353</v>
      </c>
      <c r="K282">
        <v>4</v>
      </c>
      <c r="L282" t="s">
        <v>46</v>
      </c>
      <c r="M282" t="s">
        <v>237</v>
      </c>
      <c r="N282" t="s">
        <v>249</v>
      </c>
      <c r="O282" t="s">
        <v>250</v>
      </c>
      <c r="Q282" t="s">
        <v>251</v>
      </c>
      <c r="R282" t="s">
        <v>252</v>
      </c>
      <c r="S282" t="s">
        <v>1055</v>
      </c>
      <c r="T282" t="s">
        <v>1054</v>
      </c>
      <c r="U282" s="7">
        <v>59.990001679999999</v>
      </c>
      <c r="V282" s="7">
        <v>54.488929209402009</v>
      </c>
      <c r="W282">
        <v>3</v>
      </c>
      <c r="X282" s="7">
        <v>12.600000380000001</v>
      </c>
      <c r="Y282" s="7">
        <v>179.97000503999999</v>
      </c>
      <c r="Z282" s="7">
        <f t="shared" si="18"/>
        <v>167.37000465999998</v>
      </c>
      <c r="AA282" t="s">
        <v>30</v>
      </c>
      <c r="AB282" t="str">
        <f t="shared" si="19"/>
        <v>Cash Not Over 200</v>
      </c>
    </row>
    <row r="283" spans="1:28" x14ac:dyDescent="0.25">
      <c r="A283">
        <v>17162</v>
      </c>
      <c r="B283" s="2">
        <v>42225</v>
      </c>
      <c r="C283" s="10">
        <f>VLOOKUP(B283,Dates!A:B,2,FALSE)</f>
        <v>1</v>
      </c>
      <c r="D283">
        <v>2</v>
      </c>
      <c r="E283" s="2">
        <f t="shared" si="16"/>
        <v>42227</v>
      </c>
      <c r="F283">
        <v>1</v>
      </c>
      <c r="G283" t="s">
        <v>23</v>
      </c>
      <c r="H283" t="str">
        <f t="shared" si="17"/>
        <v>Other</v>
      </c>
      <c r="I283">
        <v>17</v>
      </c>
      <c r="J283">
        <v>54</v>
      </c>
      <c r="K283">
        <v>4</v>
      </c>
      <c r="L283" t="s">
        <v>46</v>
      </c>
      <c r="M283" t="s">
        <v>237</v>
      </c>
      <c r="N283" t="s">
        <v>253</v>
      </c>
      <c r="O283" t="s">
        <v>250</v>
      </c>
      <c r="Q283" t="s">
        <v>251</v>
      </c>
      <c r="R283" t="s">
        <v>252</v>
      </c>
      <c r="S283" t="s">
        <v>1055</v>
      </c>
      <c r="T283" t="s">
        <v>1054</v>
      </c>
      <c r="U283" s="7">
        <v>59.990001679999999</v>
      </c>
      <c r="V283" s="7">
        <v>54.488929209402009</v>
      </c>
      <c r="W283">
        <v>3</v>
      </c>
      <c r="X283" s="7">
        <v>16.200000760000002</v>
      </c>
      <c r="Y283" s="7">
        <v>179.97000503999999</v>
      </c>
      <c r="Z283" s="7">
        <f t="shared" si="18"/>
        <v>163.77000427999999</v>
      </c>
      <c r="AA283" t="s">
        <v>30</v>
      </c>
      <c r="AB283" t="str">
        <f t="shared" si="19"/>
        <v>Cash Not Over 200</v>
      </c>
    </row>
    <row r="284" spans="1:28" x14ac:dyDescent="0.25">
      <c r="A284">
        <v>65922</v>
      </c>
      <c r="B284" s="2">
        <v>42967</v>
      </c>
      <c r="C284" s="10">
        <f>VLOOKUP(B284,Dates!A:B,2,FALSE)</f>
        <v>1</v>
      </c>
      <c r="D284">
        <v>2</v>
      </c>
      <c r="E284" s="2">
        <f t="shared" si="16"/>
        <v>42969</v>
      </c>
      <c r="F284">
        <v>1</v>
      </c>
      <c r="G284" t="s">
        <v>23</v>
      </c>
      <c r="H284" t="str">
        <f t="shared" si="17"/>
        <v>Other</v>
      </c>
      <c r="I284">
        <v>17</v>
      </c>
      <c r="J284">
        <v>12151</v>
      </c>
      <c r="K284">
        <v>4</v>
      </c>
      <c r="L284" t="s">
        <v>46</v>
      </c>
      <c r="M284" t="s">
        <v>237</v>
      </c>
      <c r="N284" t="s">
        <v>254</v>
      </c>
      <c r="O284" t="s">
        <v>255</v>
      </c>
      <c r="Q284" t="s">
        <v>244</v>
      </c>
      <c r="R284" t="s">
        <v>241</v>
      </c>
      <c r="S284" t="s">
        <v>1055</v>
      </c>
      <c r="T284" t="s">
        <v>1054</v>
      </c>
      <c r="U284" s="7">
        <v>59.990001679999999</v>
      </c>
      <c r="V284" s="7">
        <v>54.488929209402009</v>
      </c>
      <c r="W284">
        <v>3</v>
      </c>
      <c r="X284" s="7">
        <v>18</v>
      </c>
      <c r="Y284" s="7">
        <v>179.97000503999999</v>
      </c>
      <c r="Z284" s="7">
        <f t="shared" si="18"/>
        <v>161.97000503999999</v>
      </c>
      <c r="AA284" t="s">
        <v>30</v>
      </c>
      <c r="AB284" t="str">
        <f t="shared" si="19"/>
        <v>Cash Not Over 200</v>
      </c>
    </row>
    <row r="285" spans="1:28" x14ac:dyDescent="0.25">
      <c r="A285">
        <v>63936</v>
      </c>
      <c r="B285" s="2">
        <v>42938</v>
      </c>
      <c r="C285" s="10">
        <f>VLOOKUP(B285,Dates!A:B,2,FALSE)</f>
        <v>7</v>
      </c>
      <c r="D285">
        <v>2</v>
      </c>
      <c r="E285" s="2">
        <f t="shared" si="16"/>
        <v>42941</v>
      </c>
      <c r="F285">
        <v>0</v>
      </c>
      <c r="G285" t="s">
        <v>23</v>
      </c>
      <c r="H285" t="str">
        <f t="shared" si="17"/>
        <v>Other</v>
      </c>
      <c r="I285">
        <v>24</v>
      </c>
      <c r="J285">
        <v>11329</v>
      </c>
      <c r="K285">
        <v>5</v>
      </c>
      <c r="L285" t="s">
        <v>31</v>
      </c>
      <c r="M285" t="s">
        <v>237</v>
      </c>
      <c r="N285" t="s">
        <v>242</v>
      </c>
      <c r="O285" t="s">
        <v>243</v>
      </c>
      <c r="Q285" t="s">
        <v>244</v>
      </c>
      <c r="R285" t="s">
        <v>241</v>
      </c>
      <c r="S285" t="s">
        <v>1059</v>
      </c>
      <c r="T285" t="s">
        <v>1058</v>
      </c>
      <c r="U285" s="7">
        <v>50</v>
      </c>
      <c r="V285" s="7">
        <v>43.678035218757444</v>
      </c>
      <c r="W285">
        <v>3</v>
      </c>
      <c r="X285" s="7">
        <v>10.5</v>
      </c>
      <c r="Y285" s="7">
        <v>150</v>
      </c>
      <c r="Z285" s="7">
        <f t="shared" si="18"/>
        <v>139.5</v>
      </c>
      <c r="AA285" t="s">
        <v>30</v>
      </c>
      <c r="AB285" t="str">
        <f t="shared" si="19"/>
        <v>Cash Not Over 200</v>
      </c>
    </row>
    <row r="286" spans="1:28" x14ac:dyDescent="0.25">
      <c r="A286">
        <v>64813</v>
      </c>
      <c r="B286" s="2">
        <v>42833</v>
      </c>
      <c r="C286" s="10">
        <f>VLOOKUP(B286,Dates!A:B,2,FALSE)</f>
        <v>7</v>
      </c>
      <c r="D286">
        <v>2</v>
      </c>
      <c r="E286" s="2">
        <f t="shared" si="16"/>
        <v>42836</v>
      </c>
      <c r="F286">
        <v>1</v>
      </c>
      <c r="G286" t="s">
        <v>23</v>
      </c>
      <c r="H286" t="str">
        <f t="shared" si="17"/>
        <v>Other</v>
      </c>
      <c r="I286">
        <v>29</v>
      </c>
      <c r="J286">
        <v>10018</v>
      </c>
      <c r="K286">
        <v>5</v>
      </c>
      <c r="L286" t="s">
        <v>31</v>
      </c>
      <c r="M286" t="s">
        <v>237</v>
      </c>
      <c r="N286" t="s">
        <v>256</v>
      </c>
      <c r="O286" t="s">
        <v>250</v>
      </c>
      <c r="Q286" t="s">
        <v>251</v>
      </c>
      <c r="R286" t="s">
        <v>252</v>
      </c>
      <c r="S286" t="s">
        <v>1047</v>
      </c>
      <c r="T286" t="s">
        <v>1046</v>
      </c>
      <c r="U286" s="7">
        <v>39.990001679999999</v>
      </c>
      <c r="V286" s="7">
        <v>34.198098313835338</v>
      </c>
      <c r="W286">
        <v>3</v>
      </c>
      <c r="X286" s="7">
        <v>12</v>
      </c>
      <c r="Y286" s="7">
        <v>119.97000503999999</v>
      </c>
      <c r="Z286" s="7">
        <f t="shared" si="18"/>
        <v>107.97000503999999</v>
      </c>
      <c r="AA286" t="s">
        <v>30</v>
      </c>
      <c r="AB286" t="str">
        <f t="shared" si="19"/>
        <v>Cash Not Over 200</v>
      </c>
    </row>
    <row r="287" spans="1:28" x14ac:dyDescent="0.25">
      <c r="A287">
        <v>67892</v>
      </c>
      <c r="B287" s="2">
        <v>42996</v>
      </c>
      <c r="C287" s="10">
        <f>VLOOKUP(B287,Dates!A:B,2,FALSE)</f>
        <v>2</v>
      </c>
      <c r="D287">
        <v>2</v>
      </c>
      <c r="E287" s="2">
        <f t="shared" si="16"/>
        <v>42998</v>
      </c>
      <c r="F287">
        <v>1</v>
      </c>
      <c r="G287" t="s">
        <v>23</v>
      </c>
      <c r="H287" t="str">
        <f t="shared" si="17"/>
        <v>Other</v>
      </c>
      <c r="I287">
        <v>24</v>
      </c>
      <c r="J287">
        <v>3182</v>
      </c>
      <c r="K287">
        <v>5</v>
      </c>
      <c r="L287" t="s">
        <v>31</v>
      </c>
      <c r="M287" t="s">
        <v>237</v>
      </c>
      <c r="N287" t="s">
        <v>257</v>
      </c>
      <c r="O287" t="s">
        <v>239</v>
      </c>
      <c r="Q287" t="s">
        <v>240</v>
      </c>
      <c r="R287" t="s">
        <v>241</v>
      </c>
      <c r="S287" t="s">
        <v>1059</v>
      </c>
      <c r="T287" t="s">
        <v>1058</v>
      </c>
      <c r="U287" s="7">
        <v>50</v>
      </c>
      <c r="V287" s="7">
        <v>43.678035218757444</v>
      </c>
      <c r="W287">
        <v>3</v>
      </c>
      <c r="X287" s="7">
        <v>37.5</v>
      </c>
      <c r="Y287" s="7">
        <v>150</v>
      </c>
      <c r="Z287" s="7">
        <f t="shared" si="18"/>
        <v>112.5</v>
      </c>
      <c r="AA287" t="s">
        <v>30</v>
      </c>
      <c r="AB287" t="str">
        <f t="shared" si="19"/>
        <v>Cash Not Over 200</v>
      </c>
    </row>
    <row r="288" spans="1:28" x14ac:dyDescent="0.25">
      <c r="A288">
        <v>12525</v>
      </c>
      <c r="B288" s="2">
        <v>42042</v>
      </c>
      <c r="C288" s="10">
        <f>VLOOKUP(B288,Dates!A:B,2,FALSE)</f>
        <v>7</v>
      </c>
      <c r="D288">
        <v>2</v>
      </c>
      <c r="E288" s="2">
        <f t="shared" si="16"/>
        <v>42045</v>
      </c>
      <c r="F288">
        <v>1</v>
      </c>
      <c r="G288" t="s">
        <v>23</v>
      </c>
      <c r="H288" t="str">
        <f t="shared" si="17"/>
        <v>Other</v>
      </c>
      <c r="I288">
        <v>41</v>
      </c>
      <c r="J288">
        <v>4936</v>
      </c>
      <c r="K288">
        <v>6</v>
      </c>
      <c r="L288" t="s">
        <v>35</v>
      </c>
      <c r="M288" t="s">
        <v>237</v>
      </c>
      <c r="N288" t="s">
        <v>258</v>
      </c>
      <c r="O288" t="s">
        <v>259</v>
      </c>
      <c r="Q288" t="s">
        <v>244</v>
      </c>
      <c r="R288" t="s">
        <v>241</v>
      </c>
      <c r="S288" t="s">
        <v>1049</v>
      </c>
      <c r="T288" t="s">
        <v>1048</v>
      </c>
      <c r="U288" s="7">
        <v>21.989999770000001</v>
      </c>
      <c r="V288" s="7">
        <v>20.391999720066668</v>
      </c>
      <c r="W288">
        <v>3</v>
      </c>
      <c r="X288" s="7">
        <v>10.56000042</v>
      </c>
      <c r="Y288" s="7">
        <v>65.969999310000006</v>
      </c>
      <c r="Z288" s="7">
        <f t="shared" si="18"/>
        <v>55.409998890000004</v>
      </c>
      <c r="AA288" t="s">
        <v>30</v>
      </c>
      <c r="AB288" t="str">
        <f t="shared" si="19"/>
        <v>Cash Not Over 200</v>
      </c>
    </row>
    <row r="289" spans="1:28" x14ac:dyDescent="0.25">
      <c r="A289">
        <v>71077</v>
      </c>
      <c r="B289" s="2">
        <v>42805</v>
      </c>
      <c r="C289" s="10">
        <f>VLOOKUP(B289,Dates!A:B,2,FALSE)</f>
        <v>7</v>
      </c>
      <c r="D289">
        <v>2</v>
      </c>
      <c r="E289" s="2">
        <f t="shared" si="16"/>
        <v>42808</v>
      </c>
      <c r="F289">
        <v>1</v>
      </c>
      <c r="G289" t="s">
        <v>23</v>
      </c>
      <c r="H289" t="str">
        <f t="shared" si="17"/>
        <v>Other</v>
      </c>
      <c r="I289">
        <v>65</v>
      </c>
      <c r="J289">
        <v>14630</v>
      </c>
      <c r="K289">
        <v>10</v>
      </c>
      <c r="L289" t="s">
        <v>260</v>
      </c>
      <c r="M289" t="s">
        <v>237</v>
      </c>
      <c r="N289" t="s">
        <v>261</v>
      </c>
      <c r="O289" t="s">
        <v>262</v>
      </c>
      <c r="Q289" t="s">
        <v>263</v>
      </c>
      <c r="R289" t="s">
        <v>264</v>
      </c>
      <c r="S289" t="s">
        <v>1097</v>
      </c>
      <c r="T289" t="s">
        <v>1096</v>
      </c>
      <c r="U289" s="7">
        <v>252.88000489999999</v>
      </c>
      <c r="V289" s="7">
        <v>203.36417164041666</v>
      </c>
      <c r="W289">
        <v>1</v>
      </c>
      <c r="X289" s="7">
        <v>0</v>
      </c>
      <c r="Y289" s="7">
        <v>252.88000489999999</v>
      </c>
      <c r="Z289" s="7">
        <f t="shared" si="18"/>
        <v>252.88000489999999</v>
      </c>
      <c r="AA289" t="s">
        <v>45</v>
      </c>
      <c r="AB289" t="str">
        <f t="shared" si="19"/>
        <v>Non-Cash Payments</v>
      </c>
    </row>
    <row r="290" spans="1:28" x14ac:dyDescent="0.25">
      <c r="A290">
        <v>69703</v>
      </c>
      <c r="B290" s="2">
        <v>43022</v>
      </c>
      <c r="C290" s="10">
        <f>VLOOKUP(B290,Dates!A:B,2,FALSE)</f>
        <v>7</v>
      </c>
      <c r="D290">
        <v>2</v>
      </c>
      <c r="E290" s="2">
        <f t="shared" si="16"/>
        <v>43025</v>
      </c>
      <c r="F290">
        <v>1</v>
      </c>
      <c r="G290" t="s">
        <v>23</v>
      </c>
      <c r="H290" t="str">
        <f t="shared" si="17"/>
        <v>Other</v>
      </c>
      <c r="I290">
        <v>62</v>
      </c>
      <c r="J290">
        <v>13256</v>
      </c>
      <c r="K290">
        <v>10</v>
      </c>
      <c r="L290" t="s">
        <v>260</v>
      </c>
      <c r="M290" t="s">
        <v>237</v>
      </c>
      <c r="N290" t="s">
        <v>265</v>
      </c>
      <c r="O290" t="s">
        <v>266</v>
      </c>
      <c r="Q290" t="s">
        <v>240</v>
      </c>
      <c r="R290" t="s">
        <v>241</v>
      </c>
      <c r="S290" t="s">
        <v>1099</v>
      </c>
      <c r="T290" t="s">
        <v>1098</v>
      </c>
      <c r="U290" s="7">
        <v>452.0400085</v>
      </c>
      <c r="V290" s="7">
        <v>338.67539386846153</v>
      </c>
      <c r="W290">
        <v>1</v>
      </c>
      <c r="X290" s="7">
        <v>4.5199999809999998</v>
      </c>
      <c r="Y290" s="7">
        <v>452.0400085</v>
      </c>
      <c r="Z290" s="7">
        <f t="shared" si="18"/>
        <v>447.52000851899999</v>
      </c>
      <c r="AA290" t="s">
        <v>45</v>
      </c>
      <c r="AB290" t="str">
        <f t="shared" si="19"/>
        <v>Non-Cash Payments</v>
      </c>
    </row>
    <row r="291" spans="1:28" x14ac:dyDescent="0.25">
      <c r="A291">
        <v>71112</v>
      </c>
      <c r="B291" s="2">
        <v>42836</v>
      </c>
      <c r="C291" s="10">
        <f>VLOOKUP(B291,Dates!A:B,2,FALSE)</f>
        <v>3</v>
      </c>
      <c r="D291">
        <v>2</v>
      </c>
      <c r="E291" s="2">
        <f t="shared" si="16"/>
        <v>42838</v>
      </c>
      <c r="F291">
        <v>1</v>
      </c>
      <c r="G291" t="s">
        <v>23</v>
      </c>
      <c r="H291" t="str">
        <f t="shared" si="17"/>
        <v>Other</v>
      </c>
      <c r="I291">
        <v>65</v>
      </c>
      <c r="J291">
        <v>14665</v>
      </c>
      <c r="K291">
        <v>10</v>
      </c>
      <c r="L291" t="s">
        <v>260</v>
      </c>
      <c r="M291" t="s">
        <v>237</v>
      </c>
      <c r="N291" t="s">
        <v>267</v>
      </c>
      <c r="O291" t="s">
        <v>255</v>
      </c>
      <c r="Q291" t="s">
        <v>244</v>
      </c>
      <c r="R291" t="s">
        <v>241</v>
      </c>
      <c r="S291" t="s">
        <v>1097</v>
      </c>
      <c r="T291" t="s">
        <v>1096</v>
      </c>
      <c r="U291" s="7">
        <v>252.88000489999999</v>
      </c>
      <c r="V291" s="7">
        <v>203.36417164041666</v>
      </c>
      <c r="W291">
        <v>1</v>
      </c>
      <c r="X291" s="7">
        <v>2.5299999710000001</v>
      </c>
      <c r="Y291" s="7">
        <v>252.88000489999999</v>
      </c>
      <c r="Z291" s="7">
        <f t="shared" si="18"/>
        <v>250.35000492899999</v>
      </c>
      <c r="AA291" t="s">
        <v>45</v>
      </c>
      <c r="AB291" t="str">
        <f t="shared" si="19"/>
        <v>Non-Cash Payments</v>
      </c>
    </row>
    <row r="292" spans="1:28" x14ac:dyDescent="0.25">
      <c r="A292">
        <v>69810</v>
      </c>
      <c r="B292" s="2">
        <v>43024</v>
      </c>
      <c r="C292" s="10">
        <f>VLOOKUP(B292,Dates!A:B,2,FALSE)</f>
        <v>2</v>
      </c>
      <c r="D292">
        <v>2</v>
      </c>
      <c r="E292" s="2">
        <f t="shared" si="16"/>
        <v>43026</v>
      </c>
      <c r="F292">
        <v>1</v>
      </c>
      <c r="G292" t="s">
        <v>23</v>
      </c>
      <c r="H292" t="str">
        <f t="shared" si="17"/>
        <v>Other</v>
      </c>
      <c r="I292">
        <v>62</v>
      </c>
      <c r="J292">
        <v>13363</v>
      </c>
      <c r="K292">
        <v>10</v>
      </c>
      <c r="L292" t="s">
        <v>260</v>
      </c>
      <c r="M292" t="s">
        <v>237</v>
      </c>
      <c r="N292" t="s">
        <v>268</v>
      </c>
      <c r="O292" t="s">
        <v>269</v>
      </c>
      <c r="Q292" t="s">
        <v>240</v>
      </c>
      <c r="R292" t="s">
        <v>241</v>
      </c>
      <c r="S292" t="s">
        <v>1099</v>
      </c>
      <c r="T292" t="s">
        <v>1098</v>
      </c>
      <c r="U292" s="7">
        <v>452.0400085</v>
      </c>
      <c r="V292" s="7">
        <v>338.67539386846153</v>
      </c>
      <c r="W292">
        <v>1</v>
      </c>
      <c r="X292" s="7">
        <v>9.0399999619999996</v>
      </c>
      <c r="Y292" s="7">
        <v>452.0400085</v>
      </c>
      <c r="Z292" s="7">
        <f t="shared" si="18"/>
        <v>443.00000853799997</v>
      </c>
      <c r="AA292" t="s">
        <v>45</v>
      </c>
      <c r="AB292" t="str">
        <f t="shared" si="19"/>
        <v>Non-Cash Payments</v>
      </c>
    </row>
    <row r="293" spans="1:28" x14ac:dyDescent="0.25">
      <c r="A293">
        <v>71092</v>
      </c>
      <c r="B293" s="2">
        <v>42805</v>
      </c>
      <c r="C293" s="10">
        <f>VLOOKUP(B293,Dates!A:B,2,FALSE)</f>
        <v>7</v>
      </c>
      <c r="D293">
        <v>2</v>
      </c>
      <c r="E293" s="2">
        <f t="shared" si="16"/>
        <v>42808</v>
      </c>
      <c r="F293">
        <v>1</v>
      </c>
      <c r="G293" t="s">
        <v>23</v>
      </c>
      <c r="H293" t="str">
        <f t="shared" si="17"/>
        <v>Other</v>
      </c>
      <c r="I293">
        <v>65</v>
      </c>
      <c r="J293">
        <v>14645</v>
      </c>
      <c r="K293">
        <v>10</v>
      </c>
      <c r="L293" t="s">
        <v>260</v>
      </c>
      <c r="M293" t="s">
        <v>237</v>
      </c>
      <c r="N293" t="s">
        <v>270</v>
      </c>
      <c r="O293" t="s">
        <v>271</v>
      </c>
      <c r="Q293" t="s">
        <v>240</v>
      </c>
      <c r="R293" t="s">
        <v>241</v>
      </c>
      <c r="S293" t="s">
        <v>1097</v>
      </c>
      <c r="T293" t="s">
        <v>1096</v>
      </c>
      <c r="U293" s="7">
        <v>252.88000489999999</v>
      </c>
      <c r="V293" s="7">
        <v>203.36417164041666</v>
      </c>
      <c r="W293">
        <v>1</v>
      </c>
      <c r="X293" s="7">
        <v>7.5900001530000001</v>
      </c>
      <c r="Y293" s="7">
        <v>252.88000489999999</v>
      </c>
      <c r="Z293" s="7">
        <f t="shared" si="18"/>
        <v>245.29000474699998</v>
      </c>
      <c r="AA293" t="s">
        <v>45</v>
      </c>
      <c r="AB293" t="str">
        <f t="shared" si="19"/>
        <v>Non-Cash Payments</v>
      </c>
    </row>
    <row r="294" spans="1:28" x14ac:dyDescent="0.25">
      <c r="A294">
        <v>69610</v>
      </c>
      <c r="B294" s="2">
        <v>43021</v>
      </c>
      <c r="C294" s="10">
        <f>VLOOKUP(B294,Dates!A:B,2,FALSE)</f>
        <v>6</v>
      </c>
      <c r="D294">
        <v>2</v>
      </c>
      <c r="E294" s="2">
        <f t="shared" si="16"/>
        <v>43025</v>
      </c>
      <c r="F294">
        <v>1</v>
      </c>
      <c r="G294" t="s">
        <v>23</v>
      </c>
      <c r="H294" t="str">
        <f t="shared" si="17"/>
        <v>Other</v>
      </c>
      <c r="I294">
        <v>62</v>
      </c>
      <c r="J294">
        <v>13163</v>
      </c>
      <c r="K294">
        <v>10</v>
      </c>
      <c r="L294" t="s">
        <v>260</v>
      </c>
      <c r="M294" t="s">
        <v>237</v>
      </c>
      <c r="N294" t="s">
        <v>272</v>
      </c>
      <c r="O294" t="s">
        <v>273</v>
      </c>
      <c r="Q294" t="s">
        <v>263</v>
      </c>
      <c r="R294" t="s">
        <v>264</v>
      </c>
      <c r="S294" t="s">
        <v>1099</v>
      </c>
      <c r="T294" t="s">
        <v>1098</v>
      </c>
      <c r="U294" s="7">
        <v>452.0400085</v>
      </c>
      <c r="V294" s="7">
        <v>338.67539386846153</v>
      </c>
      <c r="W294">
        <v>1</v>
      </c>
      <c r="X294" s="7">
        <v>18.079999919999999</v>
      </c>
      <c r="Y294" s="7">
        <v>452.0400085</v>
      </c>
      <c r="Z294" s="7">
        <f t="shared" si="18"/>
        <v>433.96000858000002</v>
      </c>
      <c r="AA294" t="s">
        <v>45</v>
      </c>
      <c r="AB294" t="str">
        <f t="shared" si="19"/>
        <v>Non-Cash Payments</v>
      </c>
    </row>
    <row r="295" spans="1:28" x14ac:dyDescent="0.25">
      <c r="A295">
        <v>71000</v>
      </c>
      <c r="B295" s="2">
        <v>42777</v>
      </c>
      <c r="C295" s="10">
        <f>VLOOKUP(B295,Dates!A:B,2,FALSE)</f>
        <v>7</v>
      </c>
      <c r="D295">
        <v>2</v>
      </c>
      <c r="E295" s="2">
        <f t="shared" si="16"/>
        <v>42780</v>
      </c>
      <c r="F295">
        <v>1</v>
      </c>
      <c r="G295" t="s">
        <v>23</v>
      </c>
      <c r="H295" t="str">
        <f t="shared" si="17"/>
        <v>Other</v>
      </c>
      <c r="I295">
        <v>65</v>
      </c>
      <c r="J295">
        <v>14553</v>
      </c>
      <c r="K295">
        <v>10</v>
      </c>
      <c r="L295" t="s">
        <v>260</v>
      </c>
      <c r="M295" t="s">
        <v>237</v>
      </c>
      <c r="N295" t="s">
        <v>274</v>
      </c>
      <c r="O295" t="s">
        <v>239</v>
      </c>
      <c r="Q295" t="s">
        <v>240</v>
      </c>
      <c r="R295" t="s">
        <v>241</v>
      </c>
      <c r="S295" t="s">
        <v>1097</v>
      </c>
      <c r="T295" t="s">
        <v>1096</v>
      </c>
      <c r="U295" s="7">
        <v>252.88000489999999</v>
      </c>
      <c r="V295" s="7">
        <v>203.36417164041666</v>
      </c>
      <c r="W295">
        <v>1</v>
      </c>
      <c r="X295" s="7">
        <v>12.64000034</v>
      </c>
      <c r="Y295" s="7">
        <v>252.88000489999999</v>
      </c>
      <c r="Z295" s="7">
        <f t="shared" si="18"/>
        <v>240.24000455999999</v>
      </c>
      <c r="AA295" t="s">
        <v>45</v>
      </c>
      <c r="AB295" t="str">
        <f t="shared" si="19"/>
        <v>Non-Cash Payments</v>
      </c>
    </row>
    <row r="296" spans="1:28" x14ac:dyDescent="0.25">
      <c r="A296">
        <v>70734</v>
      </c>
      <c r="B296" s="2">
        <v>43037</v>
      </c>
      <c r="C296" s="10">
        <f>VLOOKUP(B296,Dates!A:B,2,FALSE)</f>
        <v>1</v>
      </c>
      <c r="D296">
        <v>2</v>
      </c>
      <c r="E296" s="2">
        <f t="shared" si="16"/>
        <v>43039</v>
      </c>
      <c r="F296">
        <v>1</v>
      </c>
      <c r="G296" t="s">
        <v>23</v>
      </c>
      <c r="H296" t="str">
        <f t="shared" si="17"/>
        <v>Other</v>
      </c>
      <c r="I296">
        <v>64</v>
      </c>
      <c r="J296">
        <v>14287</v>
      </c>
      <c r="K296">
        <v>10</v>
      </c>
      <c r="L296" t="s">
        <v>260</v>
      </c>
      <c r="M296" t="s">
        <v>237</v>
      </c>
      <c r="N296" t="s">
        <v>275</v>
      </c>
      <c r="O296" t="s">
        <v>250</v>
      </c>
      <c r="Q296" t="s">
        <v>251</v>
      </c>
      <c r="R296" t="s">
        <v>252</v>
      </c>
      <c r="S296" t="s">
        <v>1101</v>
      </c>
      <c r="T296" t="s">
        <v>1100</v>
      </c>
      <c r="U296" s="7">
        <v>1500</v>
      </c>
      <c r="V296" s="7">
        <v>1293.21250629</v>
      </c>
      <c r="W296">
        <v>1</v>
      </c>
      <c r="X296" s="7">
        <v>82.5</v>
      </c>
      <c r="Y296" s="7">
        <v>1500</v>
      </c>
      <c r="Z296" s="7">
        <f t="shared" si="18"/>
        <v>1417.5</v>
      </c>
      <c r="AA296" t="s">
        <v>45</v>
      </c>
      <c r="AB296" t="str">
        <f t="shared" si="19"/>
        <v>Non-Cash Payments</v>
      </c>
    </row>
    <row r="297" spans="1:28" x14ac:dyDescent="0.25">
      <c r="A297">
        <v>69626</v>
      </c>
      <c r="B297" s="2">
        <v>43021</v>
      </c>
      <c r="C297" s="10">
        <f>VLOOKUP(B297,Dates!A:B,2,FALSE)</f>
        <v>6</v>
      </c>
      <c r="D297">
        <v>2</v>
      </c>
      <c r="E297" s="2">
        <f t="shared" si="16"/>
        <v>43025</v>
      </c>
      <c r="F297">
        <v>0</v>
      </c>
      <c r="G297" t="s">
        <v>23</v>
      </c>
      <c r="H297" t="str">
        <f t="shared" si="17"/>
        <v>Other</v>
      </c>
      <c r="I297">
        <v>62</v>
      </c>
      <c r="J297">
        <v>13179</v>
      </c>
      <c r="K297">
        <v>10</v>
      </c>
      <c r="L297" t="s">
        <v>260</v>
      </c>
      <c r="M297" t="s">
        <v>237</v>
      </c>
      <c r="N297" t="s">
        <v>242</v>
      </c>
      <c r="O297" t="s">
        <v>243</v>
      </c>
      <c r="Q297" t="s">
        <v>244</v>
      </c>
      <c r="R297" t="s">
        <v>241</v>
      </c>
      <c r="S297" t="s">
        <v>1099</v>
      </c>
      <c r="T297" t="s">
        <v>1098</v>
      </c>
      <c r="U297" s="7">
        <v>452.0400085</v>
      </c>
      <c r="V297" s="7">
        <v>338.67539386846153</v>
      </c>
      <c r="W297">
        <v>1</v>
      </c>
      <c r="X297" s="7">
        <v>24.86000061</v>
      </c>
      <c r="Y297" s="7">
        <v>452.0400085</v>
      </c>
      <c r="Z297" s="7">
        <f t="shared" si="18"/>
        <v>427.18000789000001</v>
      </c>
      <c r="AA297" t="s">
        <v>45</v>
      </c>
      <c r="AB297" t="str">
        <f t="shared" si="19"/>
        <v>Non-Cash Payments</v>
      </c>
    </row>
    <row r="298" spans="1:28" x14ac:dyDescent="0.25">
      <c r="A298">
        <v>69482</v>
      </c>
      <c r="B298" s="2">
        <v>43049</v>
      </c>
      <c r="C298" s="10">
        <f>VLOOKUP(B298,Dates!A:B,2,FALSE)</f>
        <v>6</v>
      </c>
      <c r="D298">
        <v>2</v>
      </c>
      <c r="E298" s="2">
        <f t="shared" si="16"/>
        <v>43053</v>
      </c>
      <c r="F298">
        <v>1</v>
      </c>
      <c r="G298" t="s">
        <v>23</v>
      </c>
      <c r="H298" t="str">
        <f t="shared" si="17"/>
        <v>Other</v>
      </c>
      <c r="I298">
        <v>62</v>
      </c>
      <c r="J298">
        <v>13035</v>
      </c>
      <c r="K298">
        <v>10</v>
      </c>
      <c r="L298" t="s">
        <v>260</v>
      </c>
      <c r="M298" t="s">
        <v>237</v>
      </c>
      <c r="N298" t="s">
        <v>276</v>
      </c>
      <c r="O298" t="s">
        <v>239</v>
      </c>
      <c r="Q298" t="s">
        <v>240</v>
      </c>
      <c r="R298" t="s">
        <v>241</v>
      </c>
      <c r="S298" t="s">
        <v>1099</v>
      </c>
      <c r="T298" t="s">
        <v>1098</v>
      </c>
      <c r="U298" s="7">
        <v>452.0400085</v>
      </c>
      <c r="V298" s="7">
        <v>338.67539386846153</v>
      </c>
      <c r="W298">
        <v>1</v>
      </c>
      <c r="X298" s="7">
        <v>24.86000061</v>
      </c>
      <c r="Y298" s="7">
        <v>452.0400085</v>
      </c>
      <c r="Z298" s="7">
        <f t="shared" si="18"/>
        <v>427.18000789000001</v>
      </c>
      <c r="AA298" t="s">
        <v>45</v>
      </c>
      <c r="AB298" t="str">
        <f t="shared" si="19"/>
        <v>Non-Cash Payments</v>
      </c>
    </row>
    <row r="299" spans="1:28" x14ac:dyDescent="0.25">
      <c r="A299">
        <v>70769</v>
      </c>
      <c r="B299" s="2">
        <v>43038</v>
      </c>
      <c r="C299" s="10">
        <f>VLOOKUP(B299,Dates!A:B,2,FALSE)</f>
        <v>2</v>
      </c>
      <c r="D299">
        <v>2</v>
      </c>
      <c r="E299" s="2">
        <f t="shared" si="16"/>
        <v>43040</v>
      </c>
      <c r="F299">
        <v>1</v>
      </c>
      <c r="G299" t="s">
        <v>23</v>
      </c>
      <c r="H299" t="str">
        <f t="shared" si="17"/>
        <v>Other</v>
      </c>
      <c r="I299">
        <v>64</v>
      </c>
      <c r="J299">
        <v>14322</v>
      </c>
      <c r="K299">
        <v>10</v>
      </c>
      <c r="L299" t="s">
        <v>260</v>
      </c>
      <c r="M299" t="s">
        <v>237</v>
      </c>
      <c r="N299" t="s">
        <v>277</v>
      </c>
      <c r="O299" t="s">
        <v>250</v>
      </c>
      <c r="Q299" t="s">
        <v>251</v>
      </c>
      <c r="R299" t="s">
        <v>252</v>
      </c>
      <c r="S299" t="s">
        <v>1101</v>
      </c>
      <c r="T299" t="s">
        <v>1100</v>
      </c>
      <c r="U299" s="7">
        <v>1500</v>
      </c>
      <c r="V299" s="7">
        <v>1293.21250629</v>
      </c>
      <c r="W299">
        <v>1</v>
      </c>
      <c r="X299" s="7">
        <v>105</v>
      </c>
      <c r="Y299" s="7">
        <v>1500</v>
      </c>
      <c r="Z299" s="7">
        <f t="shared" si="18"/>
        <v>1395</v>
      </c>
      <c r="AA299" t="s">
        <v>45</v>
      </c>
      <c r="AB299" t="str">
        <f t="shared" si="19"/>
        <v>Non-Cash Payments</v>
      </c>
    </row>
    <row r="300" spans="1:28" x14ac:dyDescent="0.25">
      <c r="A300">
        <v>69643</v>
      </c>
      <c r="B300" s="2">
        <v>43021</v>
      </c>
      <c r="C300" s="10">
        <f>VLOOKUP(B300,Dates!A:B,2,FALSE)</f>
        <v>6</v>
      </c>
      <c r="D300">
        <v>2</v>
      </c>
      <c r="E300" s="2">
        <f t="shared" si="16"/>
        <v>43025</v>
      </c>
      <c r="F300">
        <v>1</v>
      </c>
      <c r="G300" t="s">
        <v>23</v>
      </c>
      <c r="H300" t="str">
        <f t="shared" si="17"/>
        <v>Other</v>
      </c>
      <c r="I300">
        <v>62</v>
      </c>
      <c r="J300">
        <v>13196</v>
      </c>
      <c r="K300">
        <v>10</v>
      </c>
      <c r="L300" t="s">
        <v>260</v>
      </c>
      <c r="M300" t="s">
        <v>237</v>
      </c>
      <c r="N300" t="s">
        <v>278</v>
      </c>
      <c r="O300" t="s">
        <v>279</v>
      </c>
      <c r="Q300" t="s">
        <v>263</v>
      </c>
      <c r="R300" t="s">
        <v>264</v>
      </c>
      <c r="S300" t="s">
        <v>1099</v>
      </c>
      <c r="T300" t="s">
        <v>1098</v>
      </c>
      <c r="U300" s="7">
        <v>452.0400085</v>
      </c>
      <c r="V300" s="7">
        <v>338.67539386846153</v>
      </c>
      <c r="W300">
        <v>1</v>
      </c>
      <c r="X300" s="7">
        <v>31.63999939</v>
      </c>
      <c r="Y300" s="7">
        <v>452.0400085</v>
      </c>
      <c r="Z300" s="7">
        <f t="shared" si="18"/>
        <v>420.40000910999998</v>
      </c>
      <c r="AA300" t="s">
        <v>45</v>
      </c>
      <c r="AB300" t="str">
        <f t="shared" si="19"/>
        <v>Non-Cash Payments</v>
      </c>
    </row>
    <row r="301" spans="1:28" x14ac:dyDescent="0.25">
      <c r="A301">
        <v>71051</v>
      </c>
      <c r="B301" s="2">
        <v>42805</v>
      </c>
      <c r="C301" s="10">
        <f>VLOOKUP(B301,Dates!A:B,2,FALSE)</f>
        <v>7</v>
      </c>
      <c r="D301">
        <v>2</v>
      </c>
      <c r="E301" s="2">
        <f t="shared" si="16"/>
        <v>42808</v>
      </c>
      <c r="F301">
        <v>0</v>
      </c>
      <c r="G301" t="s">
        <v>23</v>
      </c>
      <c r="H301" t="str">
        <f t="shared" si="17"/>
        <v>Other</v>
      </c>
      <c r="I301">
        <v>65</v>
      </c>
      <c r="J301">
        <v>14604</v>
      </c>
      <c r="K301">
        <v>10</v>
      </c>
      <c r="L301" t="s">
        <v>260</v>
      </c>
      <c r="M301" t="s">
        <v>237</v>
      </c>
      <c r="N301" t="s">
        <v>280</v>
      </c>
      <c r="O301" t="s">
        <v>250</v>
      </c>
      <c r="Q301" t="s">
        <v>251</v>
      </c>
      <c r="R301" t="s">
        <v>252</v>
      </c>
      <c r="S301" t="s">
        <v>1097</v>
      </c>
      <c r="T301" t="s">
        <v>1096</v>
      </c>
      <c r="U301" s="7">
        <v>252.88000489999999</v>
      </c>
      <c r="V301" s="7">
        <v>203.36417164041666</v>
      </c>
      <c r="W301">
        <v>1</v>
      </c>
      <c r="X301" s="7">
        <v>22.760000229999999</v>
      </c>
      <c r="Y301" s="7">
        <v>252.88000489999999</v>
      </c>
      <c r="Z301" s="7">
        <f t="shared" si="18"/>
        <v>230.12000466999999</v>
      </c>
      <c r="AA301" t="s">
        <v>45</v>
      </c>
      <c r="AB301" t="str">
        <f t="shared" si="19"/>
        <v>Non-Cash Payments</v>
      </c>
    </row>
    <row r="302" spans="1:28" x14ac:dyDescent="0.25">
      <c r="A302">
        <v>69408</v>
      </c>
      <c r="B302" s="2">
        <v>43018</v>
      </c>
      <c r="C302" s="10">
        <f>VLOOKUP(B302,Dates!A:B,2,FALSE)</f>
        <v>3</v>
      </c>
      <c r="D302">
        <v>2</v>
      </c>
      <c r="E302" s="2">
        <f t="shared" si="16"/>
        <v>43020</v>
      </c>
      <c r="F302">
        <v>1</v>
      </c>
      <c r="G302" t="s">
        <v>23</v>
      </c>
      <c r="H302" t="str">
        <f t="shared" si="17"/>
        <v>Other</v>
      </c>
      <c r="I302">
        <v>62</v>
      </c>
      <c r="J302">
        <v>12961</v>
      </c>
      <c r="K302">
        <v>10</v>
      </c>
      <c r="L302" t="s">
        <v>260</v>
      </c>
      <c r="M302" t="s">
        <v>237</v>
      </c>
      <c r="N302" t="s">
        <v>281</v>
      </c>
      <c r="O302" t="s">
        <v>279</v>
      </c>
      <c r="Q302" t="s">
        <v>263</v>
      </c>
      <c r="R302" t="s">
        <v>264</v>
      </c>
      <c r="S302" t="s">
        <v>1099</v>
      </c>
      <c r="T302" t="s">
        <v>1098</v>
      </c>
      <c r="U302" s="7">
        <v>452.0400085</v>
      </c>
      <c r="V302" s="7">
        <v>338.67539386846153</v>
      </c>
      <c r="W302">
        <v>1</v>
      </c>
      <c r="X302" s="7">
        <v>40.680000309999997</v>
      </c>
      <c r="Y302" s="7">
        <v>452.0400085</v>
      </c>
      <c r="Z302" s="7">
        <f t="shared" si="18"/>
        <v>411.36000819000003</v>
      </c>
      <c r="AA302" t="s">
        <v>45</v>
      </c>
      <c r="AB302" t="str">
        <f t="shared" si="19"/>
        <v>Non-Cash Payments</v>
      </c>
    </row>
    <row r="303" spans="1:28" x14ac:dyDescent="0.25">
      <c r="A303">
        <v>71123</v>
      </c>
      <c r="B303" s="2">
        <v>42836</v>
      </c>
      <c r="C303" s="10">
        <f>VLOOKUP(B303,Dates!A:B,2,FALSE)</f>
        <v>3</v>
      </c>
      <c r="D303">
        <v>2</v>
      </c>
      <c r="E303" s="2">
        <f t="shared" si="16"/>
        <v>42838</v>
      </c>
      <c r="F303">
        <v>1</v>
      </c>
      <c r="G303" t="s">
        <v>23</v>
      </c>
      <c r="H303" t="str">
        <f t="shared" si="17"/>
        <v>Other</v>
      </c>
      <c r="I303">
        <v>65</v>
      </c>
      <c r="J303">
        <v>14676</v>
      </c>
      <c r="K303">
        <v>10</v>
      </c>
      <c r="L303" t="s">
        <v>260</v>
      </c>
      <c r="M303" t="s">
        <v>237</v>
      </c>
      <c r="N303" t="s">
        <v>282</v>
      </c>
      <c r="O303" t="s">
        <v>282</v>
      </c>
      <c r="Q303" t="s">
        <v>283</v>
      </c>
      <c r="R303" t="s">
        <v>264</v>
      </c>
      <c r="S303" t="s">
        <v>1097</v>
      </c>
      <c r="T303" t="s">
        <v>1096</v>
      </c>
      <c r="U303" s="7">
        <v>252.88000489999999</v>
      </c>
      <c r="V303" s="7">
        <v>203.36417164041666</v>
      </c>
      <c r="W303">
        <v>1</v>
      </c>
      <c r="X303" s="7">
        <v>22.760000229999999</v>
      </c>
      <c r="Y303" s="7">
        <v>252.88000489999999</v>
      </c>
      <c r="Z303" s="7">
        <f t="shared" si="18"/>
        <v>230.12000466999999</v>
      </c>
      <c r="AA303" t="s">
        <v>45</v>
      </c>
      <c r="AB303" t="str">
        <f t="shared" si="19"/>
        <v>Non-Cash Payments</v>
      </c>
    </row>
    <row r="304" spans="1:28" x14ac:dyDescent="0.25">
      <c r="A304">
        <v>70534</v>
      </c>
      <c r="B304" s="2">
        <v>43034</v>
      </c>
      <c r="C304" s="10">
        <f>VLOOKUP(B304,Dates!A:B,2,FALSE)</f>
        <v>5</v>
      </c>
      <c r="D304">
        <v>2</v>
      </c>
      <c r="E304" s="2">
        <f t="shared" si="16"/>
        <v>43038</v>
      </c>
      <c r="F304">
        <v>1</v>
      </c>
      <c r="G304" t="s">
        <v>23</v>
      </c>
      <c r="H304" t="str">
        <f t="shared" si="17"/>
        <v>Other</v>
      </c>
      <c r="I304">
        <v>64</v>
      </c>
      <c r="J304">
        <v>14087</v>
      </c>
      <c r="K304">
        <v>10</v>
      </c>
      <c r="L304" t="s">
        <v>260</v>
      </c>
      <c r="M304" t="s">
        <v>237</v>
      </c>
      <c r="N304" t="s">
        <v>284</v>
      </c>
      <c r="O304" t="s">
        <v>255</v>
      </c>
      <c r="Q304" t="s">
        <v>244</v>
      </c>
      <c r="R304" t="s">
        <v>241</v>
      </c>
      <c r="S304" t="s">
        <v>1101</v>
      </c>
      <c r="T304" t="s">
        <v>1100</v>
      </c>
      <c r="U304" s="7">
        <v>1500</v>
      </c>
      <c r="V304" s="7">
        <v>1293.21250629</v>
      </c>
      <c r="W304">
        <v>1</v>
      </c>
      <c r="X304" s="7">
        <v>135</v>
      </c>
      <c r="Y304" s="7">
        <v>1500</v>
      </c>
      <c r="Z304" s="7">
        <f t="shared" si="18"/>
        <v>1365</v>
      </c>
      <c r="AA304" t="s">
        <v>45</v>
      </c>
      <c r="AB304" t="str">
        <f t="shared" si="19"/>
        <v>Non-Cash Payments</v>
      </c>
    </row>
    <row r="305" spans="1:28" x14ac:dyDescent="0.25">
      <c r="A305">
        <v>69641</v>
      </c>
      <c r="B305" s="2">
        <v>43021</v>
      </c>
      <c r="C305" s="10">
        <f>VLOOKUP(B305,Dates!A:B,2,FALSE)</f>
        <v>6</v>
      </c>
      <c r="D305">
        <v>2</v>
      </c>
      <c r="E305" s="2">
        <f t="shared" si="16"/>
        <v>43025</v>
      </c>
      <c r="F305">
        <v>0</v>
      </c>
      <c r="G305" t="s">
        <v>23</v>
      </c>
      <c r="H305" t="str">
        <f t="shared" si="17"/>
        <v>Other</v>
      </c>
      <c r="I305">
        <v>62</v>
      </c>
      <c r="J305">
        <v>13194</v>
      </c>
      <c r="K305">
        <v>10</v>
      </c>
      <c r="L305" t="s">
        <v>260</v>
      </c>
      <c r="M305" t="s">
        <v>237</v>
      </c>
      <c r="N305" t="s">
        <v>285</v>
      </c>
      <c r="O305" t="s">
        <v>286</v>
      </c>
      <c r="Q305" t="s">
        <v>283</v>
      </c>
      <c r="R305" t="s">
        <v>264</v>
      </c>
      <c r="S305" t="s">
        <v>1099</v>
      </c>
      <c r="T305" t="s">
        <v>1098</v>
      </c>
      <c r="U305" s="7">
        <v>452.0400085</v>
      </c>
      <c r="V305" s="7">
        <v>338.67539386846153</v>
      </c>
      <c r="W305">
        <v>1</v>
      </c>
      <c r="X305" s="7">
        <v>45.200000760000002</v>
      </c>
      <c r="Y305" s="7">
        <v>452.0400085</v>
      </c>
      <c r="Z305" s="7">
        <f t="shared" si="18"/>
        <v>406.84000773999998</v>
      </c>
      <c r="AA305" t="s">
        <v>45</v>
      </c>
      <c r="AB305" t="str">
        <f t="shared" si="19"/>
        <v>Non-Cash Payments</v>
      </c>
    </row>
    <row r="306" spans="1:28" x14ac:dyDescent="0.25">
      <c r="A306">
        <v>70960</v>
      </c>
      <c r="B306" s="2">
        <v>42746</v>
      </c>
      <c r="C306" s="10">
        <f>VLOOKUP(B306,Dates!A:B,2,FALSE)</f>
        <v>4</v>
      </c>
      <c r="D306">
        <v>2</v>
      </c>
      <c r="E306" s="2">
        <f t="shared" si="16"/>
        <v>42748</v>
      </c>
      <c r="F306">
        <v>1</v>
      </c>
      <c r="G306" t="s">
        <v>23</v>
      </c>
      <c r="H306" t="str">
        <f t="shared" si="17"/>
        <v>Other</v>
      </c>
      <c r="I306">
        <v>65</v>
      </c>
      <c r="J306">
        <v>14513</v>
      </c>
      <c r="K306">
        <v>10</v>
      </c>
      <c r="L306" t="s">
        <v>260</v>
      </c>
      <c r="M306" t="s">
        <v>237</v>
      </c>
      <c r="N306" t="s">
        <v>287</v>
      </c>
      <c r="O306" t="s">
        <v>288</v>
      </c>
      <c r="Q306" t="s">
        <v>244</v>
      </c>
      <c r="R306" t="s">
        <v>241</v>
      </c>
      <c r="S306" t="s">
        <v>1097</v>
      </c>
      <c r="T306" t="s">
        <v>1096</v>
      </c>
      <c r="U306" s="7">
        <v>252.88000489999999</v>
      </c>
      <c r="V306" s="7">
        <v>203.36417164041666</v>
      </c>
      <c r="W306">
        <v>1</v>
      </c>
      <c r="X306" s="7">
        <v>25.290000920000001</v>
      </c>
      <c r="Y306" s="7">
        <v>252.88000489999999</v>
      </c>
      <c r="Z306" s="7">
        <f t="shared" si="18"/>
        <v>227.59000397999998</v>
      </c>
      <c r="AA306" t="s">
        <v>45</v>
      </c>
      <c r="AB306" t="str">
        <f t="shared" si="19"/>
        <v>Non-Cash Payments</v>
      </c>
    </row>
    <row r="307" spans="1:28" x14ac:dyDescent="0.25">
      <c r="A307">
        <v>69908</v>
      </c>
      <c r="B307" s="2">
        <v>43025</v>
      </c>
      <c r="C307" s="10">
        <f>VLOOKUP(B307,Dates!A:B,2,FALSE)</f>
        <v>3</v>
      </c>
      <c r="D307">
        <v>2</v>
      </c>
      <c r="E307" s="2">
        <f t="shared" si="16"/>
        <v>43027</v>
      </c>
      <c r="F307">
        <v>1</v>
      </c>
      <c r="G307" t="s">
        <v>23</v>
      </c>
      <c r="H307" t="str">
        <f t="shared" si="17"/>
        <v>Other</v>
      </c>
      <c r="I307">
        <v>62</v>
      </c>
      <c r="J307">
        <v>13461</v>
      </c>
      <c r="K307">
        <v>10</v>
      </c>
      <c r="L307" t="s">
        <v>260</v>
      </c>
      <c r="M307" t="s">
        <v>237</v>
      </c>
      <c r="N307" t="s">
        <v>289</v>
      </c>
      <c r="O307" t="s">
        <v>250</v>
      </c>
      <c r="Q307" t="s">
        <v>251</v>
      </c>
      <c r="R307" t="s">
        <v>252</v>
      </c>
      <c r="S307" t="s">
        <v>1099</v>
      </c>
      <c r="T307" t="s">
        <v>1098</v>
      </c>
      <c r="U307" s="7">
        <v>452.0400085</v>
      </c>
      <c r="V307" s="7">
        <v>338.67539386846153</v>
      </c>
      <c r="W307">
        <v>1</v>
      </c>
      <c r="X307" s="7">
        <v>67.809997559999999</v>
      </c>
      <c r="Y307" s="7">
        <v>452.0400085</v>
      </c>
      <c r="Z307" s="7">
        <f t="shared" si="18"/>
        <v>384.23001094</v>
      </c>
      <c r="AA307" t="s">
        <v>45</v>
      </c>
      <c r="AB307" t="str">
        <f t="shared" si="19"/>
        <v>Non-Cash Payments</v>
      </c>
    </row>
    <row r="308" spans="1:28" x14ac:dyDescent="0.25">
      <c r="A308">
        <v>70957</v>
      </c>
      <c r="B308" s="2">
        <v>42746</v>
      </c>
      <c r="C308" s="10">
        <f>VLOOKUP(B308,Dates!A:B,2,FALSE)</f>
        <v>4</v>
      </c>
      <c r="D308">
        <v>2</v>
      </c>
      <c r="E308" s="2">
        <f t="shared" si="16"/>
        <v>42748</v>
      </c>
      <c r="F308">
        <v>1</v>
      </c>
      <c r="G308" t="s">
        <v>23</v>
      </c>
      <c r="H308" t="str">
        <f t="shared" si="17"/>
        <v>Other</v>
      </c>
      <c r="I308">
        <v>65</v>
      </c>
      <c r="J308">
        <v>14510</v>
      </c>
      <c r="K308">
        <v>10</v>
      </c>
      <c r="L308" t="s">
        <v>260</v>
      </c>
      <c r="M308" t="s">
        <v>237</v>
      </c>
      <c r="N308" t="s">
        <v>290</v>
      </c>
      <c r="O308" t="s">
        <v>243</v>
      </c>
      <c r="Q308" t="s">
        <v>244</v>
      </c>
      <c r="R308" t="s">
        <v>241</v>
      </c>
      <c r="S308" t="s">
        <v>1097</v>
      </c>
      <c r="T308" t="s">
        <v>1096</v>
      </c>
      <c r="U308" s="7">
        <v>252.88000489999999</v>
      </c>
      <c r="V308" s="7">
        <v>203.36417164041666</v>
      </c>
      <c r="W308">
        <v>1</v>
      </c>
      <c r="X308" s="7">
        <v>37.930000309999997</v>
      </c>
      <c r="Y308" s="7">
        <v>252.88000489999999</v>
      </c>
      <c r="Z308" s="7">
        <f t="shared" si="18"/>
        <v>214.95000458999999</v>
      </c>
      <c r="AA308" t="s">
        <v>45</v>
      </c>
      <c r="AB308" t="str">
        <f t="shared" si="19"/>
        <v>Non-Cash Payments</v>
      </c>
    </row>
    <row r="309" spans="1:28" x14ac:dyDescent="0.25">
      <c r="A309">
        <v>69637</v>
      </c>
      <c r="B309" s="2">
        <v>43021</v>
      </c>
      <c r="C309" s="10">
        <f>VLOOKUP(B309,Dates!A:B,2,FALSE)</f>
        <v>6</v>
      </c>
      <c r="D309">
        <v>2</v>
      </c>
      <c r="E309" s="2">
        <f t="shared" si="16"/>
        <v>43025</v>
      </c>
      <c r="F309">
        <v>1</v>
      </c>
      <c r="G309" t="s">
        <v>23</v>
      </c>
      <c r="H309" t="str">
        <f t="shared" si="17"/>
        <v>Other</v>
      </c>
      <c r="I309">
        <v>62</v>
      </c>
      <c r="J309">
        <v>13190</v>
      </c>
      <c r="K309">
        <v>10</v>
      </c>
      <c r="L309" t="s">
        <v>260</v>
      </c>
      <c r="M309" t="s">
        <v>237</v>
      </c>
      <c r="N309" t="s">
        <v>291</v>
      </c>
      <c r="O309" t="s">
        <v>292</v>
      </c>
      <c r="Q309" t="s">
        <v>244</v>
      </c>
      <c r="R309" t="s">
        <v>241</v>
      </c>
      <c r="S309" t="s">
        <v>1099</v>
      </c>
      <c r="T309" t="s">
        <v>1098</v>
      </c>
      <c r="U309" s="7">
        <v>452.0400085</v>
      </c>
      <c r="V309" s="7">
        <v>338.67539386846153</v>
      </c>
      <c r="W309">
        <v>1</v>
      </c>
      <c r="X309" s="7">
        <v>72.33000183</v>
      </c>
      <c r="Y309" s="7">
        <v>452.0400085</v>
      </c>
      <c r="Z309" s="7">
        <f t="shared" si="18"/>
        <v>379.71000666999998</v>
      </c>
      <c r="AA309" t="s">
        <v>45</v>
      </c>
      <c r="AB309" t="str">
        <f t="shared" si="19"/>
        <v>Non-Cash Payments</v>
      </c>
    </row>
    <row r="310" spans="1:28" x14ac:dyDescent="0.25">
      <c r="A310">
        <v>70955</v>
      </c>
      <c r="B310" s="2">
        <v>42746</v>
      </c>
      <c r="C310" s="10">
        <f>VLOOKUP(B310,Dates!A:B,2,FALSE)</f>
        <v>4</v>
      </c>
      <c r="D310">
        <v>2</v>
      </c>
      <c r="E310" s="2">
        <f t="shared" si="16"/>
        <v>42748</v>
      </c>
      <c r="F310">
        <v>1</v>
      </c>
      <c r="G310" t="s">
        <v>23</v>
      </c>
      <c r="H310" t="str">
        <f t="shared" si="17"/>
        <v>Other</v>
      </c>
      <c r="I310">
        <v>65</v>
      </c>
      <c r="J310">
        <v>14508</v>
      </c>
      <c r="K310">
        <v>10</v>
      </c>
      <c r="L310" t="s">
        <v>260</v>
      </c>
      <c r="M310" t="s">
        <v>237</v>
      </c>
      <c r="N310" t="s">
        <v>293</v>
      </c>
      <c r="O310" t="s">
        <v>294</v>
      </c>
      <c r="Q310" t="s">
        <v>251</v>
      </c>
      <c r="R310" t="s">
        <v>252</v>
      </c>
      <c r="S310" t="s">
        <v>1097</v>
      </c>
      <c r="T310" t="s">
        <v>1096</v>
      </c>
      <c r="U310" s="7">
        <v>252.88000489999999</v>
      </c>
      <c r="V310" s="7">
        <v>203.36417164041666</v>
      </c>
      <c r="W310">
        <v>1</v>
      </c>
      <c r="X310" s="7">
        <v>42.990001679999999</v>
      </c>
      <c r="Y310" s="7">
        <v>252.88000489999999</v>
      </c>
      <c r="Z310" s="7">
        <f t="shared" si="18"/>
        <v>209.89000321999998</v>
      </c>
      <c r="AA310" t="s">
        <v>45</v>
      </c>
      <c r="AB310" t="str">
        <f t="shared" si="19"/>
        <v>Non-Cash Payments</v>
      </c>
    </row>
    <row r="311" spans="1:28" x14ac:dyDescent="0.25">
      <c r="A311">
        <v>70919</v>
      </c>
      <c r="B311" s="2">
        <v>42746</v>
      </c>
      <c r="C311" s="10">
        <f>VLOOKUP(B311,Dates!A:B,2,FALSE)</f>
        <v>4</v>
      </c>
      <c r="D311">
        <v>2</v>
      </c>
      <c r="E311" s="2">
        <f t="shared" si="16"/>
        <v>42748</v>
      </c>
      <c r="F311">
        <v>1</v>
      </c>
      <c r="G311" t="s">
        <v>23</v>
      </c>
      <c r="H311" t="str">
        <f t="shared" si="17"/>
        <v>Other</v>
      </c>
      <c r="I311">
        <v>65</v>
      </c>
      <c r="J311">
        <v>14472</v>
      </c>
      <c r="K311">
        <v>10</v>
      </c>
      <c r="L311" t="s">
        <v>260</v>
      </c>
      <c r="M311" t="s">
        <v>237</v>
      </c>
      <c r="N311" t="s">
        <v>295</v>
      </c>
      <c r="O311" t="s">
        <v>273</v>
      </c>
      <c r="Q311" t="s">
        <v>263</v>
      </c>
      <c r="R311" t="s">
        <v>264</v>
      </c>
      <c r="S311" t="s">
        <v>1097</v>
      </c>
      <c r="T311" t="s">
        <v>1096</v>
      </c>
      <c r="U311" s="7">
        <v>252.88000489999999</v>
      </c>
      <c r="V311" s="7">
        <v>203.36417164041666</v>
      </c>
      <c r="W311">
        <v>1</v>
      </c>
      <c r="X311" s="7">
        <v>42.990001679999999</v>
      </c>
      <c r="Y311" s="7">
        <v>252.88000489999999</v>
      </c>
      <c r="Z311" s="7">
        <f t="shared" si="18"/>
        <v>209.89000321999998</v>
      </c>
      <c r="AA311" t="s">
        <v>45</v>
      </c>
      <c r="AB311" t="str">
        <f t="shared" si="19"/>
        <v>Non-Cash Payments</v>
      </c>
    </row>
    <row r="312" spans="1:28" x14ac:dyDescent="0.25">
      <c r="A312">
        <v>71009</v>
      </c>
      <c r="B312" s="2">
        <v>42777</v>
      </c>
      <c r="C312" s="10">
        <f>VLOOKUP(B312,Dates!A:B,2,FALSE)</f>
        <v>7</v>
      </c>
      <c r="D312">
        <v>2</v>
      </c>
      <c r="E312" s="2">
        <f t="shared" si="16"/>
        <v>42780</v>
      </c>
      <c r="F312">
        <v>1</v>
      </c>
      <c r="G312" t="s">
        <v>23</v>
      </c>
      <c r="H312" t="str">
        <f t="shared" si="17"/>
        <v>Other</v>
      </c>
      <c r="I312">
        <v>65</v>
      </c>
      <c r="J312">
        <v>14562</v>
      </c>
      <c r="K312">
        <v>10</v>
      </c>
      <c r="L312" t="s">
        <v>260</v>
      </c>
      <c r="M312" t="s">
        <v>237</v>
      </c>
      <c r="N312" t="s">
        <v>296</v>
      </c>
      <c r="O312" t="s">
        <v>297</v>
      </c>
      <c r="Q312" t="s">
        <v>240</v>
      </c>
      <c r="R312" t="s">
        <v>241</v>
      </c>
      <c r="S312" t="s">
        <v>1097</v>
      </c>
      <c r="T312" t="s">
        <v>1096</v>
      </c>
      <c r="U312" s="7">
        <v>252.88000489999999</v>
      </c>
      <c r="V312" s="7">
        <v>203.36417164041666</v>
      </c>
      <c r="W312">
        <v>1</v>
      </c>
      <c r="X312" s="7">
        <v>42.990001679999999</v>
      </c>
      <c r="Y312" s="7">
        <v>252.88000489999999</v>
      </c>
      <c r="Z312" s="7">
        <f t="shared" si="18"/>
        <v>209.89000321999998</v>
      </c>
      <c r="AA312" t="s">
        <v>45</v>
      </c>
      <c r="AB312" t="str">
        <f t="shared" si="19"/>
        <v>Non-Cash Payments</v>
      </c>
    </row>
    <row r="313" spans="1:28" x14ac:dyDescent="0.25">
      <c r="A313">
        <v>69653</v>
      </c>
      <c r="B313" s="2">
        <v>43021</v>
      </c>
      <c r="C313" s="10">
        <f>VLOOKUP(B313,Dates!A:B,2,FALSE)</f>
        <v>6</v>
      </c>
      <c r="D313">
        <v>2</v>
      </c>
      <c r="E313" s="2">
        <f t="shared" si="16"/>
        <v>43025</v>
      </c>
      <c r="F313">
        <v>1</v>
      </c>
      <c r="G313" t="s">
        <v>23</v>
      </c>
      <c r="H313" t="str">
        <f t="shared" si="17"/>
        <v>Other</v>
      </c>
      <c r="I313">
        <v>62</v>
      </c>
      <c r="J313">
        <v>13206</v>
      </c>
      <c r="K313">
        <v>10</v>
      </c>
      <c r="L313" t="s">
        <v>260</v>
      </c>
      <c r="M313" t="s">
        <v>237</v>
      </c>
      <c r="N313" t="s">
        <v>298</v>
      </c>
      <c r="O313" t="s">
        <v>250</v>
      </c>
      <c r="Q313" t="s">
        <v>251</v>
      </c>
      <c r="R313" t="s">
        <v>252</v>
      </c>
      <c r="S313" t="s">
        <v>1099</v>
      </c>
      <c r="T313" t="s">
        <v>1098</v>
      </c>
      <c r="U313" s="7">
        <v>452.0400085</v>
      </c>
      <c r="V313" s="7">
        <v>338.67539386846153</v>
      </c>
      <c r="W313">
        <v>1</v>
      </c>
      <c r="X313" s="7">
        <v>81.370002749999998</v>
      </c>
      <c r="Y313" s="7">
        <v>452.0400085</v>
      </c>
      <c r="Z313" s="7">
        <f t="shared" si="18"/>
        <v>370.67000574999997</v>
      </c>
      <c r="AA313" t="s">
        <v>45</v>
      </c>
      <c r="AB313" t="str">
        <f t="shared" si="19"/>
        <v>Non-Cash Payments</v>
      </c>
    </row>
    <row r="314" spans="1:28" x14ac:dyDescent="0.25">
      <c r="A314">
        <v>69527</v>
      </c>
      <c r="B314" s="2">
        <v>43049</v>
      </c>
      <c r="C314" s="10">
        <f>VLOOKUP(B314,Dates!A:B,2,FALSE)</f>
        <v>6</v>
      </c>
      <c r="D314">
        <v>2</v>
      </c>
      <c r="E314" s="2">
        <f t="shared" si="16"/>
        <v>43053</v>
      </c>
      <c r="F314">
        <v>1</v>
      </c>
      <c r="G314" t="s">
        <v>23</v>
      </c>
      <c r="H314" t="str">
        <f t="shared" si="17"/>
        <v>Other</v>
      </c>
      <c r="I314">
        <v>62</v>
      </c>
      <c r="J314">
        <v>13080</v>
      </c>
      <c r="K314">
        <v>10</v>
      </c>
      <c r="L314" t="s">
        <v>260</v>
      </c>
      <c r="M314" t="s">
        <v>237</v>
      </c>
      <c r="N314" t="s">
        <v>299</v>
      </c>
      <c r="O314" t="s">
        <v>279</v>
      </c>
      <c r="Q314" t="s">
        <v>263</v>
      </c>
      <c r="R314" t="s">
        <v>264</v>
      </c>
      <c r="S314" t="s">
        <v>1099</v>
      </c>
      <c r="T314" t="s">
        <v>1098</v>
      </c>
      <c r="U314" s="7">
        <v>452.0400085</v>
      </c>
      <c r="V314" s="7">
        <v>338.67539386846153</v>
      </c>
      <c r="W314">
        <v>1</v>
      </c>
      <c r="X314" s="7">
        <v>81.370002749999998</v>
      </c>
      <c r="Y314" s="7">
        <v>452.0400085</v>
      </c>
      <c r="Z314" s="7">
        <f t="shared" si="18"/>
        <v>370.67000574999997</v>
      </c>
      <c r="AA314" t="s">
        <v>45</v>
      </c>
      <c r="AB314" t="str">
        <f t="shared" si="19"/>
        <v>Non-Cash Payments</v>
      </c>
    </row>
    <row r="315" spans="1:28" x14ac:dyDescent="0.25">
      <c r="A315">
        <v>71080</v>
      </c>
      <c r="B315" s="2">
        <v>42805</v>
      </c>
      <c r="C315" s="10">
        <f>VLOOKUP(B315,Dates!A:B,2,FALSE)</f>
        <v>7</v>
      </c>
      <c r="D315">
        <v>2</v>
      </c>
      <c r="E315" s="2">
        <f t="shared" si="16"/>
        <v>42808</v>
      </c>
      <c r="F315">
        <v>1</v>
      </c>
      <c r="G315" t="s">
        <v>23</v>
      </c>
      <c r="H315" t="str">
        <f t="shared" si="17"/>
        <v>Other</v>
      </c>
      <c r="I315">
        <v>65</v>
      </c>
      <c r="J315">
        <v>14633</v>
      </c>
      <c r="K315">
        <v>10</v>
      </c>
      <c r="L315" t="s">
        <v>260</v>
      </c>
      <c r="M315" t="s">
        <v>237</v>
      </c>
      <c r="N315" t="s">
        <v>300</v>
      </c>
      <c r="O315" t="s">
        <v>297</v>
      </c>
      <c r="Q315" t="s">
        <v>240</v>
      </c>
      <c r="R315" t="s">
        <v>241</v>
      </c>
      <c r="S315" t="s">
        <v>1097</v>
      </c>
      <c r="T315" t="s">
        <v>1096</v>
      </c>
      <c r="U315" s="7">
        <v>252.88000489999999</v>
      </c>
      <c r="V315" s="7">
        <v>203.36417164041666</v>
      </c>
      <c r="W315">
        <v>1</v>
      </c>
      <c r="X315" s="7">
        <v>45.520000459999999</v>
      </c>
      <c r="Y315" s="7">
        <v>252.88000489999999</v>
      </c>
      <c r="Z315" s="7">
        <f t="shared" si="18"/>
        <v>207.36000443999998</v>
      </c>
      <c r="AA315" t="s">
        <v>45</v>
      </c>
      <c r="AB315" t="str">
        <f t="shared" si="19"/>
        <v>Non-Cash Payments</v>
      </c>
    </row>
    <row r="316" spans="1:28" x14ac:dyDescent="0.25">
      <c r="A316">
        <v>70544</v>
      </c>
      <c r="B316" s="2">
        <v>43034</v>
      </c>
      <c r="C316" s="10">
        <f>VLOOKUP(B316,Dates!A:B,2,FALSE)</f>
        <v>5</v>
      </c>
      <c r="D316">
        <v>2</v>
      </c>
      <c r="E316" s="2">
        <f t="shared" si="16"/>
        <v>43038</v>
      </c>
      <c r="F316">
        <v>1</v>
      </c>
      <c r="G316" t="s">
        <v>23</v>
      </c>
      <c r="H316" t="str">
        <f t="shared" si="17"/>
        <v>Other</v>
      </c>
      <c r="I316">
        <v>64</v>
      </c>
      <c r="J316">
        <v>14097</v>
      </c>
      <c r="K316">
        <v>10</v>
      </c>
      <c r="L316" t="s">
        <v>260</v>
      </c>
      <c r="M316" t="s">
        <v>237</v>
      </c>
      <c r="N316" t="s">
        <v>301</v>
      </c>
      <c r="O316" t="s">
        <v>250</v>
      </c>
      <c r="Q316" t="s">
        <v>251</v>
      </c>
      <c r="R316" t="s">
        <v>252</v>
      </c>
      <c r="S316" t="s">
        <v>1101</v>
      </c>
      <c r="T316" t="s">
        <v>1100</v>
      </c>
      <c r="U316" s="7">
        <v>1500</v>
      </c>
      <c r="V316" s="7">
        <v>1293.21250629</v>
      </c>
      <c r="W316">
        <v>1</v>
      </c>
      <c r="X316" s="7">
        <v>300</v>
      </c>
      <c r="Y316" s="7">
        <v>1500</v>
      </c>
      <c r="Z316" s="7">
        <f t="shared" si="18"/>
        <v>1200</v>
      </c>
      <c r="AA316" t="s">
        <v>45</v>
      </c>
      <c r="AB316" t="str">
        <f t="shared" si="19"/>
        <v>Non-Cash Payments</v>
      </c>
    </row>
    <row r="317" spans="1:28" x14ac:dyDescent="0.25">
      <c r="A317">
        <v>69471</v>
      </c>
      <c r="B317" s="2">
        <v>43049</v>
      </c>
      <c r="C317" s="10">
        <f>VLOOKUP(B317,Dates!A:B,2,FALSE)</f>
        <v>6</v>
      </c>
      <c r="D317">
        <v>2</v>
      </c>
      <c r="E317" s="2">
        <f t="shared" si="16"/>
        <v>43053</v>
      </c>
      <c r="F317">
        <v>0</v>
      </c>
      <c r="G317" t="s">
        <v>23</v>
      </c>
      <c r="H317" t="str">
        <f t="shared" si="17"/>
        <v>Other</v>
      </c>
      <c r="I317">
        <v>62</v>
      </c>
      <c r="J317">
        <v>13024</v>
      </c>
      <c r="K317">
        <v>10</v>
      </c>
      <c r="L317" t="s">
        <v>260</v>
      </c>
      <c r="M317" t="s">
        <v>237</v>
      </c>
      <c r="N317" t="s">
        <v>302</v>
      </c>
      <c r="O317" t="s">
        <v>294</v>
      </c>
      <c r="Q317" t="s">
        <v>251</v>
      </c>
      <c r="R317" t="s">
        <v>252</v>
      </c>
      <c r="S317" t="s">
        <v>1099</v>
      </c>
      <c r="T317" t="s">
        <v>1098</v>
      </c>
      <c r="U317" s="7">
        <v>452.0400085</v>
      </c>
      <c r="V317" s="7">
        <v>338.67539386846153</v>
      </c>
      <c r="W317">
        <v>1</v>
      </c>
      <c r="X317" s="7">
        <v>113.01000209999999</v>
      </c>
      <c r="Y317" s="7">
        <v>452.0400085</v>
      </c>
      <c r="Z317" s="7">
        <f t="shared" si="18"/>
        <v>339.03000639999999</v>
      </c>
      <c r="AA317" t="s">
        <v>45</v>
      </c>
      <c r="AB317" t="str">
        <f t="shared" si="19"/>
        <v>Non-Cash Payments</v>
      </c>
    </row>
    <row r="318" spans="1:28" x14ac:dyDescent="0.25">
      <c r="A318">
        <v>68879</v>
      </c>
      <c r="B318" s="2">
        <v>42776</v>
      </c>
      <c r="C318" s="10">
        <f>VLOOKUP(B318,Dates!A:B,2,FALSE)</f>
        <v>6</v>
      </c>
      <c r="D318">
        <v>2</v>
      </c>
      <c r="E318" s="2">
        <f t="shared" si="16"/>
        <v>42780</v>
      </c>
      <c r="F318">
        <v>1</v>
      </c>
      <c r="G318" t="s">
        <v>23</v>
      </c>
      <c r="H318" t="str">
        <f t="shared" si="17"/>
        <v>Other</v>
      </c>
      <c r="I318">
        <v>4</v>
      </c>
      <c r="J318">
        <v>778</v>
      </c>
      <c r="K318">
        <v>2</v>
      </c>
      <c r="L318" t="s">
        <v>136</v>
      </c>
      <c r="M318" t="s">
        <v>237</v>
      </c>
      <c r="N318" t="s">
        <v>303</v>
      </c>
      <c r="O318" t="s">
        <v>243</v>
      </c>
      <c r="Q318" t="s">
        <v>244</v>
      </c>
      <c r="R318" t="s">
        <v>241</v>
      </c>
      <c r="S318" t="s">
        <v>1103</v>
      </c>
      <c r="T318" t="s">
        <v>1102</v>
      </c>
      <c r="U318" s="7">
        <v>999.98999019999997</v>
      </c>
      <c r="V318" s="7">
        <v>584.19000239999991</v>
      </c>
      <c r="W318">
        <v>1</v>
      </c>
      <c r="X318" s="7">
        <v>10</v>
      </c>
      <c r="Y318" s="7">
        <v>999.98999019999997</v>
      </c>
      <c r="Z318" s="7">
        <f t="shared" si="18"/>
        <v>989.98999019999997</v>
      </c>
      <c r="AA318" t="s">
        <v>45</v>
      </c>
      <c r="AB318" t="str">
        <f t="shared" si="19"/>
        <v>Non-Cash Payments</v>
      </c>
    </row>
    <row r="319" spans="1:28" x14ac:dyDescent="0.25">
      <c r="A319">
        <v>67214</v>
      </c>
      <c r="B319" s="2">
        <v>42956</v>
      </c>
      <c r="C319" s="10">
        <f>VLOOKUP(B319,Dates!A:B,2,FALSE)</f>
        <v>4</v>
      </c>
      <c r="D319">
        <v>2</v>
      </c>
      <c r="E319" s="2">
        <f t="shared" si="16"/>
        <v>42958</v>
      </c>
      <c r="F319">
        <v>1</v>
      </c>
      <c r="G319" t="s">
        <v>23</v>
      </c>
      <c r="H319" t="str">
        <f t="shared" si="17"/>
        <v>Other</v>
      </c>
      <c r="I319">
        <v>2</v>
      </c>
      <c r="J319">
        <v>7146</v>
      </c>
      <c r="K319">
        <v>2</v>
      </c>
      <c r="L319" t="s">
        <v>136</v>
      </c>
      <c r="M319" t="s">
        <v>237</v>
      </c>
      <c r="N319" t="s">
        <v>304</v>
      </c>
      <c r="O319" t="s">
        <v>305</v>
      </c>
      <c r="Q319" t="s">
        <v>283</v>
      </c>
      <c r="R319" t="s">
        <v>264</v>
      </c>
      <c r="S319" t="s">
        <v>1105</v>
      </c>
      <c r="T319" t="s">
        <v>1104</v>
      </c>
      <c r="U319" s="7">
        <v>79.989997860000003</v>
      </c>
      <c r="V319" s="7">
        <v>71.369997974</v>
      </c>
      <c r="W319">
        <v>1</v>
      </c>
      <c r="X319" s="7">
        <v>1.6000000240000001</v>
      </c>
      <c r="Y319" s="7">
        <v>79.989997860000003</v>
      </c>
      <c r="Z319" s="7">
        <f t="shared" si="18"/>
        <v>78.389997836000006</v>
      </c>
      <c r="AA319" t="s">
        <v>45</v>
      </c>
      <c r="AB319" t="str">
        <f t="shared" si="19"/>
        <v>Non-Cash Payments</v>
      </c>
    </row>
    <row r="320" spans="1:28" x14ac:dyDescent="0.25">
      <c r="A320">
        <v>17810</v>
      </c>
      <c r="B320" s="2">
        <v>42264</v>
      </c>
      <c r="C320" s="10">
        <f>VLOOKUP(B320,Dates!A:B,2,FALSE)</f>
        <v>5</v>
      </c>
      <c r="D320">
        <v>2</v>
      </c>
      <c r="E320" s="2">
        <f t="shared" si="16"/>
        <v>42268</v>
      </c>
      <c r="F320">
        <v>1</v>
      </c>
      <c r="G320" t="s">
        <v>23</v>
      </c>
      <c r="H320" t="str">
        <f t="shared" si="17"/>
        <v>Other</v>
      </c>
      <c r="I320">
        <v>3</v>
      </c>
      <c r="J320">
        <v>6365</v>
      </c>
      <c r="K320">
        <v>2</v>
      </c>
      <c r="L320" t="s">
        <v>136</v>
      </c>
      <c r="M320" t="s">
        <v>237</v>
      </c>
      <c r="N320" t="s">
        <v>306</v>
      </c>
      <c r="O320" t="s">
        <v>306</v>
      </c>
      <c r="Q320" t="s">
        <v>307</v>
      </c>
      <c r="R320" t="s">
        <v>252</v>
      </c>
      <c r="S320" t="s">
        <v>1089</v>
      </c>
      <c r="T320" t="s">
        <v>1088</v>
      </c>
      <c r="U320" s="7">
        <v>59.990001679999999</v>
      </c>
      <c r="V320" s="7">
        <v>57.194418487916671</v>
      </c>
      <c r="W320">
        <v>1</v>
      </c>
      <c r="X320" s="7">
        <v>7.8000001909999996</v>
      </c>
      <c r="Y320" s="7">
        <v>59.990001679999999</v>
      </c>
      <c r="Z320" s="7">
        <f t="shared" si="18"/>
        <v>52.190001488999997</v>
      </c>
      <c r="AA320" t="s">
        <v>45</v>
      </c>
      <c r="AB320" t="str">
        <f t="shared" si="19"/>
        <v>Non-Cash Payments</v>
      </c>
    </row>
    <row r="321" spans="1:28" x14ac:dyDescent="0.25">
      <c r="A321">
        <v>18793</v>
      </c>
      <c r="B321" s="2">
        <v>42045</v>
      </c>
      <c r="C321" s="10">
        <f>VLOOKUP(B321,Dates!A:B,2,FALSE)</f>
        <v>3</v>
      </c>
      <c r="D321">
        <v>2</v>
      </c>
      <c r="E321" s="2">
        <f t="shared" si="16"/>
        <v>42047</v>
      </c>
      <c r="F321">
        <v>1</v>
      </c>
      <c r="G321" t="s">
        <v>23</v>
      </c>
      <c r="H321" t="str">
        <f t="shared" si="17"/>
        <v>Other</v>
      </c>
      <c r="I321">
        <v>13</v>
      </c>
      <c r="J321">
        <v>8422</v>
      </c>
      <c r="K321">
        <v>3</v>
      </c>
      <c r="L321" t="s">
        <v>24</v>
      </c>
      <c r="M321" t="s">
        <v>237</v>
      </c>
      <c r="N321" t="s">
        <v>308</v>
      </c>
      <c r="O321" t="s">
        <v>250</v>
      </c>
      <c r="Q321" t="s">
        <v>251</v>
      </c>
      <c r="R321" t="s">
        <v>252</v>
      </c>
      <c r="S321" t="s">
        <v>1051</v>
      </c>
      <c r="T321" t="s">
        <v>1106</v>
      </c>
      <c r="U321" s="7">
        <v>44.990001679999999</v>
      </c>
      <c r="V321" s="7">
        <v>31.547668386333335</v>
      </c>
      <c r="W321">
        <v>1</v>
      </c>
      <c r="X321" s="7">
        <v>1.7999999520000001</v>
      </c>
      <c r="Y321" s="7">
        <v>44.990001679999999</v>
      </c>
      <c r="Z321" s="7">
        <f t="shared" si="18"/>
        <v>43.190001727999999</v>
      </c>
      <c r="AA321" t="s">
        <v>45</v>
      </c>
      <c r="AB321" t="str">
        <f t="shared" si="19"/>
        <v>Non-Cash Payments</v>
      </c>
    </row>
    <row r="322" spans="1:28" x14ac:dyDescent="0.25">
      <c r="A322">
        <v>65109</v>
      </c>
      <c r="B322" s="2">
        <v>42955</v>
      </c>
      <c r="C322" s="10">
        <f>VLOOKUP(B322,Dates!A:B,2,FALSE)</f>
        <v>3</v>
      </c>
      <c r="D322">
        <v>2</v>
      </c>
      <c r="E322" s="2">
        <f t="shared" si="16"/>
        <v>42957</v>
      </c>
      <c r="F322">
        <v>1</v>
      </c>
      <c r="G322" t="s">
        <v>23</v>
      </c>
      <c r="H322" t="str">
        <f t="shared" si="17"/>
        <v>Other</v>
      </c>
      <c r="I322">
        <v>9</v>
      </c>
      <c r="J322">
        <v>8524</v>
      </c>
      <c r="K322">
        <v>3</v>
      </c>
      <c r="L322" t="s">
        <v>24</v>
      </c>
      <c r="M322" t="s">
        <v>237</v>
      </c>
      <c r="N322" t="s">
        <v>309</v>
      </c>
      <c r="O322" t="s">
        <v>297</v>
      </c>
      <c r="Q322" t="s">
        <v>240</v>
      </c>
      <c r="R322" t="s">
        <v>241</v>
      </c>
      <c r="S322" t="s">
        <v>1045</v>
      </c>
      <c r="T322" t="s">
        <v>1044</v>
      </c>
      <c r="U322" s="7">
        <v>99.989997860000003</v>
      </c>
      <c r="V322" s="7">
        <v>95.114003926871064</v>
      </c>
      <c r="W322">
        <v>1</v>
      </c>
      <c r="X322" s="7">
        <v>4</v>
      </c>
      <c r="Y322" s="7">
        <v>99.989997860000003</v>
      </c>
      <c r="Z322" s="7">
        <f t="shared" si="18"/>
        <v>95.989997860000003</v>
      </c>
      <c r="AA322" t="s">
        <v>45</v>
      </c>
      <c r="AB322" t="str">
        <f t="shared" si="19"/>
        <v>Non-Cash Payments</v>
      </c>
    </row>
    <row r="323" spans="1:28" x14ac:dyDescent="0.25">
      <c r="A323">
        <v>15673</v>
      </c>
      <c r="B323" s="2">
        <v>42233</v>
      </c>
      <c r="C323" s="10">
        <f>VLOOKUP(B323,Dates!A:B,2,FALSE)</f>
        <v>2</v>
      </c>
      <c r="D323">
        <v>2</v>
      </c>
      <c r="E323" s="2">
        <f t="shared" ref="E323:E386" si="20">WORKDAY(B323,D323)</f>
        <v>42235</v>
      </c>
      <c r="F323">
        <v>1</v>
      </c>
      <c r="G323" t="s">
        <v>23</v>
      </c>
      <c r="H323" t="str">
        <f t="shared" ref="H323:H386" si="21">IF(AND(F323=0,G323="Same Day"),"Same Day - On Time","Other")</f>
        <v>Other</v>
      </c>
      <c r="I323">
        <v>9</v>
      </c>
      <c r="J323">
        <v>3784</v>
      </c>
      <c r="K323">
        <v>3</v>
      </c>
      <c r="L323" t="s">
        <v>24</v>
      </c>
      <c r="M323" t="s">
        <v>237</v>
      </c>
      <c r="N323" t="s">
        <v>310</v>
      </c>
      <c r="O323" t="s">
        <v>250</v>
      </c>
      <c r="Q323" t="s">
        <v>251</v>
      </c>
      <c r="R323" t="s">
        <v>252</v>
      </c>
      <c r="S323" t="s">
        <v>1045</v>
      </c>
      <c r="T323" t="s">
        <v>1044</v>
      </c>
      <c r="U323" s="7">
        <v>99.989997860000003</v>
      </c>
      <c r="V323" s="7">
        <v>95.114003926871064</v>
      </c>
      <c r="W323">
        <v>1</v>
      </c>
      <c r="X323" s="7">
        <v>5</v>
      </c>
      <c r="Y323" s="7">
        <v>99.989997860000003</v>
      </c>
      <c r="Z323" s="7">
        <f t="shared" ref="Z323:Z386" si="22">Y323-X323</f>
        <v>94.989997860000003</v>
      </c>
      <c r="AA323" t="s">
        <v>45</v>
      </c>
      <c r="AB323" t="str">
        <f t="shared" ref="AB323:AB386" si="23">IF(AND(Z323&gt;200,AA323="CASH"),"Cash Over 200",IF(AA323="CASH","Cash Not Over 200","Non-Cash Payments"))</f>
        <v>Non-Cash Payments</v>
      </c>
    </row>
    <row r="324" spans="1:28" x14ac:dyDescent="0.25">
      <c r="A324">
        <v>18183</v>
      </c>
      <c r="B324" s="2">
        <v>42270</v>
      </c>
      <c r="C324" s="10">
        <f>VLOOKUP(B324,Dates!A:B,2,FALSE)</f>
        <v>4</v>
      </c>
      <c r="D324">
        <v>2</v>
      </c>
      <c r="E324" s="2">
        <f t="shared" si="20"/>
        <v>42272</v>
      </c>
      <c r="F324">
        <v>1</v>
      </c>
      <c r="G324" t="s">
        <v>23</v>
      </c>
      <c r="H324" t="str">
        <f t="shared" si="21"/>
        <v>Other</v>
      </c>
      <c r="I324">
        <v>13</v>
      </c>
      <c r="J324">
        <v>10519</v>
      </c>
      <c r="K324">
        <v>3</v>
      </c>
      <c r="L324" t="s">
        <v>24</v>
      </c>
      <c r="M324" t="s">
        <v>237</v>
      </c>
      <c r="N324" t="s">
        <v>311</v>
      </c>
      <c r="O324" t="s">
        <v>312</v>
      </c>
      <c r="Q324" t="s">
        <v>248</v>
      </c>
      <c r="R324" t="s">
        <v>241</v>
      </c>
      <c r="S324" t="s">
        <v>1051</v>
      </c>
      <c r="T324" t="s">
        <v>1106</v>
      </c>
      <c r="U324" s="7">
        <v>44.990001679999999</v>
      </c>
      <c r="V324" s="7">
        <v>31.547668386333335</v>
      </c>
      <c r="W324">
        <v>1</v>
      </c>
      <c r="X324" s="7">
        <v>3.1500000950000002</v>
      </c>
      <c r="Y324" s="7">
        <v>44.990001679999999</v>
      </c>
      <c r="Z324" s="7">
        <f t="shared" si="22"/>
        <v>41.840001584999996</v>
      </c>
      <c r="AA324" t="s">
        <v>45</v>
      </c>
      <c r="AB324" t="str">
        <f t="shared" si="23"/>
        <v>Non-Cash Payments</v>
      </c>
    </row>
    <row r="325" spans="1:28" x14ac:dyDescent="0.25">
      <c r="A325">
        <v>20234</v>
      </c>
      <c r="B325" s="2">
        <v>42300</v>
      </c>
      <c r="C325" s="10">
        <f>VLOOKUP(B325,Dates!A:B,2,FALSE)</f>
        <v>6</v>
      </c>
      <c r="D325">
        <v>2</v>
      </c>
      <c r="E325" s="2">
        <f t="shared" si="20"/>
        <v>42304</v>
      </c>
      <c r="F325">
        <v>1</v>
      </c>
      <c r="G325" t="s">
        <v>23</v>
      </c>
      <c r="H325" t="str">
        <f t="shared" si="21"/>
        <v>Other</v>
      </c>
      <c r="I325">
        <v>9</v>
      </c>
      <c r="J325">
        <v>7132</v>
      </c>
      <c r="K325">
        <v>3</v>
      </c>
      <c r="L325" t="s">
        <v>24</v>
      </c>
      <c r="M325" t="s">
        <v>237</v>
      </c>
      <c r="N325" t="s">
        <v>313</v>
      </c>
      <c r="O325" t="s">
        <v>313</v>
      </c>
      <c r="Q325" t="s">
        <v>314</v>
      </c>
      <c r="R325" t="s">
        <v>241</v>
      </c>
      <c r="S325" t="s">
        <v>1045</v>
      </c>
      <c r="T325" t="s">
        <v>1044</v>
      </c>
      <c r="U325" s="7">
        <v>99.989997860000003</v>
      </c>
      <c r="V325" s="7">
        <v>95.114003926871064</v>
      </c>
      <c r="W325">
        <v>1</v>
      </c>
      <c r="X325" s="7">
        <v>10</v>
      </c>
      <c r="Y325" s="7">
        <v>99.989997860000003</v>
      </c>
      <c r="Z325" s="7">
        <f t="shared" si="22"/>
        <v>89.989997860000003</v>
      </c>
      <c r="AA325" t="s">
        <v>45</v>
      </c>
      <c r="AB325" t="str">
        <f t="shared" si="23"/>
        <v>Non-Cash Payments</v>
      </c>
    </row>
    <row r="326" spans="1:28" x14ac:dyDescent="0.25">
      <c r="A326">
        <v>13139</v>
      </c>
      <c r="B326" s="2">
        <v>42315</v>
      </c>
      <c r="C326" s="10">
        <f>VLOOKUP(B326,Dates!A:B,2,FALSE)</f>
        <v>7</v>
      </c>
      <c r="D326">
        <v>2</v>
      </c>
      <c r="E326" s="2">
        <f t="shared" si="20"/>
        <v>42318</v>
      </c>
      <c r="F326">
        <v>1</v>
      </c>
      <c r="G326" t="s">
        <v>23</v>
      </c>
      <c r="H326" t="str">
        <f t="shared" si="21"/>
        <v>Other</v>
      </c>
      <c r="I326">
        <v>9</v>
      </c>
      <c r="J326">
        <v>3709</v>
      </c>
      <c r="K326">
        <v>3</v>
      </c>
      <c r="L326" t="s">
        <v>24</v>
      </c>
      <c r="M326" t="s">
        <v>237</v>
      </c>
      <c r="N326" t="s">
        <v>313</v>
      </c>
      <c r="O326" t="s">
        <v>313</v>
      </c>
      <c r="Q326" t="s">
        <v>314</v>
      </c>
      <c r="R326" t="s">
        <v>241</v>
      </c>
      <c r="S326" t="s">
        <v>1045</v>
      </c>
      <c r="T326" t="s">
        <v>1044</v>
      </c>
      <c r="U326" s="7">
        <v>99.989997860000003</v>
      </c>
      <c r="V326" s="7">
        <v>95.114003926871064</v>
      </c>
      <c r="W326">
        <v>1</v>
      </c>
      <c r="X326" s="7">
        <v>12</v>
      </c>
      <c r="Y326" s="7">
        <v>99.989997860000003</v>
      </c>
      <c r="Z326" s="7">
        <f t="shared" si="22"/>
        <v>87.989997860000003</v>
      </c>
      <c r="AA326" t="s">
        <v>45</v>
      </c>
      <c r="AB326" t="str">
        <f t="shared" si="23"/>
        <v>Non-Cash Payments</v>
      </c>
    </row>
    <row r="327" spans="1:28" x14ac:dyDescent="0.25">
      <c r="A327">
        <v>19590</v>
      </c>
      <c r="B327" s="2">
        <v>42290</v>
      </c>
      <c r="C327" s="10">
        <f>VLOOKUP(B327,Dates!A:B,2,FALSE)</f>
        <v>3</v>
      </c>
      <c r="D327">
        <v>4</v>
      </c>
      <c r="E327" s="2">
        <f t="shared" si="20"/>
        <v>42296</v>
      </c>
      <c r="F327">
        <v>1</v>
      </c>
      <c r="G327" t="s">
        <v>62</v>
      </c>
      <c r="H327" t="str">
        <f t="shared" si="21"/>
        <v>Other</v>
      </c>
      <c r="I327">
        <v>3</v>
      </c>
      <c r="J327">
        <v>7518</v>
      </c>
      <c r="K327">
        <v>2</v>
      </c>
      <c r="L327" t="s">
        <v>136</v>
      </c>
      <c r="M327" t="s">
        <v>237</v>
      </c>
      <c r="N327" t="s">
        <v>315</v>
      </c>
      <c r="O327" t="s">
        <v>316</v>
      </c>
      <c r="Q327" t="s">
        <v>244</v>
      </c>
      <c r="R327" t="s">
        <v>241</v>
      </c>
      <c r="S327" t="s">
        <v>1089</v>
      </c>
      <c r="T327" t="s">
        <v>1088</v>
      </c>
      <c r="U327" s="7">
        <v>59.990001679999999</v>
      </c>
      <c r="V327" s="7">
        <v>57.194418487916671</v>
      </c>
      <c r="W327">
        <v>5</v>
      </c>
      <c r="X327" s="7">
        <v>15</v>
      </c>
      <c r="Y327" s="7">
        <v>299.9500084</v>
      </c>
      <c r="Z327" s="7">
        <f t="shared" si="22"/>
        <v>284.9500084</v>
      </c>
      <c r="AA327" t="s">
        <v>45</v>
      </c>
      <c r="AB327" t="str">
        <f t="shared" si="23"/>
        <v>Non-Cash Payments</v>
      </c>
    </row>
    <row r="328" spans="1:28" x14ac:dyDescent="0.25">
      <c r="A328">
        <v>43650</v>
      </c>
      <c r="B328" s="2">
        <v>42642</v>
      </c>
      <c r="C328" s="10">
        <f>VLOOKUP(B328,Dates!A:B,2,FALSE)</f>
        <v>5</v>
      </c>
      <c r="D328">
        <v>4</v>
      </c>
      <c r="E328" s="2">
        <f t="shared" si="20"/>
        <v>42648</v>
      </c>
      <c r="F328">
        <v>1</v>
      </c>
      <c r="G328" t="s">
        <v>62</v>
      </c>
      <c r="H328" t="str">
        <f t="shared" si="21"/>
        <v>Other</v>
      </c>
      <c r="I328">
        <v>11</v>
      </c>
      <c r="J328">
        <v>1738</v>
      </c>
      <c r="K328">
        <v>3</v>
      </c>
      <c r="L328" t="s">
        <v>24</v>
      </c>
      <c r="M328" t="s">
        <v>237</v>
      </c>
      <c r="N328" t="s">
        <v>317</v>
      </c>
      <c r="O328" t="s">
        <v>318</v>
      </c>
      <c r="Q328" t="s">
        <v>319</v>
      </c>
      <c r="R328" t="s">
        <v>320</v>
      </c>
      <c r="S328" t="s">
        <v>1094</v>
      </c>
      <c r="T328" t="s">
        <v>1093</v>
      </c>
      <c r="U328" s="7">
        <v>34.990001679999999</v>
      </c>
      <c r="V328" s="7">
        <v>25.521801568600001</v>
      </c>
      <c r="W328">
        <v>5</v>
      </c>
      <c r="X328" s="7">
        <v>0</v>
      </c>
      <c r="Y328" s="7">
        <v>174.9500084</v>
      </c>
      <c r="Z328" s="7">
        <f t="shared" si="22"/>
        <v>174.9500084</v>
      </c>
      <c r="AA328" t="s">
        <v>45</v>
      </c>
      <c r="AB328" t="str">
        <f t="shared" si="23"/>
        <v>Non-Cash Payments</v>
      </c>
    </row>
    <row r="329" spans="1:28" x14ac:dyDescent="0.25">
      <c r="A329">
        <v>15202</v>
      </c>
      <c r="B329" s="2">
        <v>42285</v>
      </c>
      <c r="C329" s="10">
        <f>VLOOKUP(B329,Dates!A:B,2,FALSE)</f>
        <v>5</v>
      </c>
      <c r="D329">
        <v>4</v>
      </c>
      <c r="E329" s="2">
        <f t="shared" si="20"/>
        <v>42291</v>
      </c>
      <c r="F329">
        <v>0</v>
      </c>
      <c r="G329" t="s">
        <v>62</v>
      </c>
      <c r="H329" t="str">
        <f t="shared" si="21"/>
        <v>Other</v>
      </c>
      <c r="I329">
        <v>9</v>
      </c>
      <c r="J329">
        <v>1622</v>
      </c>
      <c r="K329">
        <v>3</v>
      </c>
      <c r="L329" t="s">
        <v>24</v>
      </c>
      <c r="M329" t="s">
        <v>237</v>
      </c>
      <c r="N329" t="s">
        <v>321</v>
      </c>
      <c r="O329" t="s">
        <v>322</v>
      </c>
      <c r="Q329" t="s">
        <v>244</v>
      </c>
      <c r="R329" t="s">
        <v>241</v>
      </c>
      <c r="S329" t="s">
        <v>1045</v>
      </c>
      <c r="T329" t="s">
        <v>1044</v>
      </c>
      <c r="U329" s="7">
        <v>99.989997860000003</v>
      </c>
      <c r="V329" s="7">
        <v>95.114003926871064</v>
      </c>
      <c r="W329">
        <v>5</v>
      </c>
      <c r="X329" s="7">
        <v>5</v>
      </c>
      <c r="Y329" s="7">
        <v>499.94998930000003</v>
      </c>
      <c r="Z329" s="7">
        <f t="shared" si="22"/>
        <v>494.94998930000003</v>
      </c>
      <c r="AA329" t="s">
        <v>45</v>
      </c>
      <c r="AB329" t="str">
        <f t="shared" si="23"/>
        <v>Non-Cash Payments</v>
      </c>
    </row>
    <row r="330" spans="1:28" x14ac:dyDescent="0.25">
      <c r="A330">
        <v>15462</v>
      </c>
      <c r="B330" s="2">
        <v>42230</v>
      </c>
      <c r="C330" s="10">
        <f>VLOOKUP(B330,Dates!A:B,2,FALSE)</f>
        <v>6</v>
      </c>
      <c r="D330">
        <v>4</v>
      </c>
      <c r="E330" s="2">
        <f t="shared" si="20"/>
        <v>42236</v>
      </c>
      <c r="F330">
        <v>0</v>
      </c>
      <c r="G330" t="s">
        <v>62</v>
      </c>
      <c r="H330" t="str">
        <f t="shared" si="21"/>
        <v>Other</v>
      </c>
      <c r="I330">
        <v>13</v>
      </c>
      <c r="J330">
        <v>1325</v>
      </c>
      <c r="K330">
        <v>3</v>
      </c>
      <c r="L330" t="s">
        <v>24</v>
      </c>
      <c r="M330" t="s">
        <v>237</v>
      </c>
      <c r="N330" t="s">
        <v>323</v>
      </c>
      <c r="O330" t="s">
        <v>282</v>
      </c>
      <c r="Q330" t="s">
        <v>283</v>
      </c>
      <c r="R330" t="s">
        <v>264</v>
      </c>
      <c r="S330" t="s">
        <v>1051</v>
      </c>
      <c r="T330" t="s">
        <v>1107</v>
      </c>
      <c r="U330" s="7">
        <v>27.989999770000001</v>
      </c>
      <c r="V330" s="7">
        <v>22.101999580000001</v>
      </c>
      <c r="W330">
        <v>5</v>
      </c>
      <c r="X330" s="7">
        <v>2.7999999519999998</v>
      </c>
      <c r="Y330" s="7">
        <v>139.94999885000001</v>
      </c>
      <c r="Z330" s="7">
        <f t="shared" si="22"/>
        <v>137.14999889800001</v>
      </c>
      <c r="AA330" t="s">
        <v>45</v>
      </c>
      <c r="AB330" t="str">
        <f t="shared" si="23"/>
        <v>Non-Cash Payments</v>
      </c>
    </row>
    <row r="331" spans="1:28" x14ac:dyDescent="0.25">
      <c r="A331">
        <v>15155</v>
      </c>
      <c r="B331" s="2">
        <v>42285</v>
      </c>
      <c r="C331" s="10">
        <f>VLOOKUP(B331,Dates!A:B,2,FALSE)</f>
        <v>5</v>
      </c>
      <c r="D331">
        <v>4</v>
      </c>
      <c r="E331" s="2">
        <f t="shared" si="20"/>
        <v>42291</v>
      </c>
      <c r="F331">
        <v>1</v>
      </c>
      <c r="G331" t="s">
        <v>62</v>
      </c>
      <c r="H331" t="str">
        <f t="shared" si="21"/>
        <v>Other</v>
      </c>
      <c r="I331">
        <v>9</v>
      </c>
      <c r="J331">
        <v>5505</v>
      </c>
      <c r="K331">
        <v>3</v>
      </c>
      <c r="L331" t="s">
        <v>24</v>
      </c>
      <c r="M331" t="s">
        <v>237</v>
      </c>
      <c r="N331" t="s">
        <v>324</v>
      </c>
      <c r="O331" t="s">
        <v>243</v>
      </c>
      <c r="Q331" t="s">
        <v>244</v>
      </c>
      <c r="R331" t="s">
        <v>241</v>
      </c>
      <c r="S331" t="s">
        <v>1045</v>
      </c>
      <c r="T331" t="s">
        <v>1044</v>
      </c>
      <c r="U331" s="7">
        <v>99.989997860000003</v>
      </c>
      <c r="V331" s="7">
        <v>95.114003926871064</v>
      </c>
      <c r="W331">
        <v>5</v>
      </c>
      <c r="X331" s="7">
        <v>10</v>
      </c>
      <c r="Y331" s="7">
        <v>499.94998930000003</v>
      </c>
      <c r="Z331" s="7">
        <f t="shared" si="22"/>
        <v>489.94998930000003</v>
      </c>
      <c r="AA331" t="s">
        <v>45</v>
      </c>
      <c r="AB331" t="str">
        <f t="shared" si="23"/>
        <v>Non-Cash Payments</v>
      </c>
    </row>
    <row r="332" spans="1:28" x14ac:dyDescent="0.25">
      <c r="A332">
        <v>64451</v>
      </c>
      <c r="B332" s="2">
        <v>42945</v>
      </c>
      <c r="C332" s="10">
        <f>VLOOKUP(B332,Dates!A:B,2,FALSE)</f>
        <v>7</v>
      </c>
      <c r="D332">
        <v>4</v>
      </c>
      <c r="E332" s="2">
        <f t="shared" si="20"/>
        <v>42950</v>
      </c>
      <c r="F332">
        <v>0</v>
      </c>
      <c r="G332" t="s">
        <v>62</v>
      </c>
      <c r="H332" t="str">
        <f t="shared" si="21"/>
        <v>Other</v>
      </c>
      <c r="I332">
        <v>9</v>
      </c>
      <c r="J332">
        <v>4210</v>
      </c>
      <c r="K332">
        <v>3</v>
      </c>
      <c r="L332" t="s">
        <v>24</v>
      </c>
      <c r="M332" t="s">
        <v>237</v>
      </c>
      <c r="N332" t="s">
        <v>315</v>
      </c>
      <c r="O332" t="s">
        <v>316</v>
      </c>
      <c r="Q332" t="s">
        <v>244</v>
      </c>
      <c r="R332" t="s">
        <v>241</v>
      </c>
      <c r="S332" t="s">
        <v>1045</v>
      </c>
      <c r="T332" t="s">
        <v>1044</v>
      </c>
      <c r="U332" s="7">
        <v>99.989997860000003</v>
      </c>
      <c r="V332" s="7">
        <v>95.114003926871064</v>
      </c>
      <c r="W332">
        <v>5</v>
      </c>
      <c r="X332" s="7">
        <v>15</v>
      </c>
      <c r="Y332" s="7">
        <v>499.94998930000003</v>
      </c>
      <c r="Z332" s="7">
        <f t="shared" si="22"/>
        <v>484.94998930000003</v>
      </c>
      <c r="AA332" t="s">
        <v>45</v>
      </c>
      <c r="AB332" t="str">
        <f t="shared" si="23"/>
        <v>Non-Cash Payments</v>
      </c>
    </row>
    <row r="333" spans="1:28" x14ac:dyDescent="0.25">
      <c r="A333">
        <v>67028</v>
      </c>
      <c r="B333" s="2">
        <v>42864</v>
      </c>
      <c r="C333" s="10">
        <f>VLOOKUP(B333,Dates!A:B,2,FALSE)</f>
        <v>3</v>
      </c>
      <c r="D333">
        <v>4</v>
      </c>
      <c r="E333" s="2">
        <f t="shared" si="20"/>
        <v>42870</v>
      </c>
      <c r="F333">
        <v>0</v>
      </c>
      <c r="G333" t="s">
        <v>62</v>
      </c>
      <c r="H333" t="str">
        <f t="shared" si="21"/>
        <v>Other</v>
      </c>
      <c r="I333">
        <v>9</v>
      </c>
      <c r="J333">
        <v>11229</v>
      </c>
      <c r="K333">
        <v>3</v>
      </c>
      <c r="L333" t="s">
        <v>24</v>
      </c>
      <c r="M333" t="s">
        <v>237</v>
      </c>
      <c r="N333" t="s">
        <v>325</v>
      </c>
      <c r="O333" t="s">
        <v>326</v>
      </c>
      <c r="Q333" t="s">
        <v>244</v>
      </c>
      <c r="R333" t="s">
        <v>241</v>
      </c>
      <c r="S333" t="s">
        <v>1045</v>
      </c>
      <c r="T333" t="s">
        <v>1044</v>
      </c>
      <c r="U333" s="7">
        <v>99.989997860000003</v>
      </c>
      <c r="V333" s="7">
        <v>95.114003926871064</v>
      </c>
      <c r="W333">
        <v>5</v>
      </c>
      <c r="X333" s="7">
        <v>15</v>
      </c>
      <c r="Y333" s="7">
        <v>499.94998930000003</v>
      </c>
      <c r="Z333" s="7">
        <f t="shared" si="22"/>
        <v>484.94998930000003</v>
      </c>
      <c r="AA333" t="s">
        <v>45</v>
      </c>
      <c r="AB333" t="str">
        <f t="shared" si="23"/>
        <v>Non-Cash Payments</v>
      </c>
    </row>
    <row r="334" spans="1:28" x14ac:dyDescent="0.25">
      <c r="A334">
        <v>62336</v>
      </c>
      <c r="B334" s="2">
        <v>42914</v>
      </c>
      <c r="C334" s="10">
        <f>VLOOKUP(B334,Dates!A:B,2,FALSE)</f>
        <v>4</v>
      </c>
      <c r="D334">
        <v>4</v>
      </c>
      <c r="E334" s="2">
        <f t="shared" si="20"/>
        <v>42920</v>
      </c>
      <c r="F334">
        <v>0</v>
      </c>
      <c r="G334" t="s">
        <v>62</v>
      </c>
      <c r="H334" t="str">
        <f t="shared" si="21"/>
        <v>Other</v>
      </c>
      <c r="I334">
        <v>9</v>
      </c>
      <c r="J334">
        <v>9385</v>
      </c>
      <c r="K334">
        <v>3</v>
      </c>
      <c r="L334" t="s">
        <v>24</v>
      </c>
      <c r="M334" t="s">
        <v>237</v>
      </c>
      <c r="N334" t="s">
        <v>327</v>
      </c>
      <c r="O334" t="s">
        <v>243</v>
      </c>
      <c r="Q334" t="s">
        <v>244</v>
      </c>
      <c r="R334" t="s">
        <v>241</v>
      </c>
      <c r="S334" t="s">
        <v>1045</v>
      </c>
      <c r="T334" t="s">
        <v>1044</v>
      </c>
      <c r="U334" s="7">
        <v>99.989997860000003</v>
      </c>
      <c r="V334" s="7">
        <v>95.114003926871064</v>
      </c>
      <c r="W334">
        <v>5</v>
      </c>
      <c r="X334" s="7">
        <v>15</v>
      </c>
      <c r="Y334" s="7">
        <v>499.94998930000003</v>
      </c>
      <c r="Z334" s="7">
        <f t="shared" si="22"/>
        <v>484.94998930000003</v>
      </c>
      <c r="AA334" t="s">
        <v>45</v>
      </c>
      <c r="AB334" t="str">
        <f t="shared" si="23"/>
        <v>Non-Cash Payments</v>
      </c>
    </row>
    <row r="335" spans="1:28" x14ac:dyDescent="0.25">
      <c r="A335">
        <v>11334</v>
      </c>
      <c r="B335" s="2">
        <v>42170</v>
      </c>
      <c r="C335" s="10">
        <f>VLOOKUP(B335,Dates!A:B,2,FALSE)</f>
        <v>2</v>
      </c>
      <c r="D335">
        <v>4</v>
      </c>
      <c r="E335" s="2">
        <f t="shared" si="20"/>
        <v>42174</v>
      </c>
      <c r="F335">
        <v>1</v>
      </c>
      <c r="G335" t="s">
        <v>62</v>
      </c>
      <c r="H335" t="str">
        <f t="shared" si="21"/>
        <v>Other</v>
      </c>
      <c r="I335">
        <v>13</v>
      </c>
      <c r="J335">
        <v>900</v>
      </c>
      <c r="K335">
        <v>3</v>
      </c>
      <c r="L335" t="s">
        <v>24</v>
      </c>
      <c r="M335" t="s">
        <v>237</v>
      </c>
      <c r="N335" t="s">
        <v>328</v>
      </c>
      <c r="O335" t="s">
        <v>239</v>
      </c>
      <c r="Q335" t="s">
        <v>240</v>
      </c>
      <c r="R335" t="s">
        <v>241</v>
      </c>
      <c r="S335" t="s">
        <v>1051</v>
      </c>
      <c r="T335" t="s">
        <v>1085</v>
      </c>
      <c r="U335" s="7">
        <v>31.989999770000001</v>
      </c>
      <c r="V335" s="7">
        <v>27.763856872771434</v>
      </c>
      <c r="W335">
        <v>5</v>
      </c>
      <c r="X335" s="7">
        <v>4.8000001909999996</v>
      </c>
      <c r="Y335" s="7">
        <v>159.94999885000001</v>
      </c>
      <c r="Z335" s="7">
        <f t="shared" si="22"/>
        <v>155.149998659</v>
      </c>
      <c r="AA335" t="s">
        <v>45</v>
      </c>
      <c r="AB335" t="str">
        <f t="shared" si="23"/>
        <v>Non-Cash Payments</v>
      </c>
    </row>
    <row r="336" spans="1:28" x14ac:dyDescent="0.25">
      <c r="A336">
        <v>62885</v>
      </c>
      <c r="B336" s="2">
        <v>42893</v>
      </c>
      <c r="C336" s="10">
        <f>VLOOKUP(B336,Dates!A:B,2,FALSE)</f>
        <v>4</v>
      </c>
      <c r="D336">
        <v>4</v>
      </c>
      <c r="E336" s="2">
        <f t="shared" si="20"/>
        <v>42899</v>
      </c>
      <c r="F336">
        <v>1</v>
      </c>
      <c r="G336" t="s">
        <v>62</v>
      </c>
      <c r="H336" t="str">
        <f t="shared" si="21"/>
        <v>Other</v>
      </c>
      <c r="I336">
        <v>9</v>
      </c>
      <c r="J336">
        <v>6217</v>
      </c>
      <c r="K336">
        <v>3</v>
      </c>
      <c r="L336" t="s">
        <v>24</v>
      </c>
      <c r="M336" t="s">
        <v>237</v>
      </c>
      <c r="N336" t="s">
        <v>329</v>
      </c>
      <c r="O336" t="s">
        <v>330</v>
      </c>
      <c r="Q336" t="s">
        <v>263</v>
      </c>
      <c r="R336" t="s">
        <v>264</v>
      </c>
      <c r="S336" t="s">
        <v>1045</v>
      </c>
      <c r="T336" t="s">
        <v>1044</v>
      </c>
      <c r="U336" s="7">
        <v>99.989997860000003</v>
      </c>
      <c r="V336" s="7">
        <v>95.114003926871064</v>
      </c>
      <c r="W336">
        <v>5</v>
      </c>
      <c r="X336" s="7">
        <v>20</v>
      </c>
      <c r="Y336" s="7">
        <v>499.94998930000003</v>
      </c>
      <c r="Z336" s="7">
        <f t="shared" si="22"/>
        <v>479.94998930000003</v>
      </c>
      <c r="AA336" t="s">
        <v>45</v>
      </c>
      <c r="AB336" t="str">
        <f t="shared" si="23"/>
        <v>Non-Cash Payments</v>
      </c>
    </row>
    <row r="337" spans="1:28" x14ac:dyDescent="0.25">
      <c r="A337">
        <v>66998</v>
      </c>
      <c r="B337" s="2">
        <v>42864</v>
      </c>
      <c r="C337" s="10">
        <f>VLOOKUP(B337,Dates!A:B,2,FALSE)</f>
        <v>3</v>
      </c>
      <c r="D337">
        <v>4</v>
      </c>
      <c r="E337" s="2">
        <f t="shared" si="20"/>
        <v>42870</v>
      </c>
      <c r="F337">
        <v>0</v>
      </c>
      <c r="G337" t="s">
        <v>62</v>
      </c>
      <c r="H337" t="str">
        <f t="shared" si="21"/>
        <v>Other</v>
      </c>
      <c r="I337">
        <v>9</v>
      </c>
      <c r="J337">
        <v>9466</v>
      </c>
      <c r="K337">
        <v>3</v>
      </c>
      <c r="L337" t="s">
        <v>24</v>
      </c>
      <c r="M337" t="s">
        <v>237</v>
      </c>
      <c r="N337" t="s">
        <v>331</v>
      </c>
      <c r="O337" t="s">
        <v>332</v>
      </c>
      <c r="Q337" t="s">
        <v>263</v>
      </c>
      <c r="R337" t="s">
        <v>264</v>
      </c>
      <c r="S337" t="s">
        <v>1045</v>
      </c>
      <c r="T337" t="s">
        <v>1044</v>
      </c>
      <c r="U337" s="7">
        <v>99.989997860000003</v>
      </c>
      <c r="V337" s="7">
        <v>95.114003926871064</v>
      </c>
      <c r="W337">
        <v>5</v>
      </c>
      <c r="X337" s="7">
        <v>20</v>
      </c>
      <c r="Y337" s="7">
        <v>499.94998930000003</v>
      </c>
      <c r="Z337" s="7">
        <f t="shared" si="22"/>
        <v>479.94998930000003</v>
      </c>
      <c r="AA337" t="s">
        <v>45</v>
      </c>
      <c r="AB337" t="str">
        <f t="shared" si="23"/>
        <v>Non-Cash Payments</v>
      </c>
    </row>
    <row r="338" spans="1:28" x14ac:dyDescent="0.25">
      <c r="A338">
        <v>47002</v>
      </c>
      <c r="B338" s="2">
        <v>42691</v>
      </c>
      <c r="C338" s="10">
        <f>VLOOKUP(B338,Dates!A:B,2,FALSE)</f>
        <v>5</v>
      </c>
      <c r="D338">
        <v>4</v>
      </c>
      <c r="E338" s="2">
        <f t="shared" si="20"/>
        <v>42697</v>
      </c>
      <c r="F338">
        <v>0</v>
      </c>
      <c r="G338" t="s">
        <v>62</v>
      </c>
      <c r="H338" t="str">
        <f t="shared" si="21"/>
        <v>Other</v>
      </c>
      <c r="I338">
        <v>9</v>
      </c>
      <c r="J338">
        <v>4596</v>
      </c>
      <c r="K338">
        <v>3</v>
      </c>
      <c r="L338" t="s">
        <v>24</v>
      </c>
      <c r="M338" t="s">
        <v>237</v>
      </c>
      <c r="N338" t="s">
        <v>333</v>
      </c>
      <c r="O338" t="s">
        <v>334</v>
      </c>
      <c r="Q338" t="s">
        <v>335</v>
      </c>
      <c r="R338" t="s">
        <v>320</v>
      </c>
      <c r="S338" t="s">
        <v>1045</v>
      </c>
      <c r="T338" t="s">
        <v>1044</v>
      </c>
      <c r="U338" s="7">
        <v>99.989997860000003</v>
      </c>
      <c r="V338" s="7">
        <v>95.114003926871064</v>
      </c>
      <c r="W338">
        <v>5</v>
      </c>
      <c r="X338" s="7">
        <v>25</v>
      </c>
      <c r="Y338" s="7">
        <v>499.94998930000003</v>
      </c>
      <c r="Z338" s="7">
        <f t="shared" si="22"/>
        <v>474.94998930000003</v>
      </c>
      <c r="AA338" t="s">
        <v>45</v>
      </c>
      <c r="AB338" t="str">
        <f t="shared" si="23"/>
        <v>Non-Cash Payments</v>
      </c>
    </row>
    <row r="339" spans="1:28" x14ac:dyDescent="0.25">
      <c r="A339">
        <v>63445</v>
      </c>
      <c r="B339" s="2">
        <v>42931</v>
      </c>
      <c r="C339" s="10">
        <f>VLOOKUP(B339,Dates!A:B,2,FALSE)</f>
        <v>7</v>
      </c>
      <c r="D339">
        <v>4</v>
      </c>
      <c r="E339" s="2">
        <f t="shared" si="20"/>
        <v>42936</v>
      </c>
      <c r="F339">
        <v>1</v>
      </c>
      <c r="G339" t="s">
        <v>62</v>
      </c>
      <c r="H339" t="str">
        <f t="shared" si="21"/>
        <v>Other</v>
      </c>
      <c r="I339">
        <v>9</v>
      </c>
      <c r="J339">
        <v>5206</v>
      </c>
      <c r="K339">
        <v>3</v>
      </c>
      <c r="L339" t="s">
        <v>24</v>
      </c>
      <c r="M339" t="s">
        <v>237</v>
      </c>
      <c r="N339" t="s">
        <v>336</v>
      </c>
      <c r="O339" t="s">
        <v>337</v>
      </c>
      <c r="Q339" t="s">
        <v>283</v>
      </c>
      <c r="R339" t="s">
        <v>264</v>
      </c>
      <c r="S339" t="s">
        <v>1045</v>
      </c>
      <c r="T339" t="s">
        <v>1044</v>
      </c>
      <c r="U339" s="7">
        <v>99.989997860000003</v>
      </c>
      <c r="V339" s="7">
        <v>95.114003926871064</v>
      </c>
      <c r="W339">
        <v>5</v>
      </c>
      <c r="X339" s="7">
        <v>25</v>
      </c>
      <c r="Y339" s="7">
        <v>499.94998930000003</v>
      </c>
      <c r="Z339" s="7">
        <f t="shared" si="22"/>
        <v>474.94998930000003</v>
      </c>
      <c r="AA339" t="s">
        <v>45</v>
      </c>
      <c r="AB339" t="str">
        <f t="shared" si="23"/>
        <v>Non-Cash Payments</v>
      </c>
    </row>
    <row r="340" spans="1:28" x14ac:dyDescent="0.25">
      <c r="A340">
        <v>67566</v>
      </c>
      <c r="B340" s="2">
        <v>42991</v>
      </c>
      <c r="C340" s="10">
        <f>VLOOKUP(B340,Dates!A:B,2,FALSE)</f>
        <v>4</v>
      </c>
      <c r="D340">
        <v>4</v>
      </c>
      <c r="E340" s="2">
        <f t="shared" si="20"/>
        <v>42997</v>
      </c>
      <c r="F340">
        <v>0</v>
      </c>
      <c r="G340" t="s">
        <v>62</v>
      </c>
      <c r="H340" t="str">
        <f t="shared" si="21"/>
        <v>Other</v>
      </c>
      <c r="I340">
        <v>9</v>
      </c>
      <c r="J340">
        <v>2823</v>
      </c>
      <c r="K340">
        <v>3</v>
      </c>
      <c r="L340" t="s">
        <v>24</v>
      </c>
      <c r="M340" t="s">
        <v>237</v>
      </c>
      <c r="N340" t="s">
        <v>338</v>
      </c>
      <c r="O340" t="s">
        <v>243</v>
      </c>
      <c r="Q340" t="s">
        <v>244</v>
      </c>
      <c r="R340" t="s">
        <v>241</v>
      </c>
      <c r="S340" t="s">
        <v>1045</v>
      </c>
      <c r="T340" t="s">
        <v>1044</v>
      </c>
      <c r="U340" s="7">
        <v>99.989997860000003</v>
      </c>
      <c r="V340" s="7">
        <v>95.114003926871064</v>
      </c>
      <c r="W340">
        <v>5</v>
      </c>
      <c r="X340" s="7">
        <v>25</v>
      </c>
      <c r="Y340" s="7">
        <v>499.94998930000003</v>
      </c>
      <c r="Z340" s="7">
        <f t="shared" si="22"/>
        <v>474.94998930000003</v>
      </c>
      <c r="AA340" t="s">
        <v>45</v>
      </c>
      <c r="AB340" t="str">
        <f t="shared" si="23"/>
        <v>Non-Cash Payments</v>
      </c>
    </row>
    <row r="341" spans="1:28" x14ac:dyDescent="0.25">
      <c r="A341">
        <v>18884</v>
      </c>
      <c r="B341" s="2">
        <v>42073</v>
      </c>
      <c r="C341" s="10">
        <f>VLOOKUP(B341,Dates!A:B,2,FALSE)</f>
        <v>3</v>
      </c>
      <c r="D341">
        <v>4</v>
      </c>
      <c r="E341" s="2">
        <f t="shared" si="20"/>
        <v>42079</v>
      </c>
      <c r="F341">
        <v>1</v>
      </c>
      <c r="G341" t="s">
        <v>62</v>
      </c>
      <c r="H341" t="str">
        <f t="shared" si="21"/>
        <v>Other</v>
      </c>
      <c r="I341">
        <v>11</v>
      </c>
      <c r="J341">
        <v>10408</v>
      </c>
      <c r="K341">
        <v>3</v>
      </c>
      <c r="L341" t="s">
        <v>24</v>
      </c>
      <c r="M341" t="s">
        <v>237</v>
      </c>
      <c r="N341" t="s">
        <v>339</v>
      </c>
      <c r="O341" t="s">
        <v>259</v>
      </c>
      <c r="Q341" t="s">
        <v>244</v>
      </c>
      <c r="R341" t="s">
        <v>241</v>
      </c>
      <c r="S341" t="s">
        <v>1094</v>
      </c>
      <c r="T341" t="s">
        <v>1093</v>
      </c>
      <c r="U341" s="7">
        <v>34.990001679999999</v>
      </c>
      <c r="V341" s="7">
        <v>25.521801568600001</v>
      </c>
      <c r="W341">
        <v>5</v>
      </c>
      <c r="X341" s="7">
        <v>8.75</v>
      </c>
      <c r="Y341" s="7">
        <v>174.9500084</v>
      </c>
      <c r="Z341" s="7">
        <f t="shared" si="22"/>
        <v>166.2000084</v>
      </c>
      <c r="AA341" t="s">
        <v>45</v>
      </c>
      <c r="AB341" t="str">
        <f t="shared" si="23"/>
        <v>Non-Cash Payments</v>
      </c>
    </row>
    <row r="342" spans="1:28" x14ac:dyDescent="0.25">
      <c r="A342">
        <v>18845</v>
      </c>
      <c r="B342" s="2">
        <v>42073</v>
      </c>
      <c r="C342" s="10">
        <f>VLOOKUP(B342,Dates!A:B,2,FALSE)</f>
        <v>3</v>
      </c>
      <c r="D342">
        <v>4</v>
      </c>
      <c r="E342" s="2">
        <f t="shared" si="20"/>
        <v>42079</v>
      </c>
      <c r="F342">
        <v>1</v>
      </c>
      <c r="G342" t="s">
        <v>62</v>
      </c>
      <c r="H342" t="str">
        <f t="shared" si="21"/>
        <v>Other</v>
      </c>
      <c r="I342">
        <v>11</v>
      </c>
      <c r="J342">
        <v>11011</v>
      </c>
      <c r="K342">
        <v>3</v>
      </c>
      <c r="L342" t="s">
        <v>24</v>
      </c>
      <c r="M342" t="s">
        <v>237</v>
      </c>
      <c r="N342" t="s">
        <v>340</v>
      </c>
      <c r="O342" t="s">
        <v>340</v>
      </c>
      <c r="Q342" t="s">
        <v>341</v>
      </c>
      <c r="R342" t="s">
        <v>264</v>
      </c>
      <c r="S342" t="s">
        <v>1094</v>
      </c>
      <c r="T342" t="s">
        <v>1093</v>
      </c>
      <c r="U342" s="7">
        <v>34.990001679999999</v>
      </c>
      <c r="V342" s="7">
        <v>25.521801568600001</v>
      </c>
      <c r="W342">
        <v>5</v>
      </c>
      <c r="X342" s="7">
        <v>9.6199998860000004</v>
      </c>
      <c r="Y342" s="7">
        <v>174.9500084</v>
      </c>
      <c r="Z342" s="7">
        <f t="shared" si="22"/>
        <v>165.33000851400001</v>
      </c>
      <c r="AA342" t="s">
        <v>45</v>
      </c>
      <c r="AB342" t="str">
        <f t="shared" si="23"/>
        <v>Non-Cash Payments</v>
      </c>
    </row>
    <row r="343" spans="1:28" x14ac:dyDescent="0.25">
      <c r="A343">
        <v>66854</v>
      </c>
      <c r="B343" s="2">
        <v>42775</v>
      </c>
      <c r="C343" s="10">
        <f>VLOOKUP(B343,Dates!A:B,2,FALSE)</f>
        <v>5</v>
      </c>
      <c r="D343">
        <v>4</v>
      </c>
      <c r="E343" s="2">
        <f t="shared" si="20"/>
        <v>42781</v>
      </c>
      <c r="F343">
        <v>1</v>
      </c>
      <c r="G343" t="s">
        <v>62</v>
      </c>
      <c r="H343" t="str">
        <f t="shared" si="21"/>
        <v>Other</v>
      </c>
      <c r="I343">
        <v>16</v>
      </c>
      <c r="J343">
        <v>40</v>
      </c>
      <c r="K343">
        <v>3</v>
      </c>
      <c r="L343" t="s">
        <v>24</v>
      </c>
      <c r="M343" t="s">
        <v>237</v>
      </c>
      <c r="N343" t="s">
        <v>342</v>
      </c>
      <c r="O343" t="s">
        <v>250</v>
      </c>
      <c r="Q343" t="s">
        <v>251</v>
      </c>
      <c r="R343" t="s">
        <v>252</v>
      </c>
      <c r="S343" t="s">
        <v>1109</v>
      </c>
      <c r="T343" t="s">
        <v>1108</v>
      </c>
      <c r="U343" s="7">
        <v>99.989997860000003</v>
      </c>
      <c r="V343" s="7">
        <v>65.117997740000007</v>
      </c>
      <c r="W343">
        <v>5</v>
      </c>
      <c r="X343" s="7">
        <v>35</v>
      </c>
      <c r="Y343" s="7">
        <v>499.94998930000003</v>
      </c>
      <c r="Z343" s="7">
        <f t="shared" si="22"/>
        <v>464.94998930000003</v>
      </c>
      <c r="AA343" t="s">
        <v>45</v>
      </c>
      <c r="AB343" t="str">
        <f t="shared" si="23"/>
        <v>Non-Cash Payments</v>
      </c>
    </row>
    <row r="344" spans="1:28" x14ac:dyDescent="0.25">
      <c r="A344">
        <v>46955</v>
      </c>
      <c r="B344" s="2">
        <v>42690</v>
      </c>
      <c r="C344" s="10">
        <f>VLOOKUP(B344,Dates!A:B,2,FALSE)</f>
        <v>4</v>
      </c>
      <c r="D344">
        <v>4</v>
      </c>
      <c r="E344" s="2">
        <f t="shared" si="20"/>
        <v>42696</v>
      </c>
      <c r="F344">
        <v>1</v>
      </c>
      <c r="G344" t="s">
        <v>62</v>
      </c>
      <c r="H344" t="str">
        <f t="shared" si="21"/>
        <v>Other</v>
      </c>
      <c r="I344">
        <v>9</v>
      </c>
      <c r="J344">
        <v>11636</v>
      </c>
      <c r="K344">
        <v>3</v>
      </c>
      <c r="L344" t="s">
        <v>24</v>
      </c>
      <c r="M344" t="s">
        <v>237</v>
      </c>
      <c r="N344" t="s">
        <v>343</v>
      </c>
      <c r="O344" t="s">
        <v>343</v>
      </c>
      <c r="Q344" t="s">
        <v>344</v>
      </c>
      <c r="R344" t="s">
        <v>320</v>
      </c>
      <c r="S344" t="s">
        <v>1045</v>
      </c>
      <c r="T344" t="s">
        <v>1044</v>
      </c>
      <c r="U344" s="7">
        <v>99.989997860000003</v>
      </c>
      <c r="V344" s="7">
        <v>95.114003926871064</v>
      </c>
      <c r="W344">
        <v>5</v>
      </c>
      <c r="X344" s="7">
        <v>45</v>
      </c>
      <c r="Y344" s="7">
        <v>499.94998930000003</v>
      </c>
      <c r="Z344" s="7">
        <f t="shared" si="22"/>
        <v>454.94998930000003</v>
      </c>
      <c r="AA344" t="s">
        <v>45</v>
      </c>
      <c r="AB344" t="str">
        <f t="shared" si="23"/>
        <v>Non-Cash Payments</v>
      </c>
    </row>
    <row r="345" spans="1:28" x14ac:dyDescent="0.25">
      <c r="A345">
        <v>13890</v>
      </c>
      <c r="B345" s="2">
        <v>42207</v>
      </c>
      <c r="C345" s="10">
        <f>VLOOKUP(B345,Dates!A:B,2,FALSE)</f>
        <v>4</v>
      </c>
      <c r="D345">
        <v>2</v>
      </c>
      <c r="E345" s="2">
        <f t="shared" si="20"/>
        <v>42209</v>
      </c>
      <c r="F345">
        <v>1</v>
      </c>
      <c r="G345" t="s">
        <v>23</v>
      </c>
      <c r="H345" t="str">
        <f t="shared" si="21"/>
        <v>Other</v>
      </c>
      <c r="I345">
        <v>9</v>
      </c>
      <c r="J345">
        <v>9120</v>
      </c>
      <c r="K345">
        <v>3</v>
      </c>
      <c r="L345" t="s">
        <v>24</v>
      </c>
      <c r="M345" t="s">
        <v>237</v>
      </c>
      <c r="N345" t="s">
        <v>345</v>
      </c>
      <c r="O345" t="s">
        <v>346</v>
      </c>
      <c r="Q345" t="s">
        <v>240</v>
      </c>
      <c r="R345" t="s">
        <v>241</v>
      </c>
      <c r="S345" t="s">
        <v>1045</v>
      </c>
      <c r="T345" t="s">
        <v>1044</v>
      </c>
      <c r="U345" s="7">
        <v>99.989997860000003</v>
      </c>
      <c r="V345" s="7">
        <v>95.114003926871064</v>
      </c>
      <c r="W345">
        <v>4</v>
      </c>
      <c r="X345" s="7">
        <v>4</v>
      </c>
      <c r="Y345" s="7">
        <v>399.95999144000001</v>
      </c>
      <c r="Z345" s="7">
        <f t="shared" si="22"/>
        <v>395.95999144000001</v>
      </c>
      <c r="AA345" t="s">
        <v>30</v>
      </c>
      <c r="AB345" t="str">
        <f t="shared" si="23"/>
        <v>Cash Over 200</v>
      </c>
    </row>
    <row r="346" spans="1:28" x14ac:dyDescent="0.25">
      <c r="A346">
        <v>17071</v>
      </c>
      <c r="B346" s="2">
        <v>42194</v>
      </c>
      <c r="C346" s="10">
        <f>VLOOKUP(B346,Dates!A:B,2,FALSE)</f>
        <v>5</v>
      </c>
      <c r="D346">
        <v>2</v>
      </c>
      <c r="E346" s="2">
        <f t="shared" si="20"/>
        <v>42198</v>
      </c>
      <c r="F346">
        <v>0</v>
      </c>
      <c r="G346" t="s">
        <v>23</v>
      </c>
      <c r="H346" t="str">
        <f t="shared" si="21"/>
        <v>Other</v>
      </c>
      <c r="I346">
        <v>13</v>
      </c>
      <c r="J346">
        <v>12221</v>
      </c>
      <c r="K346">
        <v>3</v>
      </c>
      <c r="L346" t="s">
        <v>24</v>
      </c>
      <c r="M346" t="s">
        <v>237</v>
      </c>
      <c r="N346" t="s">
        <v>315</v>
      </c>
      <c r="O346" t="s">
        <v>316</v>
      </c>
      <c r="Q346" t="s">
        <v>244</v>
      </c>
      <c r="R346" t="s">
        <v>241</v>
      </c>
      <c r="S346" t="s">
        <v>1051</v>
      </c>
      <c r="T346" t="s">
        <v>1110</v>
      </c>
      <c r="U346" s="7">
        <v>31.989999770000001</v>
      </c>
      <c r="V346" s="7">
        <v>27.113333001333334</v>
      </c>
      <c r="W346">
        <v>4</v>
      </c>
      <c r="X346" s="7">
        <v>1.2799999710000001</v>
      </c>
      <c r="Y346" s="7">
        <v>127.95999908</v>
      </c>
      <c r="Z346" s="7">
        <f t="shared" si="22"/>
        <v>126.67999910900001</v>
      </c>
      <c r="AA346" t="s">
        <v>30</v>
      </c>
      <c r="AB346" t="str">
        <f t="shared" si="23"/>
        <v>Cash Not Over 200</v>
      </c>
    </row>
    <row r="347" spans="1:28" x14ac:dyDescent="0.25">
      <c r="A347">
        <v>11321</v>
      </c>
      <c r="B347" s="2">
        <v>42170</v>
      </c>
      <c r="C347" s="10">
        <f>VLOOKUP(B347,Dates!A:B,2,FALSE)</f>
        <v>2</v>
      </c>
      <c r="D347">
        <v>2</v>
      </c>
      <c r="E347" s="2">
        <f t="shared" si="20"/>
        <v>42172</v>
      </c>
      <c r="F347">
        <v>0</v>
      </c>
      <c r="G347" t="s">
        <v>23</v>
      </c>
      <c r="H347" t="str">
        <f t="shared" si="21"/>
        <v>Other</v>
      </c>
      <c r="I347">
        <v>9</v>
      </c>
      <c r="J347">
        <v>9415</v>
      </c>
      <c r="K347">
        <v>3</v>
      </c>
      <c r="L347" t="s">
        <v>24</v>
      </c>
      <c r="M347" t="s">
        <v>237</v>
      </c>
      <c r="N347" t="s">
        <v>347</v>
      </c>
      <c r="O347" t="s">
        <v>266</v>
      </c>
      <c r="Q347" t="s">
        <v>240</v>
      </c>
      <c r="R347" t="s">
        <v>241</v>
      </c>
      <c r="S347" t="s">
        <v>1045</v>
      </c>
      <c r="T347" t="s">
        <v>1044</v>
      </c>
      <c r="U347" s="7">
        <v>99.989997860000003</v>
      </c>
      <c r="V347" s="7">
        <v>95.114003926871064</v>
      </c>
      <c r="W347">
        <v>4</v>
      </c>
      <c r="X347" s="7">
        <v>8</v>
      </c>
      <c r="Y347" s="7">
        <v>399.95999144000001</v>
      </c>
      <c r="Z347" s="7">
        <f t="shared" si="22"/>
        <v>391.95999144000001</v>
      </c>
      <c r="AA347" t="s">
        <v>30</v>
      </c>
      <c r="AB347" t="str">
        <f t="shared" si="23"/>
        <v>Cash Over 200</v>
      </c>
    </row>
    <row r="348" spans="1:28" x14ac:dyDescent="0.25">
      <c r="A348">
        <v>64813</v>
      </c>
      <c r="B348" s="2">
        <v>42833</v>
      </c>
      <c r="C348" s="10">
        <f>VLOOKUP(B348,Dates!A:B,2,FALSE)</f>
        <v>7</v>
      </c>
      <c r="D348">
        <v>2</v>
      </c>
      <c r="E348" s="2">
        <f t="shared" si="20"/>
        <v>42836</v>
      </c>
      <c r="F348">
        <v>1</v>
      </c>
      <c r="G348" t="s">
        <v>23</v>
      </c>
      <c r="H348" t="str">
        <f t="shared" si="21"/>
        <v>Other</v>
      </c>
      <c r="I348">
        <v>17</v>
      </c>
      <c r="J348">
        <v>10018</v>
      </c>
      <c r="K348">
        <v>4</v>
      </c>
      <c r="L348" t="s">
        <v>46</v>
      </c>
      <c r="M348" t="s">
        <v>237</v>
      </c>
      <c r="N348" t="s">
        <v>256</v>
      </c>
      <c r="O348" t="s">
        <v>250</v>
      </c>
      <c r="Q348" t="s">
        <v>251</v>
      </c>
      <c r="R348" t="s">
        <v>252</v>
      </c>
      <c r="S348" t="s">
        <v>1055</v>
      </c>
      <c r="T348" t="s">
        <v>1054</v>
      </c>
      <c r="U348" s="7">
        <v>59.990001679999999</v>
      </c>
      <c r="V348" s="7">
        <v>54.488929209402009</v>
      </c>
      <c r="W348">
        <v>4</v>
      </c>
      <c r="X348" s="7">
        <v>12</v>
      </c>
      <c r="Y348" s="7">
        <v>239.96000672</v>
      </c>
      <c r="Z348" s="7">
        <f t="shared" si="22"/>
        <v>227.96000672</v>
      </c>
      <c r="AA348" t="s">
        <v>30</v>
      </c>
      <c r="AB348" t="str">
        <f t="shared" si="23"/>
        <v>Cash Over 200</v>
      </c>
    </row>
    <row r="349" spans="1:28" x14ac:dyDescent="0.25">
      <c r="A349">
        <v>17162</v>
      </c>
      <c r="B349" s="2">
        <v>42225</v>
      </c>
      <c r="C349" s="10">
        <f>VLOOKUP(B349,Dates!A:B,2,FALSE)</f>
        <v>1</v>
      </c>
      <c r="D349">
        <v>2</v>
      </c>
      <c r="E349" s="2">
        <f t="shared" si="20"/>
        <v>42227</v>
      </c>
      <c r="F349">
        <v>1</v>
      </c>
      <c r="G349" t="s">
        <v>23</v>
      </c>
      <c r="H349" t="str">
        <f t="shared" si="21"/>
        <v>Other</v>
      </c>
      <c r="I349">
        <v>17</v>
      </c>
      <c r="J349">
        <v>54</v>
      </c>
      <c r="K349">
        <v>4</v>
      </c>
      <c r="L349" t="s">
        <v>46</v>
      </c>
      <c r="M349" t="s">
        <v>237</v>
      </c>
      <c r="N349" t="s">
        <v>253</v>
      </c>
      <c r="O349" t="s">
        <v>250</v>
      </c>
      <c r="Q349" t="s">
        <v>251</v>
      </c>
      <c r="R349" t="s">
        <v>252</v>
      </c>
      <c r="S349" t="s">
        <v>1055</v>
      </c>
      <c r="T349" t="s">
        <v>1054</v>
      </c>
      <c r="U349" s="7">
        <v>59.990001679999999</v>
      </c>
      <c r="V349" s="7">
        <v>54.488929209402009</v>
      </c>
      <c r="W349">
        <v>4</v>
      </c>
      <c r="X349" s="7">
        <v>38.38999939</v>
      </c>
      <c r="Y349" s="7">
        <v>239.96000672</v>
      </c>
      <c r="Z349" s="7">
        <f t="shared" si="22"/>
        <v>201.57000733000001</v>
      </c>
      <c r="AA349" t="s">
        <v>30</v>
      </c>
      <c r="AB349" t="str">
        <f t="shared" si="23"/>
        <v>Cash Over 200</v>
      </c>
    </row>
    <row r="350" spans="1:28" x14ac:dyDescent="0.25">
      <c r="A350">
        <v>12827</v>
      </c>
      <c r="B350" s="2">
        <v>42192</v>
      </c>
      <c r="C350" s="10">
        <f>VLOOKUP(B350,Dates!A:B,2,FALSE)</f>
        <v>3</v>
      </c>
      <c r="D350">
        <v>2</v>
      </c>
      <c r="E350" s="2">
        <f t="shared" si="20"/>
        <v>42194</v>
      </c>
      <c r="F350">
        <v>1</v>
      </c>
      <c r="G350" t="s">
        <v>23</v>
      </c>
      <c r="H350" t="str">
        <f t="shared" si="21"/>
        <v>Other</v>
      </c>
      <c r="I350">
        <v>17</v>
      </c>
      <c r="J350">
        <v>542</v>
      </c>
      <c r="K350">
        <v>4</v>
      </c>
      <c r="L350" t="s">
        <v>46</v>
      </c>
      <c r="M350" t="s">
        <v>237</v>
      </c>
      <c r="N350" t="s">
        <v>238</v>
      </c>
      <c r="O350" t="s">
        <v>239</v>
      </c>
      <c r="Q350" t="s">
        <v>240</v>
      </c>
      <c r="R350" t="s">
        <v>241</v>
      </c>
      <c r="S350" t="s">
        <v>1055</v>
      </c>
      <c r="T350" t="s">
        <v>1054</v>
      </c>
      <c r="U350" s="7">
        <v>59.990001679999999</v>
      </c>
      <c r="V350" s="7">
        <v>54.488929209402009</v>
      </c>
      <c r="W350">
        <v>4</v>
      </c>
      <c r="X350" s="7">
        <v>38.38999939</v>
      </c>
      <c r="Y350" s="7">
        <v>239.96000672</v>
      </c>
      <c r="Z350" s="7">
        <f t="shared" si="22"/>
        <v>201.57000733000001</v>
      </c>
      <c r="AA350" t="s">
        <v>30</v>
      </c>
      <c r="AB350" t="str">
        <f t="shared" si="23"/>
        <v>Cash Over 200</v>
      </c>
    </row>
    <row r="351" spans="1:28" x14ac:dyDescent="0.25">
      <c r="A351">
        <v>11936</v>
      </c>
      <c r="B351" s="2">
        <v>42179</v>
      </c>
      <c r="C351" s="10">
        <f>VLOOKUP(B351,Dates!A:B,2,FALSE)</f>
        <v>4</v>
      </c>
      <c r="D351">
        <v>2</v>
      </c>
      <c r="E351" s="2">
        <f t="shared" si="20"/>
        <v>42181</v>
      </c>
      <c r="F351">
        <v>0</v>
      </c>
      <c r="G351" t="s">
        <v>23</v>
      </c>
      <c r="H351" t="str">
        <f t="shared" si="21"/>
        <v>Other</v>
      </c>
      <c r="I351">
        <v>24</v>
      </c>
      <c r="J351">
        <v>724</v>
      </c>
      <c r="K351">
        <v>5</v>
      </c>
      <c r="L351" t="s">
        <v>31</v>
      </c>
      <c r="M351" t="s">
        <v>237</v>
      </c>
      <c r="N351" t="s">
        <v>348</v>
      </c>
      <c r="O351" t="s">
        <v>243</v>
      </c>
      <c r="Q351" t="s">
        <v>244</v>
      </c>
      <c r="R351" t="s">
        <v>241</v>
      </c>
      <c r="S351" t="s">
        <v>1059</v>
      </c>
      <c r="T351" t="s">
        <v>1058</v>
      </c>
      <c r="U351" s="7">
        <v>50</v>
      </c>
      <c r="V351" s="7">
        <v>43.678035218757444</v>
      </c>
      <c r="W351">
        <v>4</v>
      </c>
      <c r="X351" s="7">
        <v>0</v>
      </c>
      <c r="Y351" s="7">
        <v>200</v>
      </c>
      <c r="Z351" s="7">
        <f t="shared" si="22"/>
        <v>200</v>
      </c>
      <c r="AA351" t="s">
        <v>30</v>
      </c>
      <c r="AB351" t="str">
        <f t="shared" si="23"/>
        <v>Cash Not Over 200</v>
      </c>
    </row>
    <row r="352" spans="1:28" x14ac:dyDescent="0.25">
      <c r="A352">
        <v>68337</v>
      </c>
      <c r="B352" s="2">
        <v>43002</v>
      </c>
      <c r="C352" s="10">
        <f>VLOOKUP(B352,Dates!A:B,2,FALSE)</f>
        <v>1</v>
      </c>
      <c r="D352">
        <v>2</v>
      </c>
      <c r="E352" s="2">
        <f t="shared" si="20"/>
        <v>43004</v>
      </c>
      <c r="F352">
        <v>1</v>
      </c>
      <c r="G352" t="s">
        <v>23</v>
      </c>
      <c r="H352" t="str">
        <f t="shared" si="21"/>
        <v>Other</v>
      </c>
      <c r="I352">
        <v>29</v>
      </c>
      <c r="J352">
        <v>8897</v>
      </c>
      <c r="K352">
        <v>5</v>
      </c>
      <c r="L352" t="s">
        <v>31</v>
      </c>
      <c r="M352" t="s">
        <v>237</v>
      </c>
      <c r="N352" t="s">
        <v>349</v>
      </c>
      <c r="O352" t="s">
        <v>288</v>
      </c>
      <c r="Q352" t="s">
        <v>244</v>
      </c>
      <c r="R352" t="s">
        <v>241</v>
      </c>
      <c r="S352" t="s">
        <v>1047</v>
      </c>
      <c r="T352" t="s">
        <v>1046</v>
      </c>
      <c r="U352" s="7">
        <v>39.990001679999999</v>
      </c>
      <c r="V352" s="7">
        <v>34.198098313835338</v>
      </c>
      <c r="W352">
        <v>4</v>
      </c>
      <c r="X352" s="7">
        <v>3.2000000480000002</v>
      </c>
      <c r="Y352" s="7">
        <v>159.96000672</v>
      </c>
      <c r="Z352" s="7">
        <f t="shared" si="22"/>
        <v>156.760006672</v>
      </c>
      <c r="AA352" t="s">
        <v>30</v>
      </c>
      <c r="AB352" t="str">
        <f t="shared" si="23"/>
        <v>Cash Not Over 200</v>
      </c>
    </row>
    <row r="353" spans="1:28" x14ac:dyDescent="0.25">
      <c r="A353">
        <v>45746</v>
      </c>
      <c r="B353" s="2">
        <v>42672</v>
      </c>
      <c r="C353" s="10">
        <f>VLOOKUP(B353,Dates!A:B,2,FALSE)</f>
        <v>7</v>
      </c>
      <c r="D353">
        <v>2</v>
      </c>
      <c r="E353" s="2">
        <f t="shared" si="20"/>
        <v>42675</v>
      </c>
      <c r="F353">
        <v>0</v>
      </c>
      <c r="G353" t="s">
        <v>23</v>
      </c>
      <c r="H353" t="str">
        <f t="shared" si="21"/>
        <v>Other</v>
      </c>
      <c r="I353">
        <v>24</v>
      </c>
      <c r="J353">
        <v>7112</v>
      </c>
      <c r="K353">
        <v>5</v>
      </c>
      <c r="L353" t="s">
        <v>31</v>
      </c>
      <c r="M353" t="s">
        <v>237</v>
      </c>
      <c r="N353" t="s">
        <v>350</v>
      </c>
      <c r="O353" t="s">
        <v>350</v>
      </c>
      <c r="Q353" t="s">
        <v>344</v>
      </c>
      <c r="R353" t="s">
        <v>320</v>
      </c>
      <c r="S353" t="s">
        <v>1059</v>
      </c>
      <c r="T353" t="s">
        <v>1058</v>
      </c>
      <c r="U353" s="7">
        <v>50</v>
      </c>
      <c r="V353" s="7">
        <v>43.678035218757444</v>
      </c>
      <c r="W353">
        <v>4</v>
      </c>
      <c r="X353" s="7">
        <v>10</v>
      </c>
      <c r="Y353" s="7">
        <v>200</v>
      </c>
      <c r="Z353" s="7">
        <f t="shared" si="22"/>
        <v>190</v>
      </c>
      <c r="AA353" t="s">
        <v>30</v>
      </c>
      <c r="AB353" t="str">
        <f t="shared" si="23"/>
        <v>Cash Not Over 200</v>
      </c>
    </row>
    <row r="354" spans="1:28" x14ac:dyDescent="0.25">
      <c r="A354">
        <v>64813</v>
      </c>
      <c r="B354" s="2">
        <v>42833</v>
      </c>
      <c r="C354" s="10">
        <f>VLOOKUP(B354,Dates!A:B,2,FALSE)</f>
        <v>7</v>
      </c>
      <c r="D354">
        <v>2</v>
      </c>
      <c r="E354" s="2">
        <f t="shared" si="20"/>
        <v>42836</v>
      </c>
      <c r="F354">
        <v>1</v>
      </c>
      <c r="G354" t="s">
        <v>23</v>
      </c>
      <c r="H354" t="str">
        <f t="shared" si="21"/>
        <v>Other</v>
      </c>
      <c r="I354">
        <v>24</v>
      </c>
      <c r="J354">
        <v>10018</v>
      </c>
      <c r="K354">
        <v>5</v>
      </c>
      <c r="L354" t="s">
        <v>31</v>
      </c>
      <c r="M354" t="s">
        <v>237</v>
      </c>
      <c r="N354" t="s">
        <v>256</v>
      </c>
      <c r="O354" t="s">
        <v>250</v>
      </c>
      <c r="Q354" t="s">
        <v>251</v>
      </c>
      <c r="R354" t="s">
        <v>252</v>
      </c>
      <c r="S354" t="s">
        <v>1059</v>
      </c>
      <c r="T354" t="s">
        <v>1058</v>
      </c>
      <c r="U354" s="7">
        <v>50</v>
      </c>
      <c r="V354" s="7">
        <v>43.678035218757444</v>
      </c>
      <c r="W354">
        <v>4</v>
      </c>
      <c r="X354" s="7">
        <v>11</v>
      </c>
      <c r="Y354" s="7">
        <v>200</v>
      </c>
      <c r="Z354" s="7">
        <f t="shared" si="22"/>
        <v>189</v>
      </c>
      <c r="AA354" t="s">
        <v>30</v>
      </c>
      <c r="AB354" t="str">
        <f t="shared" si="23"/>
        <v>Cash Not Over 200</v>
      </c>
    </row>
    <row r="355" spans="1:28" x14ac:dyDescent="0.25">
      <c r="A355">
        <v>13736</v>
      </c>
      <c r="B355" s="2">
        <v>42205</v>
      </c>
      <c r="C355" s="10">
        <f>VLOOKUP(B355,Dates!A:B,2,FALSE)</f>
        <v>2</v>
      </c>
      <c r="D355">
        <v>2</v>
      </c>
      <c r="E355" s="2">
        <f t="shared" si="20"/>
        <v>42207</v>
      </c>
      <c r="F355">
        <v>0</v>
      </c>
      <c r="G355" t="s">
        <v>23</v>
      </c>
      <c r="H355" t="str">
        <f t="shared" si="21"/>
        <v>Other</v>
      </c>
      <c r="I355">
        <v>24</v>
      </c>
      <c r="J355">
        <v>1086</v>
      </c>
      <c r="K355">
        <v>5</v>
      </c>
      <c r="L355" t="s">
        <v>31</v>
      </c>
      <c r="M355" t="s">
        <v>237</v>
      </c>
      <c r="N355" t="s">
        <v>351</v>
      </c>
      <c r="O355" t="s">
        <v>250</v>
      </c>
      <c r="Q355" t="s">
        <v>251</v>
      </c>
      <c r="R355" t="s">
        <v>252</v>
      </c>
      <c r="S355" t="s">
        <v>1059</v>
      </c>
      <c r="T355" t="s">
        <v>1058</v>
      </c>
      <c r="U355" s="7">
        <v>50</v>
      </c>
      <c r="V355" s="7">
        <v>43.678035218757444</v>
      </c>
      <c r="W355">
        <v>4</v>
      </c>
      <c r="X355" s="7">
        <v>14</v>
      </c>
      <c r="Y355" s="7">
        <v>200</v>
      </c>
      <c r="Z355" s="7">
        <f t="shared" si="22"/>
        <v>186</v>
      </c>
      <c r="AA355" t="s">
        <v>30</v>
      </c>
      <c r="AB355" t="str">
        <f t="shared" si="23"/>
        <v>Cash Not Over 200</v>
      </c>
    </row>
    <row r="356" spans="1:28" x14ac:dyDescent="0.25">
      <c r="A356">
        <v>49622</v>
      </c>
      <c r="B356" s="2">
        <v>42729</v>
      </c>
      <c r="C356" s="10">
        <f>VLOOKUP(B356,Dates!A:B,2,FALSE)</f>
        <v>1</v>
      </c>
      <c r="D356">
        <v>2</v>
      </c>
      <c r="E356" s="2">
        <f t="shared" si="20"/>
        <v>42731</v>
      </c>
      <c r="F356">
        <v>1</v>
      </c>
      <c r="G356" t="s">
        <v>23</v>
      </c>
      <c r="H356" t="str">
        <f t="shared" si="21"/>
        <v>Other</v>
      </c>
      <c r="I356">
        <v>29</v>
      </c>
      <c r="J356">
        <v>7112</v>
      </c>
      <c r="K356">
        <v>5</v>
      </c>
      <c r="L356" t="s">
        <v>31</v>
      </c>
      <c r="M356" t="s">
        <v>237</v>
      </c>
      <c r="N356" t="s">
        <v>352</v>
      </c>
      <c r="O356" t="s">
        <v>352</v>
      </c>
      <c r="Q356" t="s">
        <v>319</v>
      </c>
      <c r="R356" t="s">
        <v>320</v>
      </c>
      <c r="S356" t="s">
        <v>1047</v>
      </c>
      <c r="T356" t="s">
        <v>1046</v>
      </c>
      <c r="U356" s="7">
        <v>39.990001679999999</v>
      </c>
      <c r="V356" s="7">
        <v>34.198098313835338</v>
      </c>
      <c r="W356">
        <v>4</v>
      </c>
      <c r="X356" s="7">
        <v>14.399999619999999</v>
      </c>
      <c r="Y356" s="7">
        <v>159.96000672</v>
      </c>
      <c r="Z356" s="7">
        <f t="shared" si="22"/>
        <v>145.56000710000001</v>
      </c>
      <c r="AA356" t="s">
        <v>30</v>
      </c>
      <c r="AB356" t="str">
        <f t="shared" si="23"/>
        <v>Cash Not Over 200</v>
      </c>
    </row>
    <row r="357" spans="1:28" x14ac:dyDescent="0.25">
      <c r="A357">
        <v>19444</v>
      </c>
      <c r="B357" s="2">
        <v>42318</v>
      </c>
      <c r="C357" s="10">
        <f>VLOOKUP(B357,Dates!A:B,2,FALSE)</f>
        <v>3</v>
      </c>
      <c r="D357">
        <v>2</v>
      </c>
      <c r="E357" s="2">
        <f t="shared" si="20"/>
        <v>42320</v>
      </c>
      <c r="F357">
        <v>1</v>
      </c>
      <c r="G357" t="s">
        <v>23</v>
      </c>
      <c r="H357" t="str">
        <f t="shared" si="21"/>
        <v>Other</v>
      </c>
      <c r="I357">
        <v>24</v>
      </c>
      <c r="J357">
        <v>2916</v>
      </c>
      <c r="K357">
        <v>5</v>
      </c>
      <c r="L357" t="s">
        <v>31</v>
      </c>
      <c r="M357" t="s">
        <v>237</v>
      </c>
      <c r="N357" t="s">
        <v>275</v>
      </c>
      <c r="O357" t="s">
        <v>250</v>
      </c>
      <c r="Q357" t="s">
        <v>251</v>
      </c>
      <c r="R357" t="s">
        <v>252</v>
      </c>
      <c r="S357" t="s">
        <v>1059</v>
      </c>
      <c r="T357" t="s">
        <v>1058</v>
      </c>
      <c r="U357" s="7">
        <v>50</v>
      </c>
      <c r="V357" s="7">
        <v>43.678035218757444</v>
      </c>
      <c r="W357">
        <v>4</v>
      </c>
      <c r="X357" s="7">
        <v>20</v>
      </c>
      <c r="Y357" s="7">
        <v>200</v>
      </c>
      <c r="Z357" s="7">
        <f t="shared" si="22"/>
        <v>180</v>
      </c>
      <c r="AA357" t="s">
        <v>30</v>
      </c>
      <c r="AB357" t="str">
        <f t="shared" si="23"/>
        <v>Cash Not Over 200</v>
      </c>
    </row>
    <row r="358" spans="1:28" x14ac:dyDescent="0.25">
      <c r="A358">
        <v>63936</v>
      </c>
      <c r="B358" s="2">
        <v>42938</v>
      </c>
      <c r="C358" s="10">
        <f>VLOOKUP(B358,Dates!A:B,2,FALSE)</f>
        <v>7</v>
      </c>
      <c r="D358">
        <v>2</v>
      </c>
      <c r="E358" s="2">
        <f t="shared" si="20"/>
        <v>42941</v>
      </c>
      <c r="F358">
        <v>0</v>
      </c>
      <c r="G358" t="s">
        <v>23</v>
      </c>
      <c r="H358" t="str">
        <f t="shared" si="21"/>
        <v>Other</v>
      </c>
      <c r="I358">
        <v>29</v>
      </c>
      <c r="J358">
        <v>11329</v>
      </c>
      <c r="K358">
        <v>5</v>
      </c>
      <c r="L358" t="s">
        <v>31</v>
      </c>
      <c r="M358" t="s">
        <v>237</v>
      </c>
      <c r="N358" t="s">
        <v>242</v>
      </c>
      <c r="O358" t="s">
        <v>243</v>
      </c>
      <c r="Q358" t="s">
        <v>244</v>
      </c>
      <c r="R358" t="s">
        <v>241</v>
      </c>
      <c r="S358" t="s">
        <v>1047</v>
      </c>
      <c r="T358" t="s">
        <v>1046</v>
      </c>
      <c r="U358" s="7">
        <v>39.990001679999999</v>
      </c>
      <c r="V358" s="7">
        <v>34.198098313835338</v>
      </c>
      <c r="W358">
        <v>4</v>
      </c>
      <c r="X358" s="7">
        <v>31.989999770000001</v>
      </c>
      <c r="Y358" s="7">
        <v>159.96000672</v>
      </c>
      <c r="Z358" s="7">
        <f t="shared" si="22"/>
        <v>127.97000695</v>
      </c>
      <c r="AA358" t="s">
        <v>30</v>
      </c>
      <c r="AB358" t="str">
        <f t="shared" si="23"/>
        <v>Cash Not Over 200</v>
      </c>
    </row>
    <row r="359" spans="1:28" x14ac:dyDescent="0.25">
      <c r="A359">
        <v>49622</v>
      </c>
      <c r="B359" s="2">
        <v>42729</v>
      </c>
      <c r="C359" s="10">
        <f>VLOOKUP(B359,Dates!A:B,2,FALSE)</f>
        <v>1</v>
      </c>
      <c r="D359">
        <v>2</v>
      </c>
      <c r="E359" s="2">
        <f t="shared" si="20"/>
        <v>42731</v>
      </c>
      <c r="F359">
        <v>1</v>
      </c>
      <c r="G359" t="s">
        <v>23</v>
      </c>
      <c r="H359" t="str">
        <f t="shared" si="21"/>
        <v>Other</v>
      </c>
      <c r="I359">
        <v>40</v>
      </c>
      <c r="J359">
        <v>7112</v>
      </c>
      <c r="K359">
        <v>6</v>
      </c>
      <c r="L359" t="s">
        <v>35</v>
      </c>
      <c r="M359" t="s">
        <v>237</v>
      </c>
      <c r="N359" t="s">
        <v>352</v>
      </c>
      <c r="O359" t="s">
        <v>352</v>
      </c>
      <c r="Q359" t="s">
        <v>319</v>
      </c>
      <c r="R359" t="s">
        <v>320</v>
      </c>
      <c r="S359" t="s">
        <v>1061</v>
      </c>
      <c r="T359" t="s">
        <v>1092</v>
      </c>
      <c r="U359" s="7">
        <v>24.989999770000001</v>
      </c>
      <c r="V359" s="7">
        <v>19.858499913833334</v>
      </c>
      <c r="W359">
        <v>4</v>
      </c>
      <c r="X359" s="7">
        <v>14.989999770000001</v>
      </c>
      <c r="Y359" s="7">
        <v>99.959999080000003</v>
      </c>
      <c r="Z359" s="7">
        <f t="shared" si="22"/>
        <v>84.969999310000006</v>
      </c>
      <c r="AA359" t="s">
        <v>30</v>
      </c>
      <c r="AB359" t="str">
        <f t="shared" si="23"/>
        <v>Cash Not Over 200</v>
      </c>
    </row>
    <row r="360" spans="1:28" x14ac:dyDescent="0.25">
      <c r="A360">
        <v>17719</v>
      </c>
      <c r="B360" s="2">
        <v>42263</v>
      </c>
      <c r="C360" s="10">
        <f>VLOOKUP(B360,Dates!A:B,2,FALSE)</f>
        <v>4</v>
      </c>
      <c r="D360">
        <v>2</v>
      </c>
      <c r="E360" s="2">
        <f t="shared" si="20"/>
        <v>42265</v>
      </c>
      <c r="F360">
        <v>1</v>
      </c>
      <c r="G360" t="s">
        <v>23</v>
      </c>
      <c r="H360" t="str">
        <f t="shared" si="21"/>
        <v>Other</v>
      </c>
      <c r="I360">
        <v>9</v>
      </c>
      <c r="J360">
        <v>2439</v>
      </c>
      <c r="K360">
        <v>3</v>
      </c>
      <c r="L360" t="s">
        <v>24</v>
      </c>
      <c r="M360" t="s">
        <v>237</v>
      </c>
      <c r="N360" t="s">
        <v>299</v>
      </c>
      <c r="O360" t="s">
        <v>279</v>
      </c>
      <c r="Q360" t="s">
        <v>263</v>
      </c>
      <c r="R360" t="s">
        <v>264</v>
      </c>
      <c r="S360" t="s">
        <v>1045</v>
      </c>
      <c r="T360" t="s">
        <v>1044</v>
      </c>
      <c r="U360" s="7">
        <v>99.989997860000003</v>
      </c>
      <c r="V360" s="7">
        <v>95.114003926871064</v>
      </c>
      <c r="W360">
        <v>5</v>
      </c>
      <c r="X360" s="7">
        <v>0</v>
      </c>
      <c r="Y360" s="7">
        <v>499.94998930000003</v>
      </c>
      <c r="Z360" s="7">
        <f t="shared" si="22"/>
        <v>499.94998930000003</v>
      </c>
      <c r="AA360" t="s">
        <v>30</v>
      </c>
      <c r="AB360" t="str">
        <f t="shared" si="23"/>
        <v>Cash Over 200</v>
      </c>
    </row>
    <row r="361" spans="1:28" x14ac:dyDescent="0.25">
      <c r="A361">
        <v>15766</v>
      </c>
      <c r="B361" s="2">
        <v>42235</v>
      </c>
      <c r="C361" s="10">
        <f>VLOOKUP(B361,Dates!A:B,2,FALSE)</f>
        <v>4</v>
      </c>
      <c r="D361">
        <v>2</v>
      </c>
      <c r="E361" s="2">
        <f t="shared" si="20"/>
        <v>42237</v>
      </c>
      <c r="F361">
        <v>0</v>
      </c>
      <c r="G361" t="s">
        <v>23</v>
      </c>
      <c r="H361" t="str">
        <f t="shared" si="21"/>
        <v>Other</v>
      </c>
      <c r="I361">
        <v>9</v>
      </c>
      <c r="J361">
        <v>6416</v>
      </c>
      <c r="K361">
        <v>3</v>
      </c>
      <c r="L361" t="s">
        <v>24</v>
      </c>
      <c r="M361" t="s">
        <v>237</v>
      </c>
      <c r="N361" t="s">
        <v>353</v>
      </c>
      <c r="O361" t="s">
        <v>354</v>
      </c>
      <c r="Q361" t="s">
        <v>263</v>
      </c>
      <c r="R361" t="s">
        <v>264</v>
      </c>
      <c r="S361" t="s">
        <v>1045</v>
      </c>
      <c r="T361" t="s">
        <v>1044</v>
      </c>
      <c r="U361" s="7">
        <v>99.989997860000003</v>
      </c>
      <c r="V361" s="7">
        <v>95.114003926871064</v>
      </c>
      <c r="W361">
        <v>5</v>
      </c>
      <c r="X361" s="7">
        <v>59.990001679999999</v>
      </c>
      <c r="Y361" s="7">
        <v>499.94998930000003</v>
      </c>
      <c r="Z361" s="7">
        <f t="shared" si="22"/>
        <v>439.95998762000005</v>
      </c>
      <c r="AA361" t="s">
        <v>30</v>
      </c>
      <c r="AB361" t="str">
        <f t="shared" si="23"/>
        <v>Cash Over 200</v>
      </c>
    </row>
    <row r="362" spans="1:28" x14ac:dyDescent="0.25">
      <c r="A362">
        <v>12179</v>
      </c>
      <c r="B362" s="2">
        <v>42182</v>
      </c>
      <c r="C362" s="10">
        <f>VLOOKUP(B362,Dates!A:B,2,FALSE)</f>
        <v>7</v>
      </c>
      <c r="D362">
        <v>2</v>
      </c>
      <c r="E362" s="2">
        <f t="shared" si="20"/>
        <v>42185</v>
      </c>
      <c r="F362">
        <v>1</v>
      </c>
      <c r="G362" t="s">
        <v>23</v>
      </c>
      <c r="H362" t="str">
        <f t="shared" si="21"/>
        <v>Other</v>
      </c>
      <c r="I362">
        <v>17</v>
      </c>
      <c r="J362">
        <v>6310</v>
      </c>
      <c r="K362">
        <v>4</v>
      </c>
      <c r="L362" t="s">
        <v>46</v>
      </c>
      <c r="M362" t="s">
        <v>237</v>
      </c>
      <c r="N362" t="s">
        <v>355</v>
      </c>
      <c r="O362" t="s">
        <v>355</v>
      </c>
      <c r="Q362" t="s">
        <v>240</v>
      </c>
      <c r="R362" t="s">
        <v>241</v>
      </c>
      <c r="S362" t="s">
        <v>1055</v>
      </c>
      <c r="T362" t="s">
        <v>1054</v>
      </c>
      <c r="U362" s="7">
        <v>59.990001679999999</v>
      </c>
      <c r="V362" s="7">
        <v>54.488929209402009</v>
      </c>
      <c r="W362">
        <v>5</v>
      </c>
      <c r="X362" s="7">
        <v>9</v>
      </c>
      <c r="Y362" s="7">
        <v>299.9500084</v>
      </c>
      <c r="Z362" s="7">
        <f t="shared" si="22"/>
        <v>290.9500084</v>
      </c>
      <c r="AA362" t="s">
        <v>30</v>
      </c>
      <c r="AB362" t="str">
        <f t="shared" si="23"/>
        <v>Cash Over 200</v>
      </c>
    </row>
    <row r="363" spans="1:28" x14ac:dyDescent="0.25">
      <c r="A363">
        <v>66275</v>
      </c>
      <c r="B363" s="2">
        <v>42972</v>
      </c>
      <c r="C363" s="10">
        <f>VLOOKUP(B363,Dates!A:B,2,FALSE)</f>
        <v>6</v>
      </c>
      <c r="D363">
        <v>2</v>
      </c>
      <c r="E363" s="2">
        <f t="shared" si="20"/>
        <v>42976</v>
      </c>
      <c r="F363">
        <v>1</v>
      </c>
      <c r="G363" t="s">
        <v>23</v>
      </c>
      <c r="H363" t="str">
        <f t="shared" si="21"/>
        <v>Other</v>
      </c>
      <c r="I363">
        <v>17</v>
      </c>
      <c r="J363">
        <v>9029</v>
      </c>
      <c r="K363">
        <v>4</v>
      </c>
      <c r="L363" t="s">
        <v>46</v>
      </c>
      <c r="M363" t="s">
        <v>237</v>
      </c>
      <c r="N363" t="s">
        <v>356</v>
      </c>
      <c r="O363" t="s">
        <v>357</v>
      </c>
      <c r="Q363" t="s">
        <v>248</v>
      </c>
      <c r="R363" t="s">
        <v>241</v>
      </c>
      <c r="S363" t="s">
        <v>1055</v>
      </c>
      <c r="T363" t="s">
        <v>1054</v>
      </c>
      <c r="U363" s="7">
        <v>59.990001679999999</v>
      </c>
      <c r="V363" s="7">
        <v>54.488929209402009</v>
      </c>
      <c r="W363">
        <v>5</v>
      </c>
      <c r="X363" s="7">
        <v>50.990001679999999</v>
      </c>
      <c r="Y363" s="7">
        <v>299.9500084</v>
      </c>
      <c r="Z363" s="7">
        <f t="shared" si="22"/>
        <v>248.96000672</v>
      </c>
      <c r="AA363" t="s">
        <v>30</v>
      </c>
      <c r="AB363" t="str">
        <f t="shared" si="23"/>
        <v>Cash Over 200</v>
      </c>
    </row>
    <row r="364" spans="1:28" x14ac:dyDescent="0.25">
      <c r="A364">
        <v>13140</v>
      </c>
      <c r="B364" s="2">
        <v>42315</v>
      </c>
      <c r="C364" s="10">
        <f>VLOOKUP(B364,Dates!A:B,2,FALSE)</f>
        <v>7</v>
      </c>
      <c r="D364">
        <v>2</v>
      </c>
      <c r="E364" s="2">
        <f t="shared" si="20"/>
        <v>42318</v>
      </c>
      <c r="F364">
        <v>1</v>
      </c>
      <c r="G364" t="s">
        <v>23</v>
      </c>
      <c r="H364" t="str">
        <f t="shared" si="21"/>
        <v>Other</v>
      </c>
      <c r="I364">
        <v>17</v>
      </c>
      <c r="J364">
        <v>295</v>
      </c>
      <c r="K364">
        <v>4</v>
      </c>
      <c r="L364" t="s">
        <v>46</v>
      </c>
      <c r="M364" t="s">
        <v>237</v>
      </c>
      <c r="N364" t="s">
        <v>313</v>
      </c>
      <c r="O364" t="s">
        <v>313</v>
      </c>
      <c r="Q364" t="s">
        <v>314</v>
      </c>
      <c r="R364" t="s">
        <v>241</v>
      </c>
      <c r="S364" t="s">
        <v>1055</v>
      </c>
      <c r="T364" t="s">
        <v>1054</v>
      </c>
      <c r="U364" s="7">
        <v>59.990001679999999</v>
      </c>
      <c r="V364" s="7">
        <v>54.488929209402009</v>
      </c>
      <c r="W364">
        <v>5</v>
      </c>
      <c r="X364" s="7">
        <v>50.990001679999999</v>
      </c>
      <c r="Y364" s="7">
        <v>299.9500084</v>
      </c>
      <c r="Z364" s="7">
        <f t="shared" si="22"/>
        <v>248.96000672</v>
      </c>
      <c r="AA364" t="s">
        <v>30</v>
      </c>
      <c r="AB364" t="str">
        <f t="shared" si="23"/>
        <v>Cash Over 200</v>
      </c>
    </row>
    <row r="365" spans="1:28" x14ac:dyDescent="0.25">
      <c r="A365">
        <v>16444</v>
      </c>
      <c r="B365" s="2">
        <v>42245</v>
      </c>
      <c r="C365" s="10">
        <f>VLOOKUP(B365,Dates!A:B,2,FALSE)</f>
        <v>7</v>
      </c>
      <c r="D365">
        <v>2</v>
      </c>
      <c r="E365" s="2">
        <f t="shared" si="20"/>
        <v>42248</v>
      </c>
      <c r="F365">
        <v>1</v>
      </c>
      <c r="G365" t="s">
        <v>23</v>
      </c>
      <c r="H365" t="str">
        <f t="shared" si="21"/>
        <v>Other</v>
      </c>
      <c r="I365">
        <v>17</v>
      </c>
      <c r="J365">
        <v>9011</v>
      </c>
      <c r="K365">
        <v>4</v>
      </c>
      <c r="L365" t="s">
        <v>46</v>
      </c>
      <c r="M365" t="s">
        <v>237</v>
      </c>
      <c r="N365" t="s">
        <v>276</v>
      </c>
      <c r="O365" t="s">
        <v>239</v>
      </c>
      <c r="Q365" t="s">
        <v>240</v>
      </c>
      <c r="R365" t="s">
        <v>241</v>
      </c>
      <c r="S365" t="s">
        <v>1055</v>
      </c>
      <c r="T365" t="s">
        <v>1054</v>
      </c>
      <c r="U365" s="7">
        <v>59.990001679999999</v>
      </c>
      <c r="V365" s="7">
        <v>54.488929209402009</v>
      </c>
      <c r="W365">
        <v>5</v>
      </c>
      <c r="X365" s="7">
        <v>53.990001679999999</v>
      </c>
      <c r="Y365" s="7">
        <v>299.9500084</v>
      </c>
      <c r="Z365" s="7">
        <f t="shared" si="22"/>
        <v>245.96000672</v>
      </c>
      <c r="AA365" t="s">
        <v>30</v>
      </c>
      <c r="AB365" t="str">
        <f t="shared" si="23"/>
        <v>Cash Over 200</v>
      </c>
    </row>
    <row r="366" spans="1:28" x14ac:dyDescent="0.25">
      <c r="A366">
        <v>15766</v>
      </c>
      <c r="B366" s="2">
        <v>42235</v>
      </c>
      <c r="C366" s="10">
        <f>VLOOKUP(B366,Dates!A:B,2,FALSE)</f>
        <v>4</v>
      </c>
      <c r="D366">
        <v>2</v>
      </c>
      <c r="E366" s="2">
        <f t="shared" si="20"/>
        <v>42237</v>
      </c>
      <c r="F366">
        <v>0</v>
      </c>
      <c r="G366" t="s">
        <v>23</v>
      </c>
      <c r="H366" t="str">
        <f t="shared" si="21"/>
        <v>Other</v>
      </c>
      <c r="I366">
        <v>26</v>
      </c>
      <c r="J366">
        <v>6416</v>
      </c>
      <c r="K366">
        <v>5</v>
      </c>
      <c r="L366" t="s">
        <v>31</v>
      </c>
      <c r="M366" t="s">
        <v>237</v>
      </c>
      <c r="N366" t="s">
        <v>353</v>
      </c>
      <c r="O366" t="s">
        <v>354</v>
      </c>
      <c r="Q366" t="s">
        <v>263</v>
      </c>
      <c r="R366" t="s">
        <v>264</v>
      </c>
      <c r="S366" t="s">
        <v>1063</v>
      </c>
      <c r="T366" t="s">
        <v>1111</v>
      </c>
      <c r="U366" s="7">
        <v>39.990001679999999</v>
      </c>
      <c r="V366" s="7">
        <v>30.892751576250003</v>
      </c>
      <c r="W366">
        <v>5</v>
      </c>
      <c r="X366" s="7">
        <v>4</v>
      </c>
      <c r="Y366" s="7">
        <v>199.9500084</v>
      </c>
      <c r="Z366" s="7">
        <f t="shared" si="22"/>
        <v>195.9500084</v>
      </c>
      <c r="AA366" t="s">
        <v>30</v>
      </c>
      <c r="AB366" t="str">
        <f t="shared" si="23"/>
        <v>Cash Not Over 200</v>
      </c>
    </row>
    <row r="367" spans="1:28" x14ac:dyDescent="0.25">
      <c r="A367">
        <v>65030</v>
      </c>
      <c r="B367" s="2">
        <v>42924</v>
      </c>
      <c r="C367" s="10">
        <f>VLOOKUP(B367,Dates!A:B,2,FALSE)</f>
        <v>7</v>
      </c>
      <c r="D367">
        <v>2</v>
      </c>
      <c r="E367" s="2">
        <f t="shared" si="20"/>
        <v>42927</v>
      </c>
      <c r="F367">
        <v>1</v>
      </c>
      <c r="G367" t="s">
        <v>23</v>
      </c>
      <c r="H367" t="str">
        <f t="shared" si="21"/>
        <v>Other</v>
      </c>
      <c r="I367">
        <v>24</v>
      </c>
      <c r="J367">
        <v>3570</v>
      </c>
      <c r="K367">
        <v>5</v>
      </c>
      <c r="L367" t="s">
        <v>31</v>
      </c>
      <c r="M367" t="s">
        <v>237</v>
      </c>
      <c r="N367" t="s">
        <v>245</v>
      </c>
      <c r="O367" t="s">
        <v>246</v>
      </c>
      <c r="Q367" t="s">
        <v>244</v>
      </c>
      <c r="R367" t="s">
        <v>241</v>
      </c>
      <c r="S367" t="s">
        <v>1059</v>
      </c>
      <c r="T367" t="s">
        <v>1058</v>
      </c>
      <c r="U367" s="7">
        <v>50</v>
      </c>
      <c r="V367" s="7">
        <v>43.678035218757444</v>
      </c>
      <c r="W367">
        <v>5</v>
      </c>
      <c r="X367" s="7">
        <v>22.5</v>
      </c>
      <c r="Y367" s="7">
        <v>250</v>
      </c>
      <c r="Z367" s="7">
        <f t="shared" si="22"/>
        <v>227.5</v>
      </c>
      <c r="AA367" t="s">
        <v>30</v>
      </c>
      <c r="AB367" t="str">
        <f t="shared" si="23"/>
        <v>Cash Over 200</v>
      </c>
    </row>
    <row r="368" spans="1:28" x14ac:dyDescent="0.25">
      <c r="A368">
        <v>14454</v>
      </c>
      <c r="B368" s="2">
        <v>42215</v>
      </c>
      <c r="C368" s="10">
        <f>VLOOKUP(B368,Dates!A:B,2,FALSE)</f>
        <v>5</v>
      </c>
      <c r="D368">
        <v>2</v>
      </c>
      <c r="E368" s="2">
        <f t="shared" si="20"/>
        <v>42219</v>
      </c>
      <c r="F368">
        <v>1</v>
      </c>
      <c r="G368" t="s">
        <v>23</v>
      </c>
      <c r="H368" t="str">
        <f t="shared" si="21"/>
        <v>Other</v>
      </c>
      <c r="I368">
        <v>24</v>
      </c>
      <c r="J368">
        <v>1577</v>
      </c>
      <c r="K368">
        <v>5</v>
      </c>
      <c r="L368" t="s">
        <v>31</v>
      </c>
      <c r="M368" t="s">
        <v>237</v>
      </c>
      <c r="N368" t="s">
        <v>358</v>
      </c>
      <c r="O368" t="s">
        <v>250</v>
      </c>
      <c r="Q368" t="s">
        <v>251</v>
      </c>
      <c r="R368" t="s">
        <v>252</v>
      </c>
      <c r="S368" t="s">
        <v>1059</v>
      </c>
      <c r="T368" t="s">
        <v>1058</v>
      </c>
      <c r="U368" s="7">
        <v>50</v>
      </c>
      <c r="V368" s="7">
        <v>43.678035218757444</v>
      </c>
      <c r="W368">
        <v>5</v>
      </c>
      <c r="X368" s="7">
        <v>25</v>
      </c>
      <c r="Y368" s="7">
        <v>250</v>
      </c>
      <c r="Z368" s="7">
        <f t="shared" si="22"/>
        <v>225</v>
      </c>
      <c r="AA368" t="s">
        <v>30</v>
      </c>
      <c r="AB368" t="str">
        <f t="shared" si="23"/>
        <v>Cash Over 200</v>
      </c>
    </row>
    <row r="369" spans="1:28" x14ac:dyDescent="0.25">
      <c r="A369">
        <v>13736</v>
      </c>
      <c r="B369" s="2">
        <v>42205</v>
      </c>
      <c r="C369" s="10">
        <f>VLOOKUP(B369,Dates!A:B,2,FALSE)</f>
        <v>2</v>
      </c>
      <c r="D369">
        <v>2</v>
      </c>
      <c r="E369" s="2">
        <f t="shared" si="20"/>
        <v>42207</v>
      </c>
      <c r="F369">
        <v>0</v>
      </c>
      <c r="G369" t="s">
        <v>23</v>
      </c>
      <c r="H369" t="str">
        <f t="shared" si="21"/>
        <v>Other</v>
      </c>
      <c r="I369">
        <v>24</v>
      </c>
      <c r="J369">
        <v>1086</v>
      </c>
      <c r="K369">
        <v>5</v>
      </c>
      <c r="L369" t="s">
        <v>31</v>
      </c>
      <c r="M369" t="s">
        <v>237</v>
      </c>
      <c r="N369" t="s">
        <v>351</v>
      </c>
      <c r="O369" t="s">
        <v>250</v>
      </c>
      <c r="Q369" t="s">
        <v>251</v>
      </c>
      <c r="R369" t="s">
        <v>252</v>
      </c>
      <c r="S369" t="s">
        <v>1059</v>
      </c>
      <c r="T369" t="s">
        <v>1058</v>
      </c>
      <c r="U369" s="7">
        <v>50</v>
      </c>
      <c r="V369" s="7">
        <v>43.678035218757444</v>
      </c>
      <c r="W369">
        <v>5</v>
      </c>
      <c r="X369" s="7">
        <v>25</v>
      </c>
      <c r="Y369" s="7">
        <v>250</v>
      </c>
      <c r="Z369" s="7">
        <f t="shared" si="22"/>
        <v>225</v>
      </c>
      <c r="AA369" t="s">
        <v>30</v>
      </c>
      <c r="AB369" t="str">
        <f t="shared" si="23"/>
        <v>Cash Over 200</v>
      </c>
    </row>
    <row r="370" spans="1:28" x14ac:dyDescent="0.25">
      <c r="A370">
        <v>67979</v>
      </c>
      <c r="B370" s="2">
        <v>42997</v>
      </c>
      <c r="C370" s="10">
        <f>VLOOKUP(B370,Dates!A:B,2,FALSE)</f>
        <v>3</v>
      </c>
      <c r="D370">
        <v>2</v>
      </c>
      <c r="E370" s="2">
        <f t="shared" si="20"/>
        <v>42999</v>
      </c>
      <c r="F370">
        <v>1</v>
      </c>
      <c r="G370" t="s">
        <v>23</v>
      </c>
      <c r="H370" t="str">
        <f t="shared" si="21"/>
        <v>Other</v>
      </c>
      <c r="I370">
        <v>29</v>
      </c>
      <c r="J370">
        <v>1568</v>
      </c>
      <c r="K370">
        <v>5</v>
      </c>
      <c r="L370" t="s">
        <v>31</v>
      </c>
      <c r="M370" t="s">
        <v>237</v>
      </c>
      <c r="N370" t="s">
        <v>291</v>
      </c>
      <c r="O370" t="s">
        <v>292</v>
      </c>
      <c r="Q370" t="s">
        <v>244</v>
      </c>
      <c r="R370" t="s">
        <v>241</v>
      </c>
      <c r="S370" t="s">
        <v>1047</v>
      </c>
      <c r="T370" t="s">
        <v>1046</v>
      </c>
      <c r="U370" s="7">
        <v>39.990001679999999</v>
      </c>
      <c r="V370" s="7">
        <v>34.198098313835338</v>
      </c>
      <c r="W370">
        <v>5</v>
      </c>
      <c r="X370" s="7">
        <v>20</v>
      </c>
      <c r="Y370" s="7">
        <v>199.9500084</v>
      </c>
      <c r="Z370" s="7">
        <f t="shared" si="22"/>
        <v>179.9500084</v>
      </c>
      <c r="AA370" t="s">
        <v>30</v>
      </c>
      <c r="AB370" t="str">
        <f t="shared" si="23"/>
        <v>Cash Not Over 200</v>
      </c>
    </row>
    <row r="371" spans="1:28" x14ac:dyDescent="0.25">
      <c r="A371">
        <v>65030</v>
      </c>
      <c r="B371" s="2">
        <v>42924</v>
      </c>
      <c r="C371" s="10">
        <f>VLOOKUP(B371,Dates!A:B,2,FALSE)</f>
        <v>7</v>
      </c>
      <c r="D371">
        <v>2</v>
      </c>
      <c r="E371" s="2">
        <f t="shared" si="20"/>
        <v>42927</v>
      </c>
      <c r="F371">
        <v>1</v>
      </c>
      <c r="G371" t="s">
        <v>23</v>
      </c>
      <c r="H371" t="str">
        <f t="shared" si="21"/>
        <v>Other</v>
      </c>
      <c r="I371">
        <v>24</v>
      </c>
      <c r="J371">
        <v>3570</v>
      </c>
      <c r="K371">
        <v>5</v>
      </c>
      <c r="L371" t="s">
        <v>31</v>
      </c>
      <c r="M371" t="s">
        <v>237</v>
      </c>
      <c r="N371" t="s">
        <v>245</v>
      </c>
      <c r="O371" t="s">
        <v>246</v>
      </c>
      <c r="Q371" t="s">
        <v>244</v>
      </c>
      <c r="R371" t="s">
        <v>241</v>
      </c>
      <c r="S371" t="s">
        <v>1059</v>
      </c>
      <c r="T371" t="s">
        <v>1058</v>
      </c>
      <c r="U371" s="7">
        <v>50</v>
      </c>
      <c r="V371" s="7">
        <v>43.678035218757444</v>
      </c>
      <c r="W371">
        <v>5</v>
      </c>
      <c r="X371" s="7">
        <v>25</v>
      </c>
      <c r="Y371" s="7">
        <v>250</v>
      </c>
      <c r="Z371" s="7">
        <f t="shared" si="22"/>
        <v>225</v>
      </c>
      <c r="AA371" t="s">
        <v>30</v>
      </c>
      <c r="AB371" t="str">
        <f t="shared" si="23"/>
        <v>Cash Over 200</v>
      </c>
    </row>
    <row r="372" spans="1:28" x14ac:dyDescent="0.25">
      <c r="A372">
        <v>66275</v>
      </c>
      <c r="B372" s="2">
        <v>42972</v>
      </c>
      <c r="C372" s="10">
        <f>VLOOKUP(B372,Dates!A:B,2,FALSE)</f>
        <v>6</v>
      </c>
      <c r="D372">
        <v>2</v>
      </c>
      <c r="E372" s="2">
        <f t="shared" si="20"/>
        <v>42976</v>
      </c>
      <c r="F372">
        <v>1</v>
      </c>
      <c r="G372" t="s">
        <v>23</v>
      </c>
      <c r="H372" t="str">
        <f t="shared" si="21"/>
        <v>Other</v>
      </c>
      <c r="I372">
        <v>24</v>
      </c>
      <c r="J372">
        <v>9029</v>
      </c>
      <c r="K372">
        <v>5</v>
      </c>
      <c r="L372" t="s">
        <v>31</v>
      </c>
      <c r="M372" t="s">
        <v>237</v>
      </c>
      <c r="N372" t="s">
        <v>356</v>
      </c>
      <c r="O372" t="s">
        <v>357</v>
      </c>
      <c r="Q372" t="s">
        <v>248</v>
      </c>
      <c r="R372" t="s">
        <v>241</v>
      </c>
      <c r="S372" t="s">
        <v>1059</v>
      </c>
      <c r="T372" t="s">
        <v>1058</v>
      </c>
      <c r="U372" s="7">
        <v>50</v>
      </c>
      <c r="V372" s="7">
        <v>43.678035218757444</v>
      </c>
      <c r="W372">
        <v>5</v>
      </c>
      <c r="X372" s="7">
        <v>37.5</v>
      </c>
      <c r="Y372" s="7">
        <v>250</v>
      </c>
      <c r="Z372" s="7">
        <f t="shared" si="22"/>
        <v>212.5</v>
      </c>
      <c r="AA372" t="s">
        <v>30</v>
      </c>
      <c r="AB372" t="str">
        <f t="shared" si="23"/>
        <v>Cash Over 200</v>
      </c>
    </row>
    <row r="373" spans="1:28" x14ac:dyDescent="0.25">
      <c r="A373">
        <v>65264</v>
      </c>
      <c r="B373" s="2">
        <v>43016</v>
      </c>
      <c r="C373" s="10">
        <f>VLOOKUP(B373,Dates!A:B,2,FALSE)</f>
        <v>1</v>
      </c>
      <c r="D373">
        <v>2</v>
      </c>
      <c r="E373" s="2">
        <f t="shared" si="20"/>
        <v>43018</v>
      </c>
      <c r="F373">
        <v>1</v>
      </c>
      <c r="G373" t="s">
        <v>23</v>
      </c>
      <c r="H373" t="str">
        <f t="shared" si="21"/>
        <v>Other</v>
      </c>
      <c r="I373">
        <v>24</v>
      </c>
      <c r="J373">
        <v>9047</v>
      </c>
      <c r="K373">
        <v>5</v>
      </c>
      <c r="L373" t="s">
        <v>31</v>
      </c>
      <c r="M373" t="s">
        <v>237</v>
      </c>
      <c r="N373" t="s">
        <v>359</v>
      </c>
      <c r="O373" t="s">
        <v>239</v>
      </c>
      <c r="Q373" t="s">
        <v>240</v>
      </c>
      <c r="R373" t="s">
        <v>241</v>
      </c>
      <c r="S373" t="s">
        <v>1059</v>
      </c>
      <c r="T373" t="s">
        <v>1058</v>
      </c>
      <c r="U373" s="7">
        <v>50</v>
      </c>
      <c r="V373" s="7">
        <v>43.678035218757444</v>
      </c>
      <c r="W373">
        <v>5</v>
      </c>
      <c r="X373" s="7">
        <v>37.5</v>
      </c>
      <c r="Y373" s="7">
        <v>250</v>
      </c>
      <c r="Z373" s="7">
        <f t="shared" si="22"/>
        <v>212.5</v>
      </c>
      <c r="AA373" t="s">
        <v>30</v>
      </c>
      <c r="AB373" t="str">
        <f t="shared" si="23"/>
        <v>Cash Over 200</v>
      </c>
    </row>
    <row r="374" spans="1:28" x14ac:dyDescent="0.25">
      <c r="A374">
        <v>11936</v>
      </c>
      <c r="B374" s="2">
        <v>42179</v>
      </c>
      <c r="C374" s="10">
        <f>VLOOKUP(B374,Dates!A:B,2,FALSE)</f>
        <v>4</v>
      </c>
      <c r="D374">
        <v>2</v>
      </c>
      <c r="E374" s="2">
        <f t="shared" si="20"/>
        <v>42181</v>
      </c>
      <c r="F374">
        <v>0</v>
      </c>
      <c r="G374" t="s">
        <v>23</v>
      </c>
      <c r="H374" t="str">
        <f t="shared" si="21"/>
        <v>Other</v>
      </c>
      <c r="I374">
        <v>26</v>
      </c>
      <c r="J374">
        <v>724</v>
      </c>
      <c r="K374">
        <v>5</v>
      </c>
      <c r="L374" t="s">
        <v>31</v>
      </c>
      <c r="M374" t="s">
        <v>237</v>
      </c>
      <c r="N374" t="s">
        <v>348</v>
      </c>
      <c r="O374" t="s">
        <v>243</v>
      </c>
      <c r="Q374" t="s">
        <v>244</v>
      </c>
      <c r="R374" t="s">
        <v>241</v>
      </c>
      <c r="S374" t="s">
        <v>1063</v>
      </c>
      <c r="T374" t="s">
        <v>1078</v>
      </c>
      <c r="U374" s="7">
        <v>70</v>
      </c>
      <c r="V374" s="7">
        <v>62.759999940857142</v>
      </c>
      <c r="W374">
        <v>5</v>
      </c>
      <c r="X374" s="7">
        <v>59.5</v>
      </c>
      <c r="Y374" s="7">
        <v>350</v>
      </c>
      <c r="Z374" s="7">
        <f t="shared" si="22"/>
        <v>290.5</v>
      </c>
      <c r="AA374" t="s">
        <v>30</v>
      </c>
      <c r="AB374" t="str">
        <f t="shared" si="23"/>
        <v>Cash Over 200</v>
      </c>
    </row>
    <row r="375" spans="1:28" x14ac:dyDescent="0.25">
      <c r="A375">
        <v>13890</v>
      </c>
      <c r="B375" s="2">
        <v>42207</v>
      </c>
      <c r="C375" s="10">
        <f>VLOOKUP(B375,Dates!A:B,2,FALSE)</f>
        <v>4</v>
      </c>
      <c r="D375">
        <v>2</v>
      </c>
      <c r="E375" s="2">
        <f t="shared" si="20"/>
        <v>42209</v>
      </c>
      <c r="F375">
        <v>1</v>
      </c>
      <c r="G375" t="s">
        <v>23</v>
      </c>
      <c r="H375" t="str">
        <f t="shared" si="21"/>
        <v>Other</v>
      </c>
      <c r="I375">
        <v>24</v>
      </c>
      <c r="J375">
        <v>9120</v>
      </c>
      <c r="K375">
        <v>5</v>
      </c>
      <c r="L375" t="s">
        <v>31</v>
      </c>
      <c r="M375" t="s">
        <v>237</v>
      </c>
      <c r="N375" t="s">
        <v>345</v>
      </c>
      <c r="O375" t="s">
        <v>346</v>
      </c>
      <c r="Q375" t="s">
        <v>240</v>
      </c>
      <c r="R375" t="s">
        <v>241</v>
      </c>
      <c r="S375" t="s">
        <v>1059</v>
      </c>
      <c r="T375" t="s">
        <v>1058</v>
      </c>
      <c r="U375" s="7">
        <v>50</v>
      </c>
      <c r="V375" s="7">
        <v>43.678035218757444</v>
      </c>
      <c r="W375">
        <v>5</v>
      </c>
      <c r="X375" s="7">
        <v>45</v>
      </c>
      <c r="Y375" s="7">
        <v>250</v>
      </c>
      <c r="Z375" s="7">
        <f t="shared" si="22"/>
        <v>205</v>
      </c>
      <c r="AA375" t="s">
        <v>30</v>
      </c>
      <c r="AB375" t="str">
        <f t="shared" si="23"/>
        <v>Cash Over 200</v>
      </c>
    </row>
    <row r="376" spans="1:28" x14ac:dyDescent="0.25">
      <c r="A376">
        <v>51226</v>
      </c>
      <c r="B376" s="2">
        <v>42752</v>
      </c>
      <c r="C376" s="10">
        <f>VLOOKUP(B376,Dates!A:B,2,FALSE)</f>
        <v>3</v>
      </c>
      <c r="D376">
        <v>2</v>
      </c>
      <c r="E376" s="2">
        <f t="shared" si="20"/>
        <v>42754</v>
      </c>
      <c r="F376">
        <v>0</v>
      </c>
      <c r="G376" t="s">
        <v>23</v>
      </c>
      <c r="H376" t="str">
        <f t="shared" si="21"/>
        <v>Other</v>
      </c>
      <c r="I376">
        <v>36</v>
      </c>
      <c r="J376">
        <v>7603</v>
      </c>
      <c r="K376">
        <v>6</v>
      </c>
      <c r="L376" t="s">
        <v>35</v>
      </c>
      <c r="M376" t="s">
        <v>237</v>
      </c>
      <c r="N376" t="s">
        <v>360</v>
      </c>
      <c r="O376" t="s">
        <v>360</v>
      </c>
      <c r="Q376" t="s">
        <v>344</v>
      </c>
      <c r="R376" t="s">
        <v>320</v>
      </c>
      <c r="S376" t="s">
        <v>1077</v>
      </c>
      <c r="T376" t="s">
        <v>1090</v>
      </c>
      <c r="U376" s="7">
        <v>19.989999770000001</v>
      </c>
      <c r="V376" s="7">
        <v>13.643874764125</v>
      </c>
      <c r="W376">
        <v>5</v>
      </c>
      <c r="X376" s="7">
        <v>3</v>
      </c>
      <c r="Y376" s="7">
        <v>99.94999885</v>
      </c>
      <c r="Z376" s="7">
        <f t="shared" si="22"/>
        <v>96.94999885</v>
      </c>
      <c r="AA376" t="s">
        <v>30</v>
      </c>
      <c r="AB376" t="str">
        <f t="shared" si="23"/>
        <v>Cash Not Over 200</v>
      </c>
    </row>
    <row r="377" spans="1:28" x14ac:dyDescent="0.25">
      <c r="A377">
        <v>67753</v>
      </c>
      <c r="B377" s="2">
        <v>42994</v>
      </c>
      <c r="C377" s="10">
        <f>VLOOKUP(B377,Dates!A:B,2,FALSE)</f>
        <v>7</v>
      </c>
      <c r="D377">
        <v>2</v>
      </c>
      <c r="E377" s="2">
        <f t="shared" si="20"/>
        <v>42997</v>
      </c>
      <c r="F377">
        <v>1</v>
      </c>
      <c r="G377" t="s">
        <v>23</v>
      </c>
      <c r="H377" t="str">
        <f t="shared" si="21"/>
        <v>Other</v>
      </c>
      <c r="I377">
        <v>10</v>
      </c>
      <c r="J377">
        <v>1566</v>
      </c>
      <c r="K377">
        <v>3</v>
      </c>
      <c r="L377" t="s">
        <v>24</v>
      </c>
      <c r="M377" t="s">
        <v>237</v>
      </c>
      <c r="N377" t="s">
        <v>361</v>
      </c>
      <c r="O377" t="s">
        <v>362</v>
      </c>
      <c r="Q377" t="s">
        <v>248</v>
      </c>
      <c r="R377" t="s">
        <v>241</v>
      </c>
      <c r="S377" t="s">
        <v>1113</v>
      </c>
      <c r="T377" t="s">
        <v>1112</v>
      </c>
      <c r="U377" s="7">
        <v>399.98999020000002</v>
      </c>
      <c r="V377" s="7">
        <v>294.3899917</v>
      </c>
      <c r="W377">
        <v>1</v>
      </c>
      <c r="X377" s="7">
        <v>48</v>
      </c>
      <c r="Y377" s="7">
        <v>399.98999020000002</v>
      </c>
      <c r="Z377" s="7">
        <f t="shared" si="22"/>
        <v>351.98999020000002</v>
      </c>
      <c r="AA377" t="s">
        <v>45</v>
      </c>
      <c r="AB377" t="str">
        <f t="shared" si="23"/>
        <v>Non-Cash Payments</v>
      </c>
    </row>
    <row r="378" spans="1:28" x14ac:dyDescent="0.25">
      <c r="A378">
        <v>15421</v>
      </c>
      <c r="B378" s="2">
        <v>42230</v>
      </c>
      <c r="C378" s="10">
        <f>VLOOKUP(B378,Dates!A:B,2,FALSE)</f>
        <v>6</v>
      </c>
      <c r="D378">
        <v>2</v>
      </c>
      <c r="E378" s="2">
        <f t="shared" si="20"/>
        <v>42234</v>
      </c>
      <c r="F378">
        <v>0</v>
      </c>
      <c r="G378" t="s">
        <v>23</v>
      </c>
      <c r="H378" t="str">
        <f t="shared" si="21"/>
        <v>Other</v>
      </c>
      <c r="I378">
        <v>9</v>
      </c>
      <c r="J378">
        <v>2918</v>
      </c>
      <c r="K378">
        <v>3</v>
      </c>
      <c r="L378" t="s">
        <v>24</v>
      </c>
      <c r="M378" t="s">
        <v>237</v>
      </c>
      <c r="N378" t="s">
        <v>363</v>
      </c>
      <c r="O378" t="s">
        <v>364</v>
      </c>
      <c r="Q378" t="s">
        <v>263</v>
      </c>
      <c r="R378" t="s">
        <v>264</v>
      </c>
      <c r="S378" t="s">
        <v>1045</v>
      </c>
      <c r="T378" t="s">
        <v>1044</v>
      </c>
      <c r="U378" s="7">
        <v>99.989997860000003</v>
      </c>
      <c r="V378" s="7">
        <v>95.114003926871064</v>
      </c>
      <c r="W378">
        <v>1</v>
      </c>
      <c r="X378" s="7">
        <v>13</v>
      </c>
      <c r="Y378" s="7">
        <v>99.989997860000003</v>
      </c>
      <c r="Z378" s="7">
        <f t="shared" si="22"/>
        <v>86.989997860000003</v>
      </c>
      <c r="AA378" t="s">
        <v>45</v>
      </c>
      <c r="AB378" t="str">
        <f t="shared" si="23"/>
        <v>Non-Cash Payments</v>
      </c>
    </row>
    <row r="379" spans="1:28" x14ac:dyDescent="0.25">
      <c r="A379">
        <v>13225</v>
      </c>
      <c r="B379" s="2">
        <v>42198</v>
      </c>
      <c r="C379" s="10">
        <f>VLOOKUP(B379,Dates!A:B,2,FALSE)</f>
        <v>2</v>
      </c>
      <c r="D379">
        <v>2</v>
      </c>
      <c r="E379" s="2">
        <f t="shared" si="20"/>
        <v>42200</v>
      </c>
      <c r="F379">
        <v>1</v>
      </c>
      <c r="G379" t="s">
        <v>23</v>
      </c>
      <c r="H379" t="str">
        <f t="shared" si="21"/>
        <v>Other</v>
      </c>
      <c r="I379">
        <v>13</v>
      </c>
      <c r="J379">
        <v>1491</v>
      </c>
      <c r="K379">
        <v>3</v>
      </c>
      <c r="L379" t="s">
        <v>24</v>
      </c>
      <c r="M379" t="s">
        <v>237</v>
      </c>
      <c r="N379" t="s">
        <v>365</v>
      </c>
      <c r="O379" t="s">
        <v>366</v>
      </c>
      <c r="Q379" t="s">
        <v>367</v>
      </c>
      <c r="R379" t="s">
        <v>252</v>
      </c>
      <c r="S379" t="s">
        <v>1051</v>
      </c>
      <c r="T379" t="s">
        <v>1107</v>
      </c>
      <c r="U379" s="7">
        <v>27.989999770000001</v>
      </c>
      <c r="V379" s="7">
        <v>22.101999580000001</v>
      </c>
      <c r="W379">
        <v>1</v>
      </c>
      <c r="X379" s="7">
        <v>4.4800000190000002</v>
      </c>
      <c r="Y379" s="7">
        <v>27.989999770000001</v>
      </c>
      <c r="Z379" s="7">
        <f t="shared" si="22"/>
        <v>23.509999751000002</v>
      </c>
      <c r="AA379" t="s">
        <v>45</v>
      </c>
      <c r="AB379" t="str">
        <f t="shared" si="23"/>
        <v>Non-Cash Payments</v>
      </c>
    </row>
    <row r="380" spans="1:28" x14ac:dyDescent="0.25">
      <c r="A380">
        <v>71362</v>
      </c>
      <c r="B380" s="2">
        <v>42927</v>
      </c>
      <c r="C380" s="10">
        <f>VLOOKUP(B380,Dates!A:B,2,FALSE)</f>
        <v>3</v>
      </c>
      <c r="D380">
        <v>2</v>
      </c>
      <c r="E380" s="2">
        <f t="shared" si="20"/>
        <v>42929</v>
      </c>
      <c r="F380">
        <v>1</v>
      </c>
      <c r="G380" t="s">
        <v>23</v>
      </c>
      <c r="H380" t="str">
        <f t="shared" si="21"/>
        <v>Other</v>
      </c>
      <c r="I380">
        <v>66</v>
      </c>
      <c r="J380">
        <v>14915</v>
      </c>
      <c r="K380">
        <v>4</v>
      </c>
      <c r="L380" t="s">
        <v>46</v>
      </c>
      <c r="M380" t="s">
        <v>237</v>
      </c>
      <c r="N380" t="s">
        <v>368</v>
      </c>
      <c r="O380" t="s">
        <v>369</v>
      </c>
      <c r="Q380" t="s">
        <v>263</v>
      </c>
      <c r="R380" t="s">
        <v>264</v>
      </c>
      <c r="S380" t="s">
        <v>1115</v>
      </c>
      <c r="T380" t="s">
        <v>1114</v>
      </c>
      <c r="U380" s="7">
        <v>461.48001099999999</v>
      </c>
      <c r="V380" s="7">
        <v>376.77167767999998</v>
      </c>
      <c r="W380">
        <v>1</v>
      </c>
      <c r="X380" s="7">
        <v>0</v>
      </c>
      <c r="Y380" s="7">
        <v>461.48001099999999</v>
      </c>
      <c r="Z380" s="7">
        <f t="shared" si="22"/>
        <v>461.48001099999999</v>
      </c>
      <c r="AA380" t="s">
        <v>45</v>
      </c>
      <c r="AB380" t="str">
        <f t="shared" si="23"/>
        <v>Non-Cash Payments</v>
      </c>
    </row>
    <row r="381" spans="1:28" x14ac:dyDescent="0.25">
      <c r="A381">
        <v>13232</v>
      </c>
      <c r="B381" s="2">
        <v>42198</v>
      </c>
      <c r="C381" s="10">
        <f>VLOOKUP(B381,Dates!A:B,2,FALSE)</f>
        <v>2</v>
      </c>
      <c r="D381">
        <v>2</v>
      </c>
      <c r="E381" s="2">
        <f t="shared" si="20"/>
        <v>42200</v>
      </c>
      <c r="F381">
        <v>1</v>
      </c>
      <c r="G381" t="s">
        <v>23</v>
      </c>
      <c r="H381" t="str">
        <f t="shared" si="21"/>
        <v>Other</v>
      </c>
      <c r="I381">
        <v>18</v>
      </c>
      <c r="J381">
        <v>9619</v>
      </c>
      <c r="K381">
        <v>4</v>
      </c>
      <c r="L381" t="s">
        <v>46</v>
      </c>
      <c r="M381" t="s">
        <v>237</v>
      </c>
      <c r="N381" t="s">
        <v>370</v>
      </c>
      <c r="O381" t="s">
        <v>330</v>
      </c>
      <c r="Q381" t="s">
        <v>263</v>
      </c>
      <c r="R381" t="s">
        <v>264</v>
      </c>
      <c r="S381" t="s">
        <v>1053</v>
      </c>
      <c r="T381" t="s">
        <v>1052</v>
      </c>
      <c r="U381" s="7">
        <v>129.9900055</v>
      </c>
      <c r="V381" s="7">
        <v>110.80340837177086</v>
      </c>
      <c r="W381">
        <v>1</v>
      </c>
      <c r="X381" s="7">
        <v>0</v>
      </c>
      <c r="Y381" s="7">
        <v>129.9900055</v>
      </c>
      <c r="Z381" s="7">
        <f t="shared" si="22"/>
        <v>129.9900055</v>
      </c>
      <c r="AA381" t="s">
        <v>45</v>
      </c>
      <c r="AB381" t="str">
        <f t="shared" si="23"/>
        <v>Non-Cash Payments</v>
      </c>
    </row>
    <row r="382" spans="1:28" x14ac:dyDescent="0.25">
      <c r="A382">
        <v>67753</v>
      </c>
      <c r="B382" s="2">
        <v>42994</v>
      </c>
      <c r="C382" s="10">
        <f>VLOOKUP(B382,Dates!A:B,2,FALSE)</f>
        <v>7</v>
      </c>
      <c r="D382">
        <v>2</v>
      </c>
      <c r="E382" s="2">
        <f t="shared" si="20"/>
        <v>42997</v>
      </c>
      <c r="F382">
        <v>1</v>
      </c>
      <c r="G382" t="s">
        <v>23</v>
      </c>
      <c r="H382" t="str">
        <f t="shared" si="21"/>
        <v>Other</v>
      </c>
      <c r="I382">
        <v>17</v>
      </c>
      <c r="J382">
        <v>1566</v>
      </c>
      <c r="K382">
        <v>4</v>
      </c>
      <c r="L382" t="s">
        <v>46</v>
      </c>
      <c r="M382" t="s">
        <v>237</v>
      </c>
      <c r="N382" t="s">
        <v>361</v>
      </c>
      <c r="O382" t="s">
        <v>362</v>
      </c>
      <c r="Q382" t="s">
        <v>248</v>
      </c>
      <c r="R382" t="s">
        <v>241</v>
      </c>
      <c r="S382" t="s">
        <v>1055</v>
      </c>
      <c r="T382" t="s">
        <v>1116</v>
      </c>
      <c r="U382" s="7">
        <v>299.98999020000002</v>
      </c>
      <c r="V382" s="7">
        <v>155.98999020000002</v>
      </c>
      <c r="W382">
        <v>1</v>
      </c>
      <c r="X382" s="7">
        <v>0</v>
      </c>
      <c r="Y382" s="7">
        <v>299.98999020000002</v>
      </c>
      <c r="Z382" s="7">
        <f t="shared" si="22"/>
        <v>299.98999020000002</v>
      </c>
      <c r="AA382" t="s">
        <v>45</v>
      </c>
      <c r="AB382" t="str">
        <f t="shared" si="23"/>
        <v>Non-Cash Payments</v>
      </c>
    </row>
    <row r="383" spans="1:28" x14ac:dyDescent="0.25">
      <c r="A383">
        <v>68879</v>
      </c>
      <c r="B383" s="2">
        <v>42776</v>
      </c>
      <c r="C383" s="10">
        <f>VLOOKUP(B383,Dates!A:B,2,FALSE)</f>
        <v>6</v>
      </c>
      <c r="D383">
        <v>2</v>
      </c>
      <c r="E383" s="2">
        <f t="shared" si="20"/>
        <v>42780</v>
      </c>
      <c r="F383">
        <v>1</v>
      </c>
      <c r="G383" t="s">
        <v>23</v>
      </c>
      <c r="H383" t="str">
        <f t="shared" si="21"/>
        <v>Other</v>
      </c>
      <c r="I383">
        <v>18</v>
      </c>
      <c r="J383">
        <v>778</v>
      </c>
      <c r="K383">
        <v>4</v>
      </c>
      <c r="L383" t="s">
        <v>46</v>
      </c>
      <c r="M383" t="s">
        <v>237</v>
      </c>
      <c r="N383" t="s">
        <v>303</v>
      </c>
      <c r="O383" t="s">
        <v>243</v>
      </c>
      <c r="Q383" t="s">
        <v>244</v>
      </c>
      <c r="R383" t="s">
        <v>241</v>
      </c>
      <c r="S383" t="s">
        <v>1053</v>
      </c>
      <c r="T383" t="s">
        <v>1052</v>
      </c>
      <c r="U383" s="7">
        <v>129.9900055</v>
      </c>
      <c r="V383" s="7">
        <v>110.80340837177086</v>
      </c>
      <c r="W383">
        <v>1</v>
      </c>
      <c r="X383" s="7">
        <v>0</v>
      </c>
      <c r="Y383" s="7">
        <v>129.9900055</v>
      </c>
      <c r="Z383" s="7">
        <f t="shared" si="22"/>
        <v>129.9900055</v>
      </c>
      <c r="AA383" t="s">
        <v>45</v>
      </c>
      <c r="AB383" t="str">
        <f t="shared" si="23"/>
        <v>Non-Cash Payments</v>
      </c>
    </row>
    <row r="384" spans="1:28" x14ac:dyDescent="0.25">
      <c r="A384">
        <v>65487</v>
      </c>
      <c r="B384" s="2">
        <v>42960</v>
      </c>
      <c r="C384" s="10">
        <f>VLOOKUP(B384,Dates!A:B,2,FALSE)</f>
        <v>1</v>
      </c>
      <c r="D384">
        <v>2</v>
      </c>
      <c r="E384" s="2">
        <f t="shared" si="20"/>
        <v>42962</v>
      </c>
      <c r="F384">
        <v>1</v>
      </c>
      <c r="G384" t="s">
        <v>23</v>
      </c>
      <c r="H384" t="str">
        <f t="shared" si="21"/>
        <v>Other</v>
      </c>
      <c r="I384">
        <v>18</v>
      </c>
      <c r="J384">
        <v>2363</v>
      </c>
      <c r="K384">
        <v>4</v>
      </c>
      <c r="L384" t="s">
        <v>46</v>
      </c>
      <c r="M384" t="s">
        <v>237</v>
      </c>
      <c r="N384" t="s">
        <v>371</v>
      </c>
      <c r="O384" t="s">
        <v>288</v>
      </c>
      <c r="Q384" t="s">
        <v>244</v>
      </c>
      <c r="R384" t="s">
        <v>241</v>
      </c>
      <c r="S384" t="s">
        <v>1053</v>
      </c>
      <c r="T384" t="s">
        <v>1052</v>
      </c>
      <c r="U384" s="7">
        <v>129.9900055</v>
      </c>
      <c r="V384" s="7">
        <v>110.80340837177086</v>
      </c>
      <c r="W384">
        <v>1</v>
      </c>
      <c r="X384" s="7">
        <v>0</v>
      </c>
      <c r="Y384" s="7">
        <v>129.9900055</v>
      </c>
      <c r="Z384" s="7">
        <f t="shared" si="22"/>
        <v>129.9900055</v>
      </c>
      <c r="AA384" t="s">
        <v>45</v>
      </c>
      <c r="AB384" t="str">
        <f t="shared" si="23"/>
        <v>Non-Cash Payments</v>
      </c>
    </row>
    <row r="385" spans="1:28" x14ac:dyDescent="0.25">
      <c r="A385">
        <v>65105</v>
      </c>
      <c r="B385" s="2">
        <v>42955</v>
      </c>
      <c r="C385" s="10">
        <f>VLOOKUP(B385,Dates!A:B,2,FALSE)</f>
        <v>3</v>
      </c>
      <c r="D385">
        <v>2</v>
      </c>
      <c r="E385" s="2">
        <f t="shared" si="20"/>
        <v>42957</v>
      </c>
      <c r="F385">
        <v>1</v>
      </c>
      <c r="G385" t="s">
        <v>23</v>
      </c>
      <c r="H385" t="str">
        <f t="shared" si="21"/>
        <v>Other</v>
      </c>
      <c r="I385">
        <v>18</v>
      </c>
      <c r="J385">
        <v>5898</v>
      </c>
      <c r="K385">
        <v>4</v>
      </c>
      <c r="L385" t="s">
        <v>46</v>
      </c>
      <c r="M385" t="s">
        <v>237</v>
      </c>
      <c r="N385" t="s">
        <v>276</v>
      </c>
      <c r="O385" t="s">
        <v>239</v>
      </c>
      <c r="Q385" t="s">
        <v>240</v>
      </c>
      <c r="R385" t="s">
        <v>241</v>
      </c>
      <c r="S385" t="s">
        <v>1053</v>
      </c>
      <c r="T385" t="s">
        <v>1052</v>
      </c>
      <c r="U385" s="7">
        <v>129.9900055</v>
      </c>
      <c r="V385" s="7">
        <v>110.80340837177086</v>
      </c>
      <c r="W385">
        <v>1</v>
      </c>
      <c r="X385" s="7">
        <v>0</v>
      </c>
      <c r="Y385" s="7">
        <v>129.9900055</v>
      </c>
      <c r="Z385" s="7">
        <f t="shared" si="22"/>
        <v>129.9900055</v>
      </c>
      <c r="AA385" t="s">
        <v>45</v>
      </c>
      <c r="AB385" t="str">
        <f t="shared" si="23"/>
        <v>Non-Cash Payments</v>
      </c>
    </row>
    <row r="386" spans="1:28" x14ac:dyDescent="0.25">
      <c r="A386">
        <v>14837</v>
      </c>
      <c r="B386" s="2">
        <v>42132</v>
      </c>
      <c r="C386" s="10">
        <f>VLOOKUP(B386,Dates!A:B,2,FALSE)</f>
        <v>6</v>
      </c>
      <c r="D386">
        <v>2</v>
      </c>
      <c r="E386" s="2">
        <f t="shared" si="20"/>
        <v>42136</v>
      </c>
      <c r="F386">
        <v>1</v>
      </c>
      <c r="G386" t="s">
        <v>23</v>
      </c>
      <c r="H386" t="str">
        <f t="shared" si="21"/>
        <v>Other</v>
      </c>
      <c r="I386">
        <v>18</v>
      </c>
      <c r="J386">
        <v>1948</v>
      </c>
      <c r="K386">
        <v>4</v>
      </c>
      <c r="L386" t="s">
        <v>46</v>
      </c>
      <c r="M386" t="s">
        <v>237</v>
      </c>
      <c r="N386" t="s">
        <v>355</v>
      </c>
      <c r="O386" t="s">
        <v>355</v>
      </c>
      <c r="Q386" t="s">
        <v>240</v>
      </c>
      <c r="R386" t="s">
        <v>241</v>
      </c>
      <c r="S386" t="s">
        <v>1053</v>
      </c>
      <c r="T386" t="s">
        <v>1052</v>
      </c>
      <c r="U386" s="7">
        <v>129.9900055</v>
      </c>
      <c r="V386" s="7">
        <v>110.80340837177086</v>
      </c>
      <c r="W386">
        <v>1</v>
      </c>
      <c r="X386" s="7">
        <v>0</v>
      </c>
      <c r="Y386" s="7">
        <v>129.9900055</v>
      </c>
      <c r="Z386" s="7">
        <f t="shared" si="22"/>
        <v>129.9900055</v>
      </c>
      <c r="AA386" t="s">
        <v>45</v>
      </c>
      <c r="AB386" t="str">
        <f t="shared" si="23"/>
        <v>Non-Cash Payments</v>
      </c>
    </row>
    <row r="387" spans="1:28" x14ac:dyDescent="0.25">
      <c r="A387">
        <v>46224</v>
      </c>
      <c r="B387" s="2">
        <v>42501</v>
      </c>
      <c r="C387" s="10">
        <f>VLOOKUP(B387,Dates!A:B,2,FALSE)</f>
        <v>4</v>
      </c>
      <c r="D387">
        <v>2</v>
      </c>
      <c r="E387" s="2">
        <f t="shared" ref="E387:E450" si="24">WORKDAY(B387,D387)</f>
        <v>42503</v>
      </c>
      <c r="F387">
        <v>1</v>
      </c>
      <c r="G387" t="s">
        <v>23</v>
      </c>
      <c r="H387" t="str">
        <f t="shared" ref="H387:H450" si="25">IF(AND(F387=0,G387="Same Day"),"Same Day - On Time","Other")</f>
        <v>Other</v>
      </c>
      <c r="I387">
        <v>17</v>
      </c>
      <c r="J387">
        <v>1820</v>
      </c>
      <c r="K387">
        <v>4</v>
      </c>
      <c r="L387" t="s">
        <v>46</v>
      </c>
      <c r="M387" t="s">
        <v>237</v>
      </c>
      <c r="N387" t="s">
        <v>372</v>
      </c>
      <c r="O387" t="s">
        <v>372</v>
      </c>
      <c r="Q387" t="s">
        <v>373</v>
      </c>
      <c r="R387" t="s">
        <v>320</v>
      </c>
      <c r="S387" t="s">
        <v>1055</v>
      </c>
      <c r="T387" t="s">
        <v>1054</v>
      </c>
      <c r="U387" s="7">
        <v>59.990001679999999</v>
      </c>
      <c r="V387" s="7">
        <v>54.488929209402009</v>
      </c>
      <c r="W387">
        <v>1</v>
      </c>
      <c r="X387" s="7">
        <v>0.60000002399999997</v>
      </c>
      <c r="Y387" s="7">
        <v>59.990001679999999</v>
      </c>
      <c r="Z387" s="7">
        <f t="shared" ref="Z387:Z450" si="26">Y387-X387</f>
        <v>59.390001655999995</v>
      </c>
      <c r="AA387" t="s">
        <v>45</v>
      </c>
      <c r="AB387" t="str">
        <f t="shared" ref="AB387:AB450" si="27">IF(AND(Z387&gt;200,AA387="CASH"),"Cash Over 200",IF(AA387="CASH","Cash Not Over 200","Non-Cash Payments"))</f>
        <v>Non-Cash Payments</v>
      </c>
    </row>
    <row r="388" spans="1:28" x14ac:dyDescent="0.25">
      <c r="A388">
        <v>71217</v>
      </c>
      <c r="B388" s="2">
        <v>42866</v>
      </c>
      <c r="C388" s="10">
        <f>VLOOKUP(B388,Dates!A:B,2,FALSE)</f>
        <v>5</v>
      </c>
      <c r="D388">
        <v>2</v>
      </c>
      <c r="E388" s="2">
        <f t="shared" si="24"/>
        <v>42870</v>
      </c>
      <c r="F388">
        <v>1</v>
      </c>
      <c r="G388" t="s">
        <v>23</v>
      </c>
      <c r="H388" t="str">
        <f t="shared" si="25"/>
        <v>Other</v>
      </c>
      <c r="I388">
        <v>66</v>
      </c>
      <c r="J388">
        <v>14770</v>
      </c>
      <c r="K388">
        <v>4</v>
      </c>
      <c r="L388" t="s">
        <v>46</v>
      </c>
      <c r="M388" t="s">
        <v>237</v>
      </c>
      <c r="N388" t="s">
        <v>275</v>
      </c>
      <c r="O388" t="s">
        <v>250</v>
      </c>
      <c r="Q388" t="s">
        <v>251</v>
      </c>
      <c r="R388" t="s">
        <v>252</v>
      </c>
      <c r="S388" t="s">
        <v>1115</v>
      </c>
      <c r="T388" t="s">
        <v>1114</v>
      </c>
      <c r="U388" s="7">
        <v>461.48001099999999</v>
      </c>
      <c r="V388" s="7">
        <v>376.77167767999998</v>
      </c>
      <c r="W388">
        <v>1</v>
      </c>
      <c r="X388" s="7">
        <v>4.6100001339999999</v>
      </c>
      <c r="Y388" s="7">
        <v>461.48001099999999</v>
      </c>
      <c r="Z388" s="7">
        <f t="shared" si="26"/>
        <v>456.87001086599997</v>
      </c>
      <c r="AA388" t="s">
        <v>45</v>
      </c>
      <c r="AB388" t="str">
        <f t="shared" si="27"/>
        <v>Non-Cash Payments</v>
      </c>
    </row>
    <row r="389" spans="1:28" x14ac:dyDescent="0.25">
      <c r="A389">
        <v>63972</v>
      </c>
      <c r="B389" s="2">
        <v>42938</v>
      </c>
      <c r="C389" s="10">
        <f>VLOOKUP(B389,Dates!A:B,2,FALSE)</f>
        <v>7</v>
      </c>
      <c r="D389">
        <v>2</v>
      </c>
      <c r="E389" s="2">
        <f t="shared" si="24"/>
        <v>42941</v>
      </c>
      <c r="F389">
        <v>1</v>
      </c>
      <c r="G389" t="s">
        <v>23</v>
      </c>
      <c r="H389" t="str">
        <f t="shared" si="25"/>
        <v>Other</v>
      </c>
      <c r="I389">
        <v>18</v>
      </c>
      <c r="J389">
        <v>1962</v>
      </c>
      <c r="K389">
        <v>4</v>
      </c>
      <c r="L389" t="s">
        <v>46</v>
      </c>
      <c r="M389" t="s">
        <v>237</v>
      </c>
      <c r="N389" t="s">
        <v>374</v>
      </c>
      <c r="O389" t="s">
        <v>250</v>
      </c>
      <c r="Q389" t="s">
        <v>251</v>
      </c>
      <c r="R389" t="s">
        <v>252</v>
      </c>
      <c r="S389" t="s">
        <v>1053</v>
      </c>
      <c r="T389" t="s">
        <v>1052</v>
      </c>
      <c r="U389" s="7">
        <v>129.9900055</v>
      </c>
      <c r="V389" s="7">
        <v>110.80340837177086</v>
      </c>
      <c r="W389">
        <v>1</v>
      </c>
      <c r="X389" s="7">
        <v>1.2999999520000001</v>
      </c>
      <c r="Y389" s="7">
        <v>129.9900055</v>
      </c>
      <c r="Z389" s="7">
        <f t="shared" si="26"/>
        <v>128.69000554799999</v>
      </c>
      <c r="AA389" t="s">
        <v>45</v>
      </c>
      <c r="AB389" t="str">
        <f t="shared" si="27"/>
        <v>Non-Cash Payments</v>
      </c>
    </row>
    <row r="390" spans="1:28" x14ac:dyDescent="0.25">
      <c r="A390">
        <v>19200</v>
      </c>
      <c r="B390" s="2">
        <v>42226</v>
      </c>
      <c r="C390" s="10">
        <f>VLOOKUP(B390,Dates!A:B,2,FALSE)</f>
        <v>2</v>
      </c>
      <c r="D390">
        <v>2</v>
      </c>
      <c r="E390" s="2">
        <f t="shared" si="24"/>
        <v>42228</v>
      </c>
      <c r="F390">
        <v>1</v>
      </c>
      <c r="G390" t="s">
        <v>23</v>
      </c>
      <c r="H390" t="str">
        <f t="shared" si="25"/>
        <v>Other</v>
      </c>
      <c r="I390">
        <v>18</v>
      </c>
      <c r="J390">
        <v>7175</v>
      </c>
      <c r="K390">
        <v>4</v>
      </c>
      <c r="L390" t="s">
        <v>46</v>
      </c>
      <c r="M390" t="s">
        <v>237</v>
      </c>
      <c r="N390" t="s">
        <v>375</v>
      </c>
      <c r="O390" t="s">
        <v>250</v>
      </c>
      <c r="Q390" t="s">
        <v>251</v>
      </c>
      <c r="R390" t="s">
        <v>252</v>
      </c>
      <c r="S390" t="s">
        <v>1053</v>
      </c>
      <c r="T390" t="s">
        <v>1052</v>
      </c>
      <c r="U390" s="7">
        <v>129.9900055</v>
      </c>
      <c r="V390" s="7">
        <v>110.80340837177086</v>
      </c>
      <c r="W390">
        <v>1</v>
      </c>
      <c r="X390" s="7">
        <v>1.2999999520000001</v>
      </c>
      <c r="Y390" s="7">
        <v>129.9900055</v>
      </c>
      <c r="Z390" s="7">
        <f t="shared" si="26"/>
        <v>128.69000554799999</v>
      </c>
      <c r="AA390" t="s">
        <v>45</v>
      </c>
      <c r="AB390" t="str">
        <f t="shared" si="27"/>
        <v>Non-Cash Payments</v>
      </c>
    </row>
    <row r="391" spans="1:28" x14ac:dyDescent="0.25">
      <c r="A391">
        <v>18009</v>
      </c>
      <c r="B391" s="2">
        <v>42267</v>
      </c>
      <c r="C391" s="10">
        <f>VLOOKUP(B391,Dates!A:B,2,FALSE)</f>
        <v>1</v>
      </c>
      <c r="D391">
        <v>2</v>
      </c>
      <c r="E391" s="2">
        <f t="shared" si="24"/>
        <v>42269</v>
      </c>
      <c r="F391">
        <v>1</v>
      </c>
      <c r="G391" t="s">
        <v>23</v>
      </c>
      <c r="H391" t="str">
        <f t="shared" si="25"/>
        <v>Other</v>
      </c>
      <c r="I391">
        <v>18</v>
      </c>
      <c r="J391">
        <v>1222</v>
      </c>
      <c r="K391">
        <v>4</v>
      </c>
      <c r="L391" t="s">
        <v>46</v>
      </c>
      <c r="M391" t="s">
        <v>237</v>
      </c>
      <c r="N391" t="s">
        <v>376</v>
      </c>
      <c r="O391" t="s">
        <v>250</v>
      </c>
      <c r="Q391" t="s">
        <v>251</v>
      </c>
      <c r="R391" t="s">
        <v>252</v>
      </c>
      <c r="S391" t="s">
        <v>1053</v>
      </c>
      <c r="T391" t="s">
        <v>1052</v>
      </c>
      <c r="U391" s="7">
        <v>129.9900055</v>
      </c>
      <c r="V391" s="7">
        <v>110.80340837177086</v>
      </c>
      <c r="W391">
        <v>1</v>
      </c>
      <c r="X391" s="7">
        <v>1.2999999520000001</v>
      </c>
      <c r="Y391" s="7">
        <v>129.9900055</v>
      </c>
      <c r="Z391" s="7">
        <f t="shared" si="26"/>
        <v>128.69000554799999</v>
      </c>
      <c r="AA391" t="s">
        <v>45</v>
      </c>
      <c r="AB391" t="str">
        <f t="shared" si="27"/>
        <v>Non-Cash Payments</v>
      </c>
    </row>
    <row r="392" spans="1:28" x14ac:dyDescent="0.25">
      <c r="A392">
        <v>10831</v>
      </c>
      <c r="B392" s="2">
        <v>42222</v>
      </c>
      <c r="C392" s="10">
        <f>VLOOKUP(B392,Dates!A:B,2,FALSE)</f>
        <v>5</v>
      </c>
      <c r="D392">
        <v>2</v>
      </c>
      <c r="E392" s="2">
        <f t="shared" si="24"/>
        <v>42226</v>
      </c>
      <c r="F392">
        <v>0</v>
      </c>
      <c r="G392" t="s">
        <v>23</v>
      </c>
      <c r="H392" t="str">
        <f t="shared" si="25"/>
        <v>Other</v>
      </c>
      <c r="I392">
        <v>18</v>
      </c>
      <c r="J392">
        <v>487</v>
      </c>
      <c r="K392">
        <v>4</v>
      </c>
      <c r="L392" t="s">
        <v>46</v>
      </c>
      <c r="M392" t="s">
        <v>237</v>
      </c>
      <c r="N392" t="s">
        <v>377</v>
      </c>
      <c r="O392" t="s">
        <v>378</v>
      </c>
      <c r="Q392" t="s">
        <v>367</v>
      </c>
      <c r="R392" t="s">
        <v>252</v>
      </c>
      <c r="S392" t="s">
        <v>1053</v>
      </c>
      <c r="T392" t="s">
        <v>1052</v>
      </c>
      <c r="U392" s="7">
        <v>129.9900055</v>
      </c>
      <c r="V392" s="7">
        <v>110.80340837177086</v>
      </c>
      <c r="W392">
        <v>1</v>
      </c>
      <c r="X392" s="7">
        <v>1.2999999520000001</v>
      </c>
      <c r="Y392" s="7">
        <v>129.9900055</v>
      </c>
      <c r="Z392" s="7">
        <f t="shared" si="26"/>
        <v>128.69000554799999</v>
      </c>
      <c r="AA392" t="s">
        <v>45</v>
      </c>
      <c r="AB392" t="str">
        <f t="shared" si="27"/>
        <v>Non-Cash Payments</v>
      </c>
    </row>
    <row r="393" spans="1:28" x14ac:dyDescent="0.25">
      <c r="A393">
        <v>68107</v>
      </c>
      <c r="B393" s="2">
        <v>42999</v>
      </c>
      <c r="C393" s="10">
        <f>VLOOKUP(B393,Dates!A:B,2,FALSE)</f>
        <v>5</v>
      </c>
      <c r="D393">
        <v>2</v>
      </c>
      <c r="E393" s="2">
        <f t="shared" si="24"/>
        <v>43003</v>
      </c>
      <c r="F393">
        <v>1</v>
      </c>
      <c r="G393" t="s">
        <v>23</v>
      </c>
      <c r="H393" t="str">
        <f t="shared" si="25"/>
        <v>Other</v>
      </c>
      <c r="I393">
        <v>18</v>
      </c>
      <c r="J393">
        <v>2217</v>
      </c>
      <c r="K393">
        <v>4</v>
      </c>
      <c r="L393" t="s">
        <v>46</v>
      </c>
      <c r="M393" t="s">
        <v>237</v>
      </c>
      <c r="N393" t="s">
        <v>379</v>
      </c>
      <c r="O393" t="s">
        <v>305</v>
      </c>
      <c r="Q393" t="s">
        <v>283</v>
      </c>
      <c r="R393" t="s">
        <v>264</v>
      </c>
      <c r="S393" t="s">
        <v>1053</v>
      </c>
      <c r="T393" t="s">
        <v>1052</v>
      </c>
      <c r="U393" s="7">
        <v>129.9900055</v>
      </c>
      <c r="V393" s="7">
        <v>110.80340837177086</v>
      </c>
      <c r="W393">
        <v>1</v>
      </c>
      <c r="X393" s="7">
        <v>1.2999999520000001</v>
      </c>
      <c r="Y393" s="7">
        <v>129.9900055</v>
      </c>
      <c r="Z393" s="7">
        <f t="shared" si="26"/>
        <v>128.69000554799999</v>
      </c>
      <c r="AA393" t="s">
        <v>45</v>
      </c>
      <c r="AB393" t="str">
        <f t="shared" si="27"/>
        <v>Non-Cash Payments</v>
      </c>
    </row>
    <row r="394" spans="1:28" x14ac:dyDescent="0.25">
      <c r="A394">
        <v>15421</v>
      </c>
      <c r="B394" s="2">
        <v>42230</v>
      </c>
      <c r="C394" s="10">
        <f>VLOOKUP(B394,Dates!A:B,2,FALSE)</f>
        <v>6</v>
      </c>
      <c r="D394">
        <v>2</v>
      </c>
      <c r="E394" s="2">
        <f t="shared" si="24"/>
        <v>42234</v>
      </c>
      <c r="F394">
        <v>0</v>
      </c>
      <c r="G394" t="s">
        <v>23</v>
      </c>
      <c r="H394" t="str">
        <f t="shared" si="25"/>
        <v>Other</v>
      </c>
      <c r="I394">
        <v>18</v>
      </c>
      <c r="J394">
        <v>2918</v>
      </c>
      <c r="K394">
        <v>4</v>
      </c>
      <c r="L394" t="s">
        <v>46</v>
      </c>
      <c r="M394" t="s">
        <v>237</v>
      </c>
      <c r="N394" t="s">
        <v>363</v>
      </c>
      <c r="O394" t="s">
        <v>364</v>
      </c>
      <c r="Q394" t="s">
        <v>263</v>
      </c>
      <c r="R394" t="s">
        <v>264</v>
      </c>
      <c r="S394" t="s">
        <v>1053</v>
      </c>
      <c r="T394" t="s">
        <v>1052</v>
      </c>
      <c r="U394" s="7">
        <v>129.9900055</v>
      </c>
      <c r="V394" s="7">
        <v>110.80340837177086</v>
      </c>
      <c r="W394">
        <v>1</v>
      </c>
      <c r="X394" s="7">
        <v>1.2999999520000001</v>
      </c>
      <c r="Y394" s="7">
        <v>129.9900055</v>
      </c>
      <c r="Z394" s="7">
        <f t="shared" si="26"/>
        <v>128.69000554799999</v>
      </c>
      <c r="AA394" t="s">
        <v>45</v>
      </c>
      <c r="AB394" t="str">
        <f t="shared" si="27"/>
        <v>Non-Cash Payments</v>
      </c>
    </row>
    <row r="395" spans="1:28" x14ac:dyDescent="0.25">
      <c r="A395">
        <v>71271</v>
      </c>
      <c r="B395" s="2">
        <v>42897</v>
      </c>
      <c r="C395" s="10">
        <f>VLOOKUP(B395,Dates!A:B,2,FALSE)</f>
        <v>1</v>
      </c>
      <c r="D395">
        <v>2</v>
      </c>
      <c r="E395" s="2">
        <f t="shared" si="24"/>
        <v>42899</v>
      </c>
      <c r="F395">
        <v>0</v>
      </c>
      <c r="G395" t="s">
        <v>23</v>
      </c>
      <c r="H395" t="str">
        <f t="shared" si="25"/>
        <v>Other</v>
      </c>
      <c r="I395">
        <v>66</v>
      </c>
      <c r="J395">
        <v>14824</v>
      </c>
      <c r="K395">
        <v>4</v>
      </c>
      <c r="L395" t="s">
        <v>46</v>
      </c>
      <c r="M395" t="s">
        <v>237</v>
      </c>
      <c r="N395" t="s">
        <v>338</v>
      </c>
      <c r="O395" t="s">
        <v>243</v>
      </c>
      <c r="Q395" t="s">
        <v>244</v>
      </c>
      <c r="R395" t="s">
        <v>241</v>
      </c>
      <c r="S395" t="s">
        <v>1115</v>
      </c>
      <c r="T395" t="s">
        <v>1114</v>
      </c>
      <c r="U395" s="7">
        <v>461.48001099999999</v>
      </c>
      <c r="V395" s="7">
        <v>376.77167767999998</v>
      </c>
      <c r="W395">
        <v>1</v>
      </c>
      <c r="X395" s="7">
        <v>4.6100001339999999</v>
      </c>
      <c r="Y395" s="7">
        <v>461.48001099999999</v>
      </c>
      <c r="Z395" s="7">
        <f t="shared" si="26"/>
        <v>456.87001086599997</v>
      </c>
      <c r="AA395" t="s">
        <v>45</v>
      </c>
      <c r="AB395" t="str">
        <f t="shared" si="27"/>
        <v>Non-Cash Payments</v>
      </c>
    </row>
    <row r="396" spans="1:28" x14ac:dyDescent="0.25">
      <c r="A396">
        <v>68879</v>
      </c>
      <c r="B396" s="2">
        <v>42776</v>
      </c>
      <c r="C396" s="10">
        <f>VLOOKUP(B396,Dates!A:B,2,FALSE)</f>
        <v>6</v>
      </c>
      <c r="D396">
        <v>2</v>
      </c>
      <c r="E396" s="2">
        <f t="shared" si="24"/>
        <v>42780</v>
      </c>
      <c r="F396">
        <v>1</v>
      </c>
      <c r="G396" t="s">
        <v>23</v>
      </c>
      <c r="H396" t="str">
        <f t="shared" si="25"/>
        <v>Other</v>
      </c>
      <c r="I396">
        <v>18</v>
      </c>
      <c r="J396">
        <v>778</v>
      </c>
      <c r="K396">
        <v>4</v>
      </c>
      <c r="L396" t="s">
        <v>46</v>
      </c>
      <c r="M396" t="s">
        <v>237</v>
      </c>
      <c r="N396" t="s">
        <v>303</v>
      </c>
      <c r="O396" t="s">
        <v>243</v>
      </c>
      <c r="Q396" t="s">
        <v>244</v>
      </c>
      <c r="R396" t="s">
        <v>241</v>
      </c>
      <c r="S396" t="s">
        <v>1053</v>
      </c>
      <c r="T396" t="s">
        <v>1052</v>
      </c>
      <c r="U396" s="7">
        <v>129.9900055</v>
      </c>
      <c r="V396" s="7">
        <v>110.80340837177086</v>
      </c>
      <c r="W396">
        <v>1</v>
      </c>
      <c r="X396" s="7">
        <v>1.2999999520000001</v>
      </c>
      <c r="Y396" s="7">
        <v>129.9900055</v>
      </c>
      <c r="Z396" s="7">
        <f t="shared" si="26"/>
        <v>128.69000554799999</v>
      </c>
      <c r="AA396" t="s">
        <v>45</v>
      </c>
      <c r="AB396" t="str">
        <f t="shared" si="27"/>
        <v>Non-Cash Payments</v>
      </c>
    </row>
    <row r="397" spans="1:28" x14ac:dyDescent="0.25">
      <c r="A397">
        <v>65487</v>
      </c>
      <c r="B397" s="2">
        <v>42960</v>
      </c>
      <c r="C397" s="10">
        <f>VLOOKUP(B397,Dates!A:B,2,FALSE)</f>
        <v>1</v>
      </c>
      <c r="D397">
        <v>2</v>
      </c>
      <c r="E397" s="2">
        <f t="shared" si="24"/>
        <v>42962</v>
      </c>
      <c r="F397">
        <v>1</v>
      </c>
      <c r="G397" t="s">
        <v>23</v>
      </c>
      <c r="H397" t="str">
        <f t="shared" si="25"/>
        <v>Other</v>
      </c>
      <c r="I397">
        <v>18</v>
      </c>
      <c r="J397">
        <v>2363</v>
      </c>
      <c r="K397">
        <v>4</v>
      </c>
      <c r="L397" t="s">
        <v>46</v>
      </c>
      <c r="M397" t="s">
        <v>237</v>
      </c>
      <c r="N397" t="s">
        <v>371</v>
      </c>
      <c r="O397" t="s">
        <v>288</v>
      </c>
      <c r="Q397" t="s">
        <v>244</v>
      </c>
      <c r="R397" t="s">
        <v>241</v>
      </c>
      <c r="S397" t="s">
        <v>1053</v>
      </c>
      <c r="T397" t="s">
        <v>1052</v>
      </c>
      <c r="U397" s="7">
        <v>129.9900055</v>
      </c>
      <c r="V397" s="7">
        <v>110.80340837177086</v>
      </c>
      <c r="W397">
        <v>1</v>
      </c>
      <c r="X397" s="7">
        <v>1.2999999520000001</v>
      </c>
      <c r="Y397" s="7">
        <v>129.9900055</v>
      </c>
      <c r="Z397" s="7">
        <f t="shared" si="26"/>
        <v>128.69000554799999</v>
      </c>
      <c r="AA397" t="s">
        <v>45</v>
      </c>
      <c r="AB397" t="str">
        <f t="shared" si="27"/>
        <v>Non-Cash Payments</v>
      </c>
    </row>
    <row r="398" spans="1:28" x14ac:dyDescent="0.25">
      <c r="A398">
        <v>16953</v>
      </c>
      <c r="B398" s="2">
        <v>42133</v>
      </c>
      <c r="C398" s="10">
        <f>VLOOKUP(B398,Dates!A:B,2,FALSE)</f>
        <v>7</v>
      </c>
      <c r="D398">
        <v>2</v>
      </c>
      <c r="E398" s="2">
        <f t="shared" si="24"/>
        <v>42136</v>
      </c>
      <c r="F398">
        <v>1</v>
      </c>
      <c r="G398" t="s">
        <v>23</v>
      </c>
      <c r="H398" t="str">
        <f t="shared" si="25"/>
        <v>Other</v>
      </c>
      <c r="I398">
        <v>18</v>
      </c>
      <c r="J398">
        <v>2078</v>
      </c>
      <c r="K398">
        <v>4</v>
      </c>
      <c r="L398" t="s">
        <v>46</v>
      </c>
      <c r="M398" t="s">
        <v>237</v>
      </c>
      <c r="N398" t="s">
        <v>380</v>
      </c>
      <c r="O398" t="s">
        <v>239</v>
      </c>
      <c r="Q398" t="s">
        <v>240</v>
      </c>
      <c r="R398" t="s">
        <v>241</v>
      </c>
      <c r="S398" t="s">
        <v>1053</v>
      </c>
      <c r="T398" t="s">
        <v>1052</v>
      </c>
      <c r="U398" s="7">
        <v>129.9900055</v>
      </c>
      <c r="V398" s="7">
        <v>110.80340837177086</v>
      </c>
      <c r="W398">
        <v>1</v>
      </c>
      <c r="X398" s="7">
        <v>1.2999999520000001</v>
      </c>
      <c r="Y398" s="7">
        <v>129.9900055</v>
      </c>
      <c r="Z398" s="7">
        <f t="shared" si="26"/>
        <v>128.69000554799999</v>
      </c>
      <c r="AA398" t="s">
        <v>45</v>
      </c>
      <c r="AB398" t="str">
        <f t="shared" si="27"/>
        <v>Non-Cash Payments</v>
      </c>
    </row>
    <row r="399" spans="1:28" x14ac:dyDescent="0.25">
      <c r="A399">
        <v>49664</v>
      </c>
      <c r="B399" s="2">
        <v>42729</v>
      </c>
      <c r="C399" s="10">
        <f>VLOOKUP(B399,Dates!A:B,2,FALSE)</f>
        <v>1</v>
      </c>
      <c r="D399">
        <v>2</v>
      </c>
      <c r="E399" s="2">
        <f t="shared" si="24"/>
        <v>42731</v>
      </c>
      <c r="F399">
        <v>1</v>
      </c>
      <c r="G399" t="s">
        <v>23</v>
      </c>
      <c r="H399" t="str">
        <f t="shared" si="25"/>
        <v>Other</v>
      </c>
      <c r="I399">
        <v>17</v>
      </c>
      <c r="J399">
        <v>10497</v>
      </c>
      <c r="K399">
        <v>4</v>
      </c>
      <c r="L399" t="s">
        <v>46</v>
      </c>
      <c r="M399" t="s">
        <v>237</v>
      </c>
      <c r="N399" t="s">
        <v>381</v>
      </c>
      <c r="O399" t="s">
        <v>382</v>
      </c>
      <c r="Q399" t="s">
        <v>373</v>
      </c>
      <c r="R399" t="s">
        <v>320</v>
      </c>
      <c r="S399" t="s">
        <v>1055</v>
      </c>
      <c r="T399" t="s">
        <v>1054</v>
      </c>
      <c r="U399" s="7">
        <v>59.990001679999999</v>
      </c>
      <c r="V399" s="7">
        <v>54.488929209402009</v>
      </c>
      <c r="W399">
        <v>1</v>
      </c>
      <c r="X399" s="7">
        <v>1.2000000479999999</v>
      </c>
      <c r="Y399" s="7">
        <v>59.990001679999999</v>
      </c>
      <c r="Z399" s="7">
        <f t="shared" si="26"/>
        <v>58.790001631999999</v>
      </c>
      <c r="AA399" t="s">
        <v>45</v>
      </c>
      <c r="AB399" t="str">
        <f t="shared" si="27"/>
        <v>Non-Cash Payments</v>
      </c>
    </row>
    <row r="400" spans="1:28" x14ac:dyDescent="0.25">
      <c r="A400">
        <v>16446</v>
      </c>
      <c r="B400" s="2">
        <v>42245</v>
      </c>
      <c r="C400" s="10">
        <f>VLOOKUP(B400,Dates!A:B,2,FALSE)</f>
        <v>7</v>
      </c>
      <c r="D400">
        <v>2</v>
      </c>
      <c r="E400" s="2">
        <f t="shared" si="24"/>
        <v>42248</v>
      </c>
      <c r="F400">
        <v>0</v>
      </c>
      <c r="G400" t="s">
        <v>23</v>
      </c>
      <c r="H400" t="str">
        <f t="shared" si="25"/>
        <v>Other</v>
      </c>
      <c r="I400">
        <v>18</v>
      </c>
      <c r="J400">
        <v>4695</v>
      </c>
      <c r="K400">
        <v>4</v>
      </c>
      <c r="L400" t="s">
        <v>46</v>
      </c>
      <c r="M400" t="s">
        <v>237</v>
      </c>
      <c r="N400" t="s">
        <v>383</v>
      </c>
      <c r="O400" t="s">
        <v>250</v>
      </c>
      <c r="Q400" t="s">
        <v>251</v>
      </c>
      <c r="R400" t="s">
        <v>252</v>
      </c>
      <c r="S400" t="s">
        <v>1053</v>
      </c>
      <c r="T400" t="s">
        <v>1052</v>
      </c>
      <c r="U400" s="7">
        <v>129.9900055</v>
      </c>
      <c r="V400" s="7">
        <v>110.80340837177086</v>
      </c>
      <c r="W400">
        <v>1</v>
      </c>
      <c r="X400" s="7">
        <v>2.5999999049999998</v>
      </c>
      <c r="Y400" s="7">
        <v>129.9900055</v>
      </c>
      <c r="Z400" s="7">
        <f t="shared" si="26"/>
        <v>127.39000559499999</v>
      </c>
      <c r="AA400" t="s">
        <v>45</v>
      </c>
      <c r="AB400" t="str">
        <f t="shared" si="27"/>
        <v>Non-Cash Payments</v>
      </c>
    </row>
    <row r="401" spans="1:28" x14ac:dyDescent="0.25">
      <c r="A401">
        <v>10831</v>
      </c>
      <c r="B401" s="2">
        <v>42222</v>
      </c>
      <c r="C401" s="10">
        <f>VLOOKUP(B401,Dates!A:B,2,FALSE)</f>
        <v>5</v>
      </c>
      <c r="D401">
        <v>2</v>
      </c>
      <c r="E401" s="2">
        <f t="shared" si="24"/>
        <v>42226</v>
      </c>
      <c r="F401">
        <v>0</v>
      </c>
      <c r="G401" t="s">
        <v>23</v>
      </c>
      <c r="H401" t="str">
        <f t="shared" si="25"/>
        <v>Other</v>
      </c>
      <c r="I401">
        <v>18</v>
      </c>
      <c r="J401">
        <v>487</v>
      </c>
      <c r="K401">
        <v>4</v>
      </c>
      <c r="L401" t="s">
        <v>46</v>
      </c>
      <c r="M401" t="s">
        <v>237</v>
      </c>
      <c r="N401" t="s">
        <v>377</v>
      </c>
      <c r="O401" t="s">
        <v>378</v>
      </c>
      <c r="Q401" t="s">
        <v>367</v>
      </c>
      <c r="R401" t="s">
        <v>252</v>
      </c>
      <c r="S401" t="s">
        <v>1053</v>
      </c>
      <c r="T401" t="s">
        <v>1052</v>
      </c>
      <c r="U401" s="7">
        <v>129.9900055</v>
      </c>
      <c r="V401" s="7">
        <v>110.80340837177086</v>
      </c>
      <c r="W401">
        <v>1</v>
      </c>
      <c r="X401" s="7">
        <v>2.5999999049999998</v>
      </c>
      <c r="Y401" s="7">
        <v>129.9900055</v>
      </c>
      <c r="Z401" s="7">
        <f t="shared" si="26"/>
        <v>127.39000559499999</v>
      </c>
      <c r="AA401" t="s">
        <v>45</v>
      </c>
      <c r="AB401" t="str">
        <f t="shared" si="27"/>
        <v>Non-Cash Payments</v>
      </c>
    </row>
    <row r="402" spans="1:28" x14ac:dyDescent="0.25">
      <c r="A402">
        <v>14960</v>
      </c>
      <c r="B402" s="2">
        <v>42193</v>
      </c>
      <c r="C402" s="10">
        <f>VLOOKUP(B402,Dates!A:B,2,FALSE)</f>
        <v>4</v>
      </c>
      <c r="D402">
        <v>2</v>
      </c>
      <c r="E402" s="2">
        <f t="shared" si="24"/>
        <v>42195</v>
      </c>
      <c r="F402">
        <v>1</v>
      </c>
      <c r="G402" t="s">
        <v>23</v>
      </c>
      <c r="H402" t="str">
        <f t="shared" si="25"/>
        <v>Other</v>
      </c>
      <c r="I402">
        <v>17</v>
      </c>
      <c r="J402">
        <v>9857</v>
      </c>
      <c r="K402">
        <v>4</v>
      </c>
      <c r="L402" t="s">
        <v>46</v>
      </c>
      <c r="M402" t="s">
        <v>237</v>
      </c>
      <c r="N402" t="s">
        <v>258</v>
      </c>
      <c r="O402" t="s">
        <v>259</v>
      </c>
      <c r="Q402" t="s">
        <v>244</v>
      </c>
      <c r="R402" t="s">
        <v>241</v>
      </c>
      <c r="S402" t="s">
        <v>1055</v>
      </c>
      <c r="T402" t="s">
        <v>1054</v>
      </c>
      <c r="U402" s="7">
        <v>59.990001679999999</v>
      </c>
      <c r="V402" s="7">
        <v>54.488929209402009</v>
      </c>
      <c r="W402">
        <v>1</v>
      </c>
      <c r="X402" s="7">
        <v>1.2000000479999999</v>
      </c>
      <c r="Y402" s="7">
        <v>59.990001679999999</v>
      </c>
      <c r="Z402" s="7">
        <f t="shared" si="26"/>
        <v>58.790001631999999</v>
      </c>
      <c r="AA402" t="s">
        <v>45</v>
      </c>
      <c r="AB402" t="str">
        <f t="shared" si="27"/>
        <v>Non-Cash Payments</v>
      </c>
    </row>
    <row r="403" spans="1:28" x14ac:dyDescent="0.25">
      <c r="A403">
        <v>18005</v>
      </c>
      <c r="B403" s="2">
        <v>42267</v>
      </c>
      <c r="C403" s="10">
        <f>VLOOKUP(B403,Dates!A:B,2,FALSE)</f>
        <v>1</v>
      </c>
      <c r="D403">
        <v>2</v>
      </c>
      <c r="E403" s="2">
        <f t="shared" si="24"/>
        <v>42269</v>
      </c>
      <c r="F403">
        <v>1</v>
      </c>
      <c r="G403" t="s">
        <v>23</v>
      </c>
      <c r="H403" t="str">
        <f t="shared" si="25"/>
        <v>Other</v>
      </c>
      <c r="I403">
        <v>18</v>
      </c>
      <c r="J403">
        <v>2168</v>
      </c>
      <c r="K403">
        <v>4</v>
      </c>
      <c r="L403" t="s">
        <v>46</v>
      </c>
      <c r="M403" t="s">
        <v>237</v>
      </c>
      <c r="N403" t="s">
        <v>376</v>
      </c>
      <c r="O403" t="s">
        <v>250</v>
      </c>
      <c r="Q403" t="s">
        <v>251</v>
      </c>
      <c r="R403" t="s">
        <v>252</v>
      </c>
      <c r="S403" t="s">
        <v>1053</v>
      </c>
      <c r="T403" t="s">
        <v>1052</v>
      </c>
      <c r="U403" s="7">
        <v>129.9900055</v>
      </c>
      <c r="V403" s="7">
        <v>110.80340837177086</v>
      </c>
      <c r="W403">
        <v>1</v>
      </c>
      <c r="X403" s="7">
        <v>3.9000000950000002</v>
      </c>
      <c r="Y403" s="7">
        <v>129.9900055</v>
      </c>
      <c r="Z403" s="7">
        <f t="shared" si="26"/>
        <v>126.090005405</v>
      </c>
      <c r="AA403" t="s">
        <v>45</v>
      </c>
      <c r="AB403" t="str">
        <f t="shared" si="27"/>
        <v>Non-Cash Payments</v>
      </c>
    </row>
    <row r="404" spans="1:28" x14ac:dyDescent="0.25">
      <c r="A404">
        <v>10831</v>
      </c>
      <c r="B404" s="2">
        <v>42222</v>
      </c>
      <c r="C404" s="10">
        <f>VLOOKUP(B404,Dates!A:B,2,FALSE)</f>
        <v>5</v>
      </c>
      <c r="D404">
        <v>2</v>
      </c>
      <c r="E404" s="2">
        <f t="shared" si="24"/>
        <v>42226</v>
      </c>
      <c r="F404">
        <v>0</v>
      </c>
      <c r="G404" t="s">
        <v>23</v>
      </c>
      <c r="H404" t="str">
        <f t="shared" si="25"/>
        <v>Other</v>
      </c>
      <c r="I404">
        <v>18</v>
      </c>
      <c r="J404">
        <v>487</v>
      </c>
      <c r="K404">
        <v>4</v>
      </c>
      <c r="L404" t="s">
        <v>46</v>
      </c>
      <c r="M404" t="s">
        <v>237</v>
      </c>
      <c r="N404" t="s">
        <v>377</v>
      </c>
      <c r="O404" t="s">
        <v>378</v>
      </c>
      <c r="Q404" t="s">
        <v>367</v>
      </c>
      <c r="R404" t="s">
        <v>252</v>
      </c>
      <c r="S404" t="s">
        <v>1053</v>
      </c>
      <c r="T404" t="s">
        <v>1052</v>
      </c>
      <c r="U404" s="7">
        <v>129.9900055</v>
      </c>
      <c r="V404" s="7">
        <v>110.80340837177086</v>
      </c>
      <c r="W404">
        <v>1</v>
      </c>
      <c r="X404" s="7">
        <v>3.9000000950000002</v>
      </c>
      <c r="Y404" s="7">
        <v>129.9900055</v>
      </c>
      <c r="Z404" s="7">
        <f t="shared" si="26"/>
        <v>126.090005405</v>
      </c>
      <c r="AA404" t="s">
        <v>45</v>
      </c>
      <c r="AB404" t="str">
        <f t="shared" si="27"/>
        <v>Non-Cash Payments</v>
      </c>
    </row>
    <row r="405" spans="1:28" x14ac:dyDescent="0.25">
      <c r="A405">
        <v>12804</v>
      </c>
      <c r="B405" s="2">
        <v>42162</v>
      </c>
      <c r="C405" s="10">
        <f>VLOOKUP(B405,Dates!A:B,2,FALSE)</f>
        <v>1</v>
      </c>
      <c r="D405">
        <v>2</v>
      </c>
      <c r="E405" s="2">
        <f t="shared" si="24"/>
        <v>42164</v>
      </c>
      <c r="F405">
        <v>1</v>
      </c>
      <c r="G405" t="s">
        <v>23</v>
      </c>
      <c r="H405" t="str">
        <f t="shared" si="25"/>
        <v>Other</v>
      </c>
      <c r="I405">
        <v>17</v>
      </c>
      <c r="J405">
        <v>4078</v>
      </c>
      <c r="K405">
        <v>4</v>
      </c>
      <c r="L405" t="s">
        <v>46</v>
      </c>
      <c r="M405" t="s">
        <v>237</v>
      </c>
      <c r="N405" t="s">
        <v>363</v>
      </c>
      <c r="O405" t="s">
        <v>364</v>
      </c>
      <c r="Q405" t="s">
        <v>263</v>
      </c>
      <c r="R405" t="s">
        <v>264</v>
      </c>
      <c r="S405" t="s">
        <v>1055</v>
      </c>
      <c r="T405" t="s">
        <v>1054</v>
      </c>
      <c r="U405" s="7">
        <v>59.990001679999999</v>
      </c>
      <c r="V405" s="7">
        <v>54.488929209402009</v>
      </c>
      <c r="W405">
        <v>1</v>
      </c>
      <c r="X405" s="7">
        <v>1.7999999520000001</v>
      </c>
      <c r="Y405" s="7">
        <v>59.990001679999999</v>
      </c>
      <c r="Z405" s="7">
        <f t="shared" si="26"/>
        <v>58.190001727999999</v>
      </c>
      <c r="AA405" t="s">
        <v>45</v>
      </c>
      <c r="AB405" t="str">
        <f t="shared" si="27"/>
        <v>Non-Cash Payments</v>
      </c>
    </row>
    <row r="406" spans="1:28" x14ac:dyDescent="0.25">
      <c r="A406">
        <v>14651</v>
      </c>
      <c r="B406" s="2">
        <v>42043</v>
      </c>
      <c r="C406" s="10">
        <f>VLOOKUP(B406,Dates!A:B,2,FALSE)</f>
        <v>1</v>
      </c>
      <c r="D406">
        <v>2</v>
      </c>
      <c r="E406" s="2">
        <f t="shared" si="24"/>
        <v>42045</v>
      </c>
      <c r="F406">
        <v>0</v>
      </c>
      <c r="G406" t="s">
        <v>23</v>
      </c>
      <c r="H406" t="str">
        <f t="shared" si="25"/>
        <v>Other</v>
      </c>
      <c r="I406">
        <v>18</v>
      </c>
      <c r="J406">
        <v>11887</v>
      </c>
      <c r="K406">
        <v>4</v>
      </c>
      <c r="L406" t="s">
        <v>46</v>
      </c>
      <c r="M406" t="s">
        <v>237</v>
      </c>
      <c r="N406" t="s">
        <v>384</v>
      </c>
      <c r="O406" t="s">
        <v>316</v>
      </c>
      <c r="Q406" t="s">
        <v>244</v>
      </c>
      <c r="R406" t="s">
        <v>241</v>
      </c>
      <c r="S406" t="s">
        <v>1053</v>
      </c>
      <c r="T406" t="s">
        <v>1052</v>
      </c>
      <c r="U406" s="7">
        <v>129.9900055</v>
      </c>
      <c r="V406" s="7">
        <v>110.80340837177086</v>
      </c>
      <c r="W406">
        <v>1</v>
      </c>
      <c r="X406" s="7">
        <v>3.9000000950000002</v>
      </c>
      <c r="Y406" s="7">
        <v>129.9900055</v>
      </c>
      <c r="Z406" s="7">
        <f t="shared" si="26"/>
        <v>126.090005405</v>
      </c>
      <c r="AA406" t="s">
        <v>45</v>
      </c>
      <c r="AB406" t="str">
        <f t="shared" si="27"/>
        <v>Non-Cash Payments</v>
      </c>
    </row>
    <row r="407" spans="1:28" x14ac:dyDescent="0.25">
      <c r="A407">
        <v>10990</v>
      </c>
      <c r="B407" s="2">
        <v>42283</v>
      </c>
      <c r="C407" s="10">
        <f>VLOOKUP(B407,Dates!A:B,2,FALSE)</f>
        <v>3</v>
      </c>
      <c r="D407">
        <v>2</v>
      </c>
      <c r="E407" s="2">
        <f t="shared" si="24"/>
        <v>42285</v>
      </c>
      <c r="F407">
        <v>1</v>
      </c>
      <c r="G407" t="s">
        <v>23</v>
      </c>
      <c r="H407" t="str">
        <f t="shared" si="25"/>
        <v>Other</v>
      </c>
      <c r="I407">
        <v>18</v>
      </c>
      <c r="J407">
        <v>6588</v>
      </c>
      <c r="K407">
        <v>4</v>
      </c>
      <c r="L407" t="s">
        <v>46</v>
      </c>
      <c r="M407" t="s">
        <v>237</v>
      </c>
      <c r="N407" t="s">
        <v>355</v>
      </c>
      <c r="O407" t="s">
        <v>355</v>
      </c>
      <c r="Q407" t="s">
        <v>240</v>
      </c>
      <c r="R407" t="s">
        <v>241</v>
      </c>
      <c r="S407" t="s">
        <v>1053</v>
      </c>
      <c r="T407" t="s">
        <v>1052</v>
      </c>
      <c r="U407" s="7">
        <v>129.9900055</v>
      </c>
      <c r="V407" s="7">
        <v>110.80340837177086</v>
      </c>
      <c r="W407">
        <v>1</v>
      </c>
      <c r="X407" s="7">
        <v>3.9000000950000002</v>
      </c>
      <c r="Y407" s="7">
        <v>129.9900055</v>
      </c>
      <c r="Z407" s="7">
        <f t="shared" si="26"/>
        <v>126.090005405</v>
      </c>
      <c r="AA407" t="s">
        <v>45</v>
      </c>
      <c r="AB407" t="str">
        <f t="shared" si="27"/>
        <v>Non-Cash Payments</v>
      </c>
    </row>
    <row r="408" spans="1:28" x14ac:dyDescent="0.25">
      <c r="A408">
        <v>65609</v>
      </c>
      <c r="B408" s="2">
        <v>42962</v>
      </c>
      <c r="C408" s="10">
        <f>VLOOKUP(B408,Dates!A:B,2,FALSE)</f>
        <v>3</v>
      </c>
      <c r="D408">
        <v>2</v>
      </c>
      <c r="E408" s="2">
        <f t="shared" si="24"/>
        <v>42964</v>
      </c>
      <c r="F408">
        <v>1</v>
      </c>
      <c r="G408" t="s">
        <v>23</v>
      </c>
      <c r="H408" t="str">
        <f t="shared" si="25"/>
        <v>Other</v>
      </c>
      <c r="I408">
        <v>18</v>
      </c>
      <c r="J408">
        <v>7167</v>
      </c>
      <c r="K408">
        <v>4</v>
      </c>
      <c r="L408" t="s">
        <v>46</v>
      </c>
      <c r="M408" t="s">
        <v>237</v>
      </c>
      <c r="N408" t="s">
        <v>385</v>
      </c>
      <c r="O408" t="s">
        <v>357</v>
      </c>
      <c r="Q408" t="s">
        <v>248</v>
      </c>
      <c r="R408" t="s">
        <v>241</v>
      </c>
      <c r="S408" t="s">
        <v>1053</v>
      </c>
      <c r="T408" t="s">
        <v>1052</v>
      </c>
      <c r="U408" s="7">
        <v>129.9900055</v>
      </c>
      <c r="V408" s="7">
        <v>110.80340837177086</v>
      </c>
      <c r="W408">
        <v>1</v>
      </c>
      <c r="X408" s="7">
        <v>5.1999998090000004</v>
      </c>
      <c r="Y408" s="7">
        <v>129.9900055</v>
      </c>
      <c r="Z408" s="7">
        <f t="shared" si="26"/>
        <v>124.79000569099999</v>
      </c>
      <c r="AA408" t="s">
        <v>45</v>
      </c>
      <c r="AB408" t="str">
        <f t="shared" si="27"/>
        <v>Non-Cash Payments</v>
      </c>
    </row>
    <row r="409" spans="1:28" x14ac:dyDescent="0.25">
      <c r="A409">
        <v>17878</v>
      </c>
      <c r="B409" s="2">
        <v>42265</v>
      </c>
      <c r="C409" s="10">
        <f>VLOOKUP(B409,Dates!A:B,2,FALSE)</f>
        <v>6</v>
      </c>
      <c r="D409">
        <v>2</v>
      </c>
      <c r="E409" s="2">
        <f t="shared" si="24"/>
        <v>42269</v>
      </c>
      <c r="F409">
        <v>1</v>
      </c>
      <c r="G409" t="s">
        <v>23</v>
      </c>
      <c r="H409" t="str">
        <f t="shared" si="25"/>
        <v>Other</v>
      </c>
      <c r="I409">
        <v>18</v>
      </c>
      <c r="J409">
        <v>1459</v>
      </c>
      <c r="K409">
        <v>4</v>
      </c>
      <c r="L409" t="s">
        <v>46</v>
      </c>
      <c r="M409" t="s">
        <v>237</v>
      </c>
      <c r="N409" t="s">
        <v>339</v>
      </c>
      <c r="O409" t="s">
        <v>259</v>
      </c>
      <c r="Q409" t="s">
        <v>244</v>
      </c>
      <c r="R409" t="s">
        <v>241</v>
      </c>
      <c r="S409" t="s">
        <v>1053</v>
      </c>
      <c r="T409" t="s">
        <v>1052</v>
      </c>
      <c r="U409" s="7">
        <v>129.9900055</v>
      </c>
      <c r="V409" s="7">
        <v>110.80340837177086</v>
      </c>
      <c r="W409">
        <v>1</v>
      </c>
      <c r="X409" s="7">
        <v>5.1999998090000004</v>
      </c>
      <c r="Y409" s="7">
        <v>129.9900055</v>
      </c>
      <c r="Z409" s="7">
        <f t="shared" si="26"/>
        <v>124.79000569099999</v>
      </c>
      <c r="AA409" t="s">
        <v>45</v>
      </c>
      <c r="AB409" t="str">
        <f t="shared" si="27"/>
        <v>Non-Cash Payments</v>
      </c>
    </row>
    <row r="410" spans="1:28" x14ac:dyDescent="0.25">
      <c r="A410">
        <v>16998</v>
      </c>
      <c r="B410" s="2">
        <v>42164</v>
      </c>
      <c r="C410" s="10">
        <f>VLOOKUP(B410,Dates!A:B,2,FALSE)</f>
        <v>3</v>
      </c>
      <c r="D410">
        <v>2</v>
      </c>
      <c r="E410" s="2">
        <f t="shared" si="24"/>
        <v>42166</v>
      </c>
      <c r="F410">
        <v>1</v>
      </c>
      <c r="G410" t="s">
        <v>23</v>
      </c>
      <c r="H410" t="str">
        <f t="shared" si="25"/>
        <v>Other</v>
      </c>
      <c r="I410">
        <v>18</v>
      </c>
      <c r="J410">
        <v>548</v>
      </c>
      <c r="K410">
        <v>4</v>
      </c>
      <c r="L410" t="s">
        <v>46</v>
      </c>
      <c r="M410" t="s">
        <v>237</v>
      </c>
      <c r="N410" t="s">
        <v>311</v>
      </c>
      <c r="O410" t="s">
        <v>312</v>
      </c>
      <c r="Q410" t="s">
        <v>248</v>
      </c>
      <c r="R410" t="s">
        <v>241</v>
      </c>
      <c r="S410" t="s">
        <v>1053</v>
      </c>
      <c r="T410" t="s">
        <v>1052</v>
      </c>
      <c r="U410" s="7">
        <v>129.9900055</v>
      </c>
      <c r="V410" s="7">
        <v>110.80340837177086</v>
      </c>
      <c r="W410">
        <v>1</v>
      </c>
      <c r="X410" s="7">
        <v>5.1999998090000004</v>
      </c>
      <c r="Y410" s="7">
        <v>129.9900055</v>
      </c>
      <c r="Z410" s="7">
        <f t="shared" si="26"/>
        <v>124.79000569099999</v>
      </c>
      <c r="AA410" t="s">
        <v>45</v>
      </c>
      <c r="AB410" t="str">
        <f t="shared" si="27"/>
        <v>Non-Cash Payments</v>
      </c>
    </row>
    <row r="411" spans="1:28" x14ac:dyDescent="0.25">
      <c r="A411">
        <v>13970</v>
      </c>
      <c r="B411" s="2">
        <v>42208</v>
      </c>
      <c r="C411" s="10">
        <f>VLOOKUP(B411,Dates!A:B,2,FALSE)</f>
        <v>5</v>
      </c>
      <c r="D411">
        <v>2</v>
      </c>
      <c r="E411" s="2">
        <f t="shared" si="24"/>
        <v>42212</v>
      </c>
      <c r="F411">
        <v>1</v>
      </c>
      <c r="G411" t="s">
        <v>23</v>
      </c>
      <c r="H411" t="str">
        <f t="shared" si="25"/>
        <v>Other</v>
      </c>
      <c r="I411">
        <v>18</v>
      </c>
      <c r="J411">
        <v>5224</v>
      </c>
      <c r="K411">
        <v>4</v>
      </c>
      <c r="L411" t="s">
        <v>46</v>
      </c>
      <c r="M411" t="s">
        <v>237</v>
      </c>
      <c r="N411" t="s">
        <v>386</v>
      </c>
      <c r="O411" t="s">
        <v>255</v>
      </c>
      <c r="Q411" t="s">
        <v>244</v>
      </c>
      <c r="R411" t="s">
        <v>241</v>
      </c>
      <c r="S411" t="s">
        <v>1053</v>
      </c>
      <c r="T411" t="s">
        <v>1052</v>
      </c>
      <c r="U411" s="7">
        <v>129.9900055</v>
      </c>
      <c r="V411" s="7">
        <v>110.80340837177086</v>
      </c>
      <c r="W411">
        <v>1</v>
      </c>
      <c r="X411" s="7">
        <v>5.1999998090000004</v>
      </c>
      <c r="Y411" s="7">
        <v>129.9900055</v>
      </c>
      <c r="Z411" s="7">
        <f t="shared" si="26"/>
        <v>124.79000569099999</v>
      </c>
      <c r="AA411" t="s">
        <v>45</v>
      </c>
      <c r="AB411" t="str">
        <f t="shared" si="27"/>
        <v>Non-Cash Payments</v>
      </c>
    </row>
    <row r="412" spans="1:28" x14ac:dyDescent="0.25">
      <c r="A412">
        <v>10990</v>
      </c>
      <c r="B412" s="2">
        <v>42283</v>
      </c>
      <c r="C412" s="10">
        <f>VLOOKUP(B412,Dates!A:B,2,FALSE)</f>
        <v>3</v>
      </c>
      <c r="D412">
        <v>2</v>
      </c>
      <c r="E412" s="2">
        <f t="shared" si="24"/>
        <v>42285</v>
      </c>
      <c r="F412">
        <v>1</v>
      </c>
      <c r="G412" t="s">
        <v>23</v>
      </c>
      <c r="H412" t="str">
        <f t="shared" si="25"/>
        <v>Other</v>
      </c>
      <c r="I412">
        <v>18</v>
      </c>
      <c r="J412">
        <v>6588</v>
      </c>
      <c r="K412">
        <v>4</v>
      </c>
      <c r="L412" t="s">
        <v>46</v>
      </c>
      <c r="M412" t="s">
        <v>237</v>
      </c>
      <c r="N412" t="s">
        <v>355</v>
      </c>
      <c r="O412" t="s">
        <v>355</v>
      </c>
      <c r="Q412" t="s">
        <v>240</v>
      </c>
      <c r="R412" t="s">
        <v>241</v>
      </c>
      <c r="S412" t="s">
        <v>1053</v>
      </c>
      <c r="T412" t="s">
        <v>1052</v>
      </c>
      <c r="U412" s="7">
        <v>129.9900055</v>
      </c>
      <c r="V412" s="7">
        <v>110.80340837177086</v>
      </c>
      <c r="W412">
        <v>1</v>
      </c>
      <c r="X412" s="7">
        <v>5.1999998090000004</v>
      </c>
      <c r="Y412" s="7">
        <v>129.9900055</v>
      </c>
      <c r="Z412" s="7">
        <f t="shared" si="26"/>
        <v>124.79000569099999</v>
      </c>
      <c r="AA412" t="s">
        <v>45</v>
      </c>
      <c r="AB412" t="str">
        <f t="shared" si="27"/>
        <v>Non-Cash Payments</v>
      </c>
    </row>
    <row r="413" spans="1:28" x14ac:dyDescent="0.25">
      <c r="A413">
        <v>13614</v>
      </c>
      <c r="B413" s="2">
        <v>42203</v>
      </c>
      <c r="C413" s="10">
        <f>VLOOKUP(B413,Dates!A:B,2,FALSE)</f>
        <v>7</v>
      </c>
      <c r="D413">
        <v>2</v>
      </c>
      <c r="E413" s="2">
        <f t="shared" si="24"/>
        <v>42206</v>
      </c>
      <c r="F413">
        <v>1</v>
      </c>
      <c r="G413" t="s">
        <v>23</v>
      </c>
      <c r="H413" t="str">
        <f t="shared" si="25"/>
        <v>Other</v>
      </c>
      <c r="I413">
        <v>17</v>
      </c>
      <c r="J413">
        <v>2686</v>
      </c>
      <c r="K413">
        <v>4</v>
      </c>
      <c r="L413" t="s">
        <v>46</v>
      </c>
      <c r="M413" t="s">
        <v>237</v>
      </c>
      <c r="N413" t="s">
        <v>387</v>
      </c>
      <c r="O413" t="s">
        <v>357</v>
      </c>
      <c r="Q413" t="s">
        <v>248</v>
      </c>
      <c r="R413" t="s">
        <v>241</v>
      </c>
      <c r="S413" t="s">
        <v>1055</v>
      </c>
      <c r="T413" t="s">
        <v>1054</v>
      </c>
      <c r="U413" s="7">
        <v>59.990001679999999</v>
      </c>
      <c r="V413" s="7">
        <v>54.488929209402009</v>
      </c>
      <c r="W413">
        <v>1</v>
      </c>
      <c r="X413" s="7">
        <v>3</v>
      </c>
      <c r="Y413" s="7">
        <v>59.990001679999999</v>
      </c>
      <c r="Z413" s="7">
        <f t="shared" si="26"/>
        <v>56.990001679999999</v>
      </c>
      <c r="AA413" t="s">
        <v>45</v>
      </c>
      <c r="AB413" t="str">
        <f t="shared" si="27"/>
        <v>Non-Cash Payments</v>
      </c>
    </row>
    <row r="414" spans="1:28" x14ac:dyDescent="0.25">
      <c r="A414">
        <v>44388</v>
      </c>
      <c r="B414" s="2">
        <v>42623</v>
      </c>
      <c r="C414" s="10">
        <f>VLOOKUP(B414,Dates!A:B,2,FALSE)</f>
        <v>7</v>
      </c>
      <c r="D414">
        <v>2</v>
      </c>
      <c r="E414" s="2">
        <f t="shared" si="24"/>
        <v>42626</v>
      </c>
      <c r="F414">
        <v>1</v>
      </c>
      <c r="G414" t="s">
        <v>23</v>
      </c>
      <c r="H414" t="str">
        <f t="shared" si="25"/>
        <v>Other</v>
      </c>
      <c r="I414">
        <v>18</v>
      </c>
      <c r="J414">
        <v>468</v>
      </c>
      <c r="K414">
        <v>4</v>
      </c>
      <c r="L414" t="s">
        <v>46</v>
      </c>
      <c r="M414" t="s">
        <v>237</v>
      </c>
      <c r="N414" t="s">
        <v>388</v>
      </c>
      <c r="O414" t="s">
        <v>388</v>
      </c>
      <c r="Q414" t="s">
        <v>335</v>
      </c>
      <c r="R414" t="s">
        <v>320</v>
      </c>
      <c r="S414" t="s">
        <v>1053</v>
      </c>
      <c r="T414" t="s">
        <v>1052</v>
      </c>
      <c r="U414" s="7">
        <v>129.9900055</v>
      </c>
      <c r="V414" s="7">
        <v>110.80340837177086</v>
      </c>
      <c r="W414">
        <v>1</v>
      </c>
      <c r="X414" s="7">
        <v>7.1500000950000002</v>
      </c>
      <c r="Y414" s="7">
        <v>129.9900055</v>
      </c>
      <c r="Z414" s="7">
        <f t="shared" si="26"/>
        <v>122.840005405</v>
      </c>
      <c r="AA414" t="s">
        <v>45</v>
      </c>
      <c r="AB414" t="str">
        <f t="shared" si="27"/>
        <v>Non-Cash Payments</v>
      </c>
    </row>
    <row r="415" spans="1:28" x14ac:dyDescent="0.25">
      <c r="A415">
        <v>13050</v>
      </c>
      <c r="B415" s="2">
        <v>42284</v>
      </c>
      <c r="C415" s="10">
        <f>VLOOKUP(B415,Dates!A:B,2,FALSE)</f>
        <v>4</v>
      </c>
      <c r="D415">
        <v>2</v>
      </c>
      <c r="E415" s="2">
        <f t="shared" si="24"/>
        <v>42286</v>
      </c>
      <c r="F415">
        <v>1</v>
      </c>
      <c r="G415" t="s">
        <v>23</v>
      </c>
      <c r="H415" t="str">
        <f t="shared" si="25"/>
        <v>Other</v>
      </c>
      <c r="I415">
        <v>17</v>
      </c>
      <c r="J415">
        <v>8456</v>
      </c>
      <c r="K415">
        <v>4</v>
      </c>
      <c r="L415" t="s">
        <v>46</v>
      </c>
      <c r="M415" t="s">
        <v>237</v>
      </c>
      <c r="N415" t="s">
        <v>306</v>
      </c>
      <c r="O415" t="s">
        <v>306</v>
      </c>
      <c r="Q415" t="s">
        <v>307</v>
      </c>
      <c r="R415" t="s">
        <v>252</v>
      </c>
      <c r="S415" t="s">
        <v>1055</v>
      </c>
      <c r="T415" t="s">
        <v>1054</v>
      </c>
      <c r="U415" s="7">
        <v>59.990001679999999</v>
      </c>
      <c r="V415" s="7">
        <v>54.488929209402009</v>
      </c>
      <c r="W415">
        <v>1</v>
      </c>
      <c r="X415" s="7">
        <v>3.2999999519999998</v>
      </c>
      <c r="Y415" s="7">
        <v>59.990001679999999</v>
      </c>
      <c r="Z415" s="7">
        <f t="shared" si="26"/>
        <v>56.690001727999999</v>
      </c>
      <c r="AA415" t="s">
        <v>45</v>
      </c>
      <c r="AB415" t="str">
        <f t="shared" si="27"/>
        <v>Non-Cash Payments</v>
      </c>
    </row>
    <row r="416" spans="1:28" x14ac:dyDescent="0.25">
      <c r="A416">
        <v>12613</v>
      </c>
      <c r="B416" s="2">
        <v>42101</v>
      </c>
      <c r="C416" s="10">
        <f>VLOOKUP(B416,Dates!A:B,2,FALSE)</f>
        <v>3</v>
      </c>
      <c r="D416">
        <v>2</v>
      </c>
      <c r="E416" s="2">
        <f t="shared" si="24"/>
        <v>42103</v>
      </c>
      <c r="F416">
        <v>1</v>
      </c>
      <c r="G416" t="s">
        <v>23</v>
      </c>
      <c r="H416" t="str">
        <f t="shared" si="25"/>
        <v>Other</v>
      </c>
      <c r="I416">
        <v>18</v>
      </c>
      <c r="J416">
        <v>1260</v>
      </c>
      <c r="K416">
        <v>4</v>
      </c>
      <c r="L416" t="s">
        <v>46</v>
      </c>
      <c r="M416" t="s">
        <v>237</v>
      </c>
      <c r="N416" t="s">
        <v>389</v>
      </c>
      <c r="O416" t="s">
        <v>389</v>
      </c>
      <c r="Q416" t="s">
        <v>390</v>
      </c>
      <c r="R416" t="s">
        <v>252</v>
      </c>
      <c r="S416" t="s">
        <v>1053</v>
      </c>
      <c r="T416" t="s">
        <v>1052</v>
      </c>
      <c r="U416" s="7">
        <v>129.9900055</v>
      </c>
      <c r="V416" s="7">
        <v>110.80340837177086</v>
      </c>
      <c r="W416">
        <v>1</v>
      </c>
      <c r="X416" s="7">
        <v>7.1500000950000002</v>
      </c>
      <c r="Y416" s="7">
        <v>129.9900055</v>
      </c>
      <c r="Z416" s="7">
        <f t="shared" si="26"/>
        <v>122.840005405</v>
      </c>
      <c r="AA416" t="s">
        <v>45</v>
      </c>
      <c r="AB416" t="str">
        <f t="shared" si="27"/>
        <v>Non-Cash Payments</v>
      </c>
    </row>
    <row r="417" spans="1:28" x14ac:dyDescent="0.25">
      <c r="A417">
        <v>66587</v>
      </c>
      <c r="B417" s="2">
        <v>42977</v>
      </c>
      <c r="C417" s="10">
        <f>VLOOKUP(B417,Dates!A:B,2,FALSE)</f>
        <v>4</v>
      </c>
      <c r="D417">
        <v>2</v>
      </c>
      <c r="E417" s="2">
        <f t="shared" si="24"/>
        <v>42979</v>
      </c>
      <c r="F417">
        <v>1</v>
      </c>
      <c r="G417" t="s">
        <v>23</v>
      </c>
      <c r="H417" t="str">
        <f t="shared" si="25"/>
        <v>Other</v>
      </c>
      <c r="I417">
        <v>18</v>
      </c>
      <c r="J417">
        <v>3050</v>
      </c>
      <c r="K417">
        <v>4</v>
      </c>
      <c r="L417" t="s">
        <v>46</v>
      </c>
      <c r="M417" t="s">
        <v>237</v>
      </c>
      <c r="N417" t="s">
        <v>282</v>
      </c>
      <c r="O417" t="s">
        <v>282</v>
      </c>
      <c r="Q417" t="s">
        <v>283</v>
      </c>
      <c r="R417" t="s">
        <v>264</v>
      </c>
      <c r="S417" t="s">
        <v>1053</v>
      </c>
      <c r="T417" t="s">
        <v>1052</v>
      </c>
      <c r="U417" s="7">
        <v>129.9900055</v>
      </c>
      <c r="V417" s="7">
        <v>110.80340837177086</v>
      </c>
      <c r="W417">
        <v>1</v>
      </c>
      <c r="X417" s="7">
        <v>7.1500000950000002</v>
      </c>
      <c r="Y417" s="7">
        <v>129.9900055</v>
      </c>
      <c r="Z417" s="7">
        <f t="shared" si="26"/>
        <v>122.840005405</v>
      </c>
      <c r="AA417" t="s">
        <v>45</v>
      </c>
      <c r="AB417" t="str">
        <f t="shared" si="27"/>
        <v>Non-Cash Payments</v>
      </c>
    </row>
    <row r="418" spans="1:28" x14ac:dyDescent="0.25">
      <c r="A418">
        <v>62795</v>
      </c>
      <c r="B418" s="2">
        <v>42862</v>
      </c>
      <c r="C418" s="10">
        <f>VLOOKUP(B418,Dates!A:B,2,FALSE)</f>
        <v>1</v>
      </c>
      <c r="D418">
        <v>2</v>
      </c>
      <c r="E418" s="2">
        <f t="shared" si="24"/>
        <v>42864</v>
      </c>
      <c r="F418">
        <v>1</v>
      </c>
      <c r="G418" t="s">
        <v>23</v>
      </c>
      <c r="H418" t="str">
        <f t="shared" si="25"/>
        <v>Other</v>
      </c>
      <c r="I418">
        <v>18</v>
      </c>
      <c r="J418">
        <v>10308</v>
      </c>
      <c r="K418">
        <v>4</v>
      </c>
      <c r="L418" t="s">
        <v>46</v>
      </c>
      <c r="M418" t="s">
        <v>237</v>
      </c>
      <c r="N418" t="s">
        <v>391</v>
      </c>
      <c r="O418" t="s">
        <v>259</v>
      </c>
      <c r="Q418" t="s">
        <v>244</v>
      </c>
      <c r="R418" t="s">
        <v>241</v>
      </c>
      <c r="S418" t="s">
        <v>1053</v>
      </c>
      <c r="T418" t="s">
        <v>1052</v>
      </c>
      <c r="U418" s="7">
        <v>129.9900055</v>
      </c>
      <c r="V418" s="7">
        <v>110.80340837177086</v>
      </c>
      <c r="W418">
        <v>1</v>
      </c>
      <c r="X418" s="7">
        <v>7.1500000950000002</v>
      </c>
      <c r="Y418" s="7">
        <v>129.9900055</v>
      </c>
      <c r="Z418" s="7">
        <f t="shared" si="26"/>
        <v>122.840005405</v>
      </c>
      <c r="AA418" t="s">
        <v>45</v>
      </c>
      <c r="AB418" t="str">
        <f t="shared" si="27"/>
        <v>Non-Cash Payments</v>
      </c>
    </row>
    <row r="419" spans="1:28" x14ac:dyDescent="0.25">
      <c r="A419">
        <v>18950</v>
      </c>
      <c r="B419" s="2">
        <v>42104</v>
      </c>
      <c r="C419" s="10">
        <f>VLOOKUP(B419,Dates!A:B,2,FALSE)</f>
        <v>6</v>
      </c>
      <c r="D419">
        <v>2</v>
      </c>
      <c r="E419" s="2">
        <f t="shared" si="24"/>
        <v>42108</v>
      </c>
      <c r="F419">
        <v>1</v>
      </c>
      <c r="G419" t="s">
        <v>23</v>
      </c>
      <c r="H419" t="str">
        <f t="shared" si="25"/>
        <v>Other</v>
      </c>
      <c r="I419">
        <v>18</v>
      </c>
      <c r="J419">
        <v>6428</v>
      </c>
      <c r="K419">
        <v>4</v>
      </c>
      <c r="L419" t="s">
        <v>46</v>
      </c>
      <c r="M419" t="s">
        <v>237</v>
      </c>
      <c r="N419" t="s">
        <v>392</v>
      </c>
      <c r="O419" t="s">
        <v>322</v>
      </c>
      <c r="Q419" t="s">
        <v>244</v>
      </c>
      <c r="R419" t="s">
        <v>241</v>
      </c>
      <c r="S419" t="s">
        <v>1053</v>
      </c>
      <c r="T419" t="s">
        <v>1052</v>
      </c>
      <c r="U419" s="7">
        <v>129.9900055</v>
      </c>
      <c r="V419" s="7">
        <v>110.80340837177086</v>
      </c>
      <c r="W419">
        <v>1</v>
      </c>
      <c r="X419" s="7">
        <v>7.1500000950000002</v>
      </c>
      <c r="Y419" s="7">
        <v>129.9900055</v>
      </c>
      <c r="Z419" s="7">
        <f t="shared" si="26"/>
        <v>122.840005405</v>
      </c>
      <c r="AA419" t="s">
        <v>45</v>
      </c>
      <c r="AB419" t="str">
        <f t="shared" si="27"/>
        <v>Non-Cash Payments</v>
      </c>
    </row>
    <row r="420" spans="1:28" x14ac:dyDescent="0.25">
      <c r="A420">
        <v>19610</v>
      </c>
      <c r="B420" s="2">
        <v>42291</v>
      </c>
      <c r="C420" s="10">
        <f>VLOOKUP(B420,Dates!A:B,2,FALSE)</f>
        <v>4</v>
      </c>
      <c r="D420">
        <v>2</v>
      </c>
      <c r="E420" s="2">
        <f t="shared" si="24"/>
        <v>42293</v>
      </c>
      <c r="F420">
        <v>1</v>
      </c>
      <c r="G420" t="s">
        <v>23</v>
      </c>
      <c r="H420" t="str">
        <f t="shared" si="25"/>
        <v>Other</v>
      </c>
      <c r="I420">
        <v>18</v>
      </c>
      <c r="J420">
        <v>387</v>
      </c>
      <c r="K420">
        <v>4</v>
      </c>
      <c r="L420" t="s">
        <v>46</v>
      </c>
      <c r="M420" t="s">
        <v>237</v>
      </c>
      <c r="N420" t="s">
        <v>393</v>
      </c>
      <c r="O420" t="s">
        <v>394</v>
      </c>
      <c r="Q420" t="s">
        <v>263</v>
      </c>
      <c r="R420" t="s">
        <v>264</v>
      </c>
      <c r="S420" t="s">
        <v>1053</v>
      </c>
      <c r="T420" t="s">
        <v>1052</v>
      </c>
      <c r="U420" s="7">
        <v>129.9900055</v>
      </c>
      <c r="V420" s="7">
        <v>110.80340837177086</v>
      </c>
      <c r="W420">
        <v>1</v>
      </c>
      <c r="X420" s="7">
        <v>9.1000003809999992</v>
      </c>
      <c r="Y420" s="7">
        <v>129.9900055</v>
      </c>
      <c r="Z420" s="7">
        <f t="shared" si="26"/>
        <v>120.89000511899999</v>
      </c>
      <c r="AA420" t="s">
        <v>45</v>
      </c>
      <c r="AB420" t="str">
        <f t="shared" si="27"/>
        <v>Non-Cash Payments</v>
      </c>
    </row>
    <row r="421" spans="1:28" x14ac:dyDescent="0.25">
      <c r="A421">
        <v>65011</v>
      </c>
      <c r="B421" s="2">
        <v>42894</v>
      </c>
      <c r="C421" s="10">
        <f>VLOOKUP(B421,Dates!A:B,2,FALSE)</f>
        <v>5</v>
      </c>
      <c r="D421">
        <v>2</v>
      </c>
      <c r="E421" s="2">
        <f t="shared" si="24"/>
        <v>42898</v>
      </c>
      <c r="F421">
        <v>0</v>
      </c>
      <c r="G421" t="s">
        <v>23</v>
      </c>
      <c r="H421" t="str">
        <f t="shared" si="25"/>
        <v>Other</v>
      </c>
      <c r="I421">
        <v>18</v>
      </c>
      <c r="J421">
        <v>2270</v>
      </c>
      <c r="K421">
        <v>4</v>
      </c>
      <c r="L421" t="s">
        <v>46</v>
      </c>
      <c r="M421" t="s">
        <v>237</v>
      </c>
      <c r="N421" t="s">
        <v>395</v>
      </c>
      <c r="O421" t="s">
        <v>396</v>
      </c>
      <c r="Q421" t="s">
        <v>240</v>
      </c>
      <c r="R421" t="s">
        <v>241</v>
      </c>
      <c r="S421" t="s">
        <v>1053</v>
      </c>
      <c r="T421" t="s">
        <v>1052</v>
      </c>
      <c r="U421" s="7">
        <v>129.9900055</v>
      </c>
      <c r="V421" s="7">
        <v>110.80340837177086</v>
      </c>
      <c r="W421">
        <v>1</v>
      </c>
      <c r="X421" s="7">
        <v>9.1000003809999992</v>
      </c>
      <c r="Y421" s="7">
        <v>129.9900055</v>
      </c>
      <c r="Z421" s="7">
        <f t="shared" si="26"/>
        <v>120.89000511899999</v>
      </c>
      <c r="AA421" t="s">
        <v>45</v>
      </c>
      <c r="AB421" t="str">
        <f t="shared" si="27"/>
        <v>Non-Cash Payments</v>
      </c>
    </row>
    <row r="422" spans="1:28" x14ac:dyDescent="0.25">
      <c r="A422">
        <v>19380</v>
      </c>
      <c r="B422" s="2">
        <v>42287</v>
      </c>
      <c r="C422" s="10">
        <f>VLOOKUP(B422,Dates!A:B,2,FALSE)</f>
        <v>7</v>
      </c>
      <c r="D422">
        <v>2</v>
      </c>
      <c r="E422" s="2">
        <f t="shared" si="24"/>
        <v>42290</v>
      </c>
      <c r="F422">
        <v>1</v>
      </c>
      <c r="G422" t="s">
        <v>23</v>
      </c>
      <c r="H422" t="str">
        <f t="shared" si="25"/>
        <v>Other</v>
      </c>
      <c r="I422">
        <v>18</v>
      </c>
      <c r="J422">
        <v>482</v>
      </c>
      <c r="K422">
        <v>4</v>
      </c>
      <c r="L422" t="s">
        <v>46</v>
      </c>
      <c r="M422" t="s">
        <v>237</v>
      </c>
      <c r="N422" t="s">
        <v>397</v>
      </c>
      <c r="O422" t="s">
        <v>243</v>
      </c>
      <c r="Q422" t="s">
        <v>244</v>
      </c>
      <c r="R422" t="s">
        <v>241</v>
      </c>
      <c r="S422" t="s">
        <v>1053</v>
      </c>
      <c r="T422" t="s">
        <v>1052</v>
      </c>
      <c r="U422" s="7">
        <v>129.9900055</v>
      </c>
      <c r="V422" s="7">
        <v>110.80340837177086</v>
      </c>
      <c r="W422">
        <v>1</v>
      </c>
      <c r="X422" s="7">
        <v>9.1000003809999992</v>
      </c>
      <c r="Y422" s="7">
        <v>129.9900055</v>
      </c>
      <c r="Z422" s="7">
        <f t="shared" si="26"/>
        <v>120.89000511899999</v>
      </c>
      <c r="AA422" t="s">
        <v>45</v>
      </c>
      <c r="AB422" t="str">
        <f t="shared" si="27"/>
        <v>Non-Cash Payments</v>
      </c>
    </row>
    <row r="423" spans="1:28" x14ac:dyDescent="0.25">
      <c r="A423">
        <v>65005</v>
      </c>
      <c r="B423" s="2">
        <v>42894</v>
      </c>
      <c r="C423" s="10">
        <f>VLOOKUP(B423,Dates!A:B,2,FALSE)</f>
        <v>5</v>
      </c>
      <c r="D423">
        <v>2</v>
      </c>
      <c r="E423" s="2">
        <f t="shared" si="24"/>
        <v>42898</v>
      </c>
      <c r="F423">
        <v>1</v>
      </c>
      <c r="G423" t="s">
        <v>23</v>
      </c>
      <c r="H423" t="str">
        <f t="shared" si="25"/>
        <v>Other</v>
      </c>
      <c r="I423">
        <v>18</v>
      </c>
      <c r="J423">
        <v>1956</v>
      </c>
      <c r="K423">
        <v>4</v>
      </c>
      <c r="L423" t="s">
        <v>46</v>
      </c>
      <c r="M423" t="s">
        <v>237</v>
      </c>
      <c r="N423" t="s">
        <v>398</v>
      </c>
      <c r="O423" t="s">
        <v>250</v>
      </c>
      <c r="Q423" t="s">
        <v>251</v>
      </c>
      <c r="R423" t="s">
        <v>252</v>
      </c>
      <c r="S423" t="s">
        <v>1053</v>
      </c>
      <c r="T423" t="s">
        <v>1052</v>
      </c>
      <c r="U423" s="7">
        <v>129.9900055</v>
      </c>
      <c r="V423" s="7">
        <v>110.80340837177086</v>
      </c>
      <c r="W423">
        <v>1</v>
      </c>
      <c r="X423" s="7">
        <v>11.69999981</v>
      </c>
      <c r="Y423" s="7">
        <v>129.9900055</v>
      </c>
      <c r="Z423" s="7">
        <f t="shared" si="26"/>
        <v>118.29000569</v>
      </c>
      <c r="AA423" t="s">
        <v>45</v>
      </c>
      <c r="AB423" t="str">
        <f t="shared" si="27"/>
        <v>Non-Cash Payments</v>
      </c>
    </row>
    <row r="424" spans="1:28" x14ac:dyDescent="0.25">
      <c r="A424">
        <v>20085</v>
      </c>
      <c r="B424" s="2">
        <v>42298</v>
      </c>
      <c r="C424" s="10">
        <f>VLOOKUP(B424,Dates!A:B,2,FALSE)</f>
        <v>4</v>
      </c>
      <c r="D424">
        <v>2</v>
      </c>
      <c r="E424" s="2">
        <f t="shared" si="24"/>
        <v>42300</v>
      </c>
      <c r="F424">
        <v>1</v>
      </c>
      <c r="G424" t="s">
        <v>23</v>
      </c>
      <c r="H424" t="str">
        <f t="shared" si="25"/>
        <v>Other</v>
      </c>
      <c r="I424">
        <v>18</v>
      </c>
      <c r="J424">
        <v>7466</v>
      </c>
      <c r="K424">
        <v>4</v>
      </c>
      <c r="L424" t="s">
        <v>46</v>
      </c>
      <c r="M424" t="s">
        <v>237</v>
      </c>
      <c r="N424" t="s">
        <v>399</v>
      </c>
      <c r="O424" t="s">
        <v>250</v>
      </c>
      <c r="Q424" t="s">
        <v>251</v>
      </c>
      <c r="R424" t="s">
        <v>252</v>
      </c>
      <c r="S424" t="s">
        <v>1053</v>
      </c>
      <c r="T424" t="s">
        <v>1052</v>
      </c>
      <c r="U424" s="7">
        <v>129.9900055</v>
      </c>
      <c r="V424" s="7">
        <v>110.80340837177086</v>
      </c>
      <c r="W424">
        <v>1</v>
      </c>
      <c r="X424" s="7">
        <v>11.69999981</v>
      </c>
      <c r="Y424" s="7">
        <v>129.9900055</v>
      </c>
      <c r="Z424" s="7">
        <f t="shared" si="26"/>
        <v>118.29000569</v>
      </c>
      <c r="AA424" t="s">
        <v>45</v>
      </c>
      <c r="AB424" t="str">
        <f t="shared" si="27"/>
        <v>Non-Cash Payments</v>
      </c>
    </row>
    <row r="425" spans="1:28" x14ac:dyDescent="0.25">
      <c r="A425">
        <v>18245</v>
      </c>
      <c r="B425" s="2">
        <v>42271</v>
      </c>
      <c r="C425" s="10">
        <f>VLOOKUP(B425,Dates!A:B,2,FALSE)</f>
        <v>5</v>
      </c>
      <c r="D425">
        <v>2</v>
      </c>
      <c r="E425" s="2">
        <f t="shared" si="24"/>
        <v>42275</v>
      </c>
      <c r="F425">
        <v>1</v>
      </c>
      <c r="G425" t="s">
        <v>23</v>
      </c>
      <c r="H425" t="str">
        <f t="shared" si="25"/>
        <v>Other</v>
      </c>
      <c r="I425">
        <v>18</v>
      </c>
      <c r="J425">
        <v>8224</v>
      </c>
      <c r="K425">
        <v>4</v>
      </c>
      <c r="L425" t="s">
        <v>46</v>
      </c>
      <c r="M425" t="s">
        <v>237</v>
      </c>
      <c r="N425" t="s">
        <v>400</v>
      </c>
      <c r="O425" t="s">
        <v>250</v>
      </c>
      <c r="Q425" t="s">
        <v>251</v>
      </c>
      <c r="R425" t="s">
        <v>252</v>
      </c>
      <c r="S425" t="s">
        <v>1053</v>
      </c>
      <c r="T425" t="s">
        <v>1052</v>
      </c>
      <c r="U425" s="7">
        <v>129.9900055</v>
      </c>
      <c r="V425" s="7">
        <v>110.80340837177086</v>
      </c>
      <c r="W425">
        <v>1</v>
      </c>
      <c r="X425" s="7">
        <v>11.69999981</v>
      </c>
      <c r="Y425" s="7">
        <v>129.9900055</v>
      </c>
      <c r="Z425" s="7">
        <f t="shared" si="26"/>
        <v>118.29000569</v>
      </c>
      <c r="AA425" t="s">
        <v>45</v>
      </c>
      <c r="AB425" t="str">
        <f t="shared" si="27"/>
        <v>Non-Cash Payments</v>
      </c>
    </row>
    <row r="426" spans="1:28" x14ac:dyDescent="0.25">
      <c r="A426">
        <v>17810</v>
      </c>
      <c r="B426" s="2">
        <v>42264</v>
      </c>
      <c r="C426" s="10">
        <f>VLOOKUP(B426,Dates!A:B,2,FALSE)</f>
        <v>5</v>
      </c>
      <c r="D426">
        <v>2</v>
      </c>
      <c r="E426" s="2">
        <f t="shared" si="24"/>
        <v>42268</v>
      </c>
      <c r="F426">
        <v>1</v>
      </c>
      <c r="G426" t="s">
        <v>23</v>
      </c>
      <c r="H426" t="str">
        <f t="shared" si="25"/>
        <v>Other</v>
      </c>
      <c r="I426">
        <v>18</v>
      </c>
      <c r="J426">
        <v>6365</v>
      </c>
      <c r="K426">
        <v>4</v>
      </c>
      <c r="L426" t="s">
        <v>46</v>
      </c>
      <c r="M426" t="s">
        <v>237</v>
      </c>
      <c r="N426" t="s">
        <v>306</v>
      </c>
      <c r="O426" t="s">
        <v>306</v>
      </c>
      <c r="Q426" t="s">
        <v>307</v>
      </c>
      <c r="R426" t="s">
        <v>252</v>
      </c>
      <c r="S426" t="s">
        <v>1053</v>
      </c>
      <c r="T426" t="s">
        <v>1052</v>
      </c>
      <c r="U426" s="7">
        <v>129.9900055</v>
      </c>
      <c r="V426" s="7">
        <v>110.80340837177086</v>
      </c>
      <c r="W426">
        <v>1</v>
      </c>
      <c r="X426" s="7">
        <v>11.69999981</v>
      </c>
      <c r="Y426" s="7">
        <v>129.9900055</v>
      </c>
      <c r="Z426" s="7">
        <f t="shared" si="26"/>
        <v>118.29000569</v>
      </c>
      <c r="AA426" t="s">
        <v>45</v>
      </c>
      <c r="AB426" t="str">
        <f t="shared" si="27"/>
        <v>Non-Cash Payments</v>
      </c>
    </row>
    <row r="427" spans="1:28" x14ac:dyDescent="0.25">
      <c r="A427">
        <v>19817</v>
      </c>
      <c r="B427" s="2">
        <v>42294</v>
      </c>
      <c r="C427" s="10">
        <f>VLOOKUP(B427,Dates!A:B,2,FALSE)</f>
        <v>7</v>
      </c>
      <c r="D427">
        <v>2</v>
      </c>
      <c r="E427" s="2">
        <f t="shared" si="24"/>
        <v>42297</v>
      </c>
      <c r="F427">
        <v>1</v>
      </c>
      <c r="G427" t="s">
        <v>23</v>
      </c>
      <c r="H427" t="str">
        <f t="shared" si="25"/>
        <v>Other</v>
      </c>
      <c r="I427">
        <v>18</v>
      </c>
      <c r="J427">
        <v>3490</v>
      </c>
      <c r="K427">
        <v>4</v>
      </c>
      <c r="L427" t="s">
        <v>46</v>
      </c>
      <c r="M427" t="s">
        <v>237</v>
      </c>
      <c r="N427" t="s">
        <v>401</v>
      </c>
      <c r="O427" t="s">
        <v>286</v>
      </c>
      <c r="Q427" t="s">
        <v>283</v>
      </c>
      <c r="R427" t="s">
        <v>264</v>
      </c>
      <c r="S427" t="s">
        <v>1053</v>
      </c>
      <c r="T427" t="s">
        <v>1052</v>
      </c>
      <c r="U427" s="7">
        <v>129.9900055</v>
      </c>
      <c r="V427" s="7">
        <v>110.80340837177086</v>
      </c>
      <c r="W427">
        <v>1</v>
      </c>
      <c r="X427" s="7">
        <v>11.69999981</v>
      </c>
      <c r="Y427" s="7">
        <v>129.9900055</v>
      </c>
      <c r="Z427" s="7">
        <f t="shared" si="26"/>
        <v>118.29000569</v>
      </c>
      <c r="AA427" t="s">
        <v>45</v>
      </c>
      <c r="AB427" t="str">
        <f t="shared" si="27"/>
        <v>Non-Cash Payments</v>
      </c>
    </row>
    <row r="428" spans="1:28" x14ac:dyDescent="0.25">
      <c r="A428">
        <v>10444</v>
      </c>
      <c r="B428" s="2">
        <v>42041</v>
      </c>
      <c r="C428" s="10">
        <f>VLOOKUP(B428,Dates!A:B,2,FALSE)</f>
        <v>6</v>
      </c>
      <c r="D428">
        <v>2</v>
      </c>
      <c r="E428" s="2">
        <f t="shared" si="24"/>
        <v>42045</v>
      </c>
      <c r="F428">
        <v>1</v>
      </c>
      <c r="G428" t="s">
        <v>23</v>
      </c>
      <c r="H428" t="str">
        <f t="shared" si="25"/>
        <v>Other</v>
      </c>
      <c r="I428">
        <v>18</v>
      </c>
      <c r="J428">
        <v>1596</v>
      </c>
      <c r="K428">
        <v>4</v>
      </c>
      <c r="L428" t="s">
        <v>46</v>
      </c>
      <c r="M428" t="s">
        <v>237</v>
      </c>
      <c r="N428" t="s">
        <v>402</v>
      </c>
      <c r="O428" t="s">
        <v>286</v>
      </c>
      <c r="Q428" t="s">
        <v>283</v>
      </c>
      <c r="R428" t="s">
        <v>264</v>
      </c>
      <c r="S428" t="s">
        <v>1053</v>
      </c>
      <c r="T428" t="s">
        <v>1052</v>
      </c>
      <c r="U428" s="7">
        <v>129.9900055</v>
      </c>
      <c r="V428" s="7">
        <v>110.80340837177086</v>
      </c>
      <c r="W428">
        <v>1</v>
      </c>
      <c r="X428" s="7">
        <v>11.69999981</v>
      </c>
      <c r="Y428" s="7">
        <v>129.9900055</v>
      </c>
      <c r="Z428" s="7">
        <f t="shared" si="26"/>
        <v>118.29000569</v>
      </c>
      <c r="AA428" t="s">
        <v>45</v>
      </c>
      <c r="AB428" t="str">
        <f t="shared" si="27"/>
        <v>Non-Cash Payments</v>
      </c>
    </row>
    <row r="429" spans="1:28" x14ac:dyDescent="0.25">
      <c r="A429">
        <v>64637</v>
      </c>
      <c r="B429" s="2">
        <v>42743</v>
      </c>
      <c r="C429" s="10">
        <f>VLOOKUP(B429,Dates!A:B,2,FALSE)</f>
        <v>1</v>
      </c>
      <c r="D429">
        <v>2</v>
      </c>
      <c r="E429" s="2">
        <f t="shared" si="24"/>
        <v>42745</v>
      </c>
      <c r="F429">
        <v>1</v>
      </c>
      <c r="G429" t="s">
        <v>23</v>
      </c>
      <c r="H429" t="str">
        <f t="shared" si="25"/>
        <v>Other</v>
      </c>
      <c r="I429">
        <v>18</v>
      </c>
      <c r="J429">
        <v>9857</v>
      </c>
      <c r="K429">
        <v>4</v>
      </c>
      <c r="L429" t="s">
        <v>46</v>
      </c>
      <c r="M429" t="s">
        <v>237</v>
      </c>
      <c r="N429" t="s">
        <v>275</v>
      </c>
      <c r="O429" t="s">
        <v>250</v>
      </c>
      <c r="Q429" t="s">
        <v>251</v>
      </c>
      <c r="R429" t="s">
        <v>252</v>
      </c>
      <c r="S429" t="s">
        <v>1053</v>
      </c>
      <c r="T429" t="s">
        <v>1052</v>
      </c>
      <c r="U429" s="7">
        <v>129.9900055</v>
      </c>
      <c r="V429" s="7">
        <v>110.80340837177086</v>
      </c>
      <c r="W429">
        <v>1</v>
      </c>
      <c r="X429" s="7">
        <v>13</v>
      </c>
      <c r="Y429" s="7">
        <v>129.9900055</v>
      </c>
      <c r="Z429" s="7">
        <f t="shared" si="26"/>
        <v>116.9900055</v>
      </c>
      <c r="AA429" t="s">
        <v>45</v>
      </c>
      <c r="AB429" t="str">
        <f t="shared" si="27"/>
        <v>Non-Cash Payments</v>
      </c>
    </row>
    <row r="430" spans="1:28" x14ac:dyDescent="0.25">
      <c r="A430">
        <v>15269</v>
      </c>
      <c r="B430" s="2">
        <v>42316</v>
      </c>
      <c r="C430" s="10">
        <f>VLOOKUP(B430,Dates!A:B,2,FALSE)</f>
        <v>1</v>
      </c>
      <c r="D430">
        <v>2</v>
      </c>
      <c r="E430" s="2">
        <f t="shared" si="24"/>
        <v>42318</v>
      </c>
      <c r="F430">
        <v>1</v>
      </c>
      <c r="G430" t="s">
        <v>23</v>
      </c>
      <c r="H430" t="str">
        <f t="shared" si="25"/>
        <v>Other</v>
      </c>
      <c r="I430">
        <v>18</v>
      </c>
      <c r="J430">
        <v>3969</v>
      </c>
      <c r="K430">
        <v>4</v>
      </c>
      <c r="L430" t="s">
        <v>46</v>
      </c>
      <c r="M430" t="s">
        <v>237</v>
      </c>
      <c r="N430" t="s">
        <v>403</v>
      </c>
      <c r="O430" t="s">
        <v>403</v>
      </c>
      <c r="Q430" t="s">
        <v>404</v>
      </c>
      <c r="R430" t="s">
        <v>252</v>
      </c>
      <c r="S430" t="s">
        <v>1053</v>
      </c>
      <c r="T430" t="s">
        <v>1052</v>
      </c>
      <c r="U430" s="7">
        <v>129.9900055</v>
      </c>
      <c r="V430" s="7">
        <v>110.80340837177086</v>
      </c>
      <c r="W430">
        <v>1</v>
      </c>
      <c r="X430" s="7">
        <v>13</v>
      </c>
      <c r="Y430" s="7">
        <v>129.9900055</v>
      </c>
      <c r="Z430" s="7">
        <f t="shared" si="26"/>
        <v>116.9900055</v>
      </c>
      <c r="AA430" t="s">
        <v>45</v>
      </c>
      <c r="AB430" t="str">
        <f t="shared" si="27"/>
        <v>Non-Cash Payments</v>
      </c>
    </row>
    <row r="431" spans="1:28" x14ac:dyDescent="0.25">
      <c r="A431">
        <v>14064</v>
      </c>
      <c r="B431" s="2">
        <v>42210</v>
      </c>
      <c r="C431" s="10">
        <f>VLOOKUP(B431,Dates!A:B,2,FALSE)</f>
        <v>7</v>
      </c>
      <c r="D431">
        <v>2</v>
      </c>
      <c r="E431" s="2">
        <f t="shared" si="24"/>
        <v>42213</v>
      </c>
      <c r="F431">
        <v>1</v>
      </c>
      <c r="G431" t="s">
        <v>23</v>
      </c>
      <c r="H431" t="str">
        <f t="shared" si="25"/>
        <v>Other</v>
      </c>
      <c r="I431">
        <v>18</v>
      </c>
      <c r="J431">
        <v>9342</v>
      </c>
      <c r="K431">
        <v>4</v>
      </c>
      <c r="L431" t="s">
        <v>46</v>
      </c>
      <c r="M431" t="s">
        <v>237</v>
      </c>
      <c r="N431" t="s">
        <v>310</v>
      </c>
      <c r="O431" t="s">
        <v>250</v>
      </c>
      <c r="Q431" t="s">
        <v>251</v>
      </c>
      <c r="R431" t="s">
        <v>252</v>
      </c>
      <c r="S431" t="s">
        <v>1053</v>
      </c>
      <c r="T431" t="s">
        <v>1052</v>
      </c>
      <c r="U431" s="7">
        <v>129.9900055</v>
      </c>
      <c r="V431" s="7">
        <v>110.80340837177086</v>
      </c>
      <c r="W431">
        <v>1</v>
      </c>
      <c r="X431" s="7">
        <v>13</v>
      </c>
      <c r="Y431" s="7">
        <v>129.9900055</v>
      </c>
      <c r="Z431" s="7">
        <f t="shared" si="26"/>
        <v>116.9900055</v>
      </c>
      <c r="AA431" t="s">
        <v>45</v>
      </c>
      <c r="AB431" t="str">
        <f t="shared" si="27"/>
        <v>Non-Cash Payments</v>
      </c>
    </row>
    <row r="432" spans="1:28" x14ac:dyDescent="0.25">
      <c r="A432">
        <v>14551</v>
      </c>
      <c r="B432" s="2">
        <v>42012</v>
      </c>
      <c r="C432" s="10">
        <f>VLOOKUP(B432,Dates!A:B,2,FALSE)</f>
        <v>5</v>
      </c>
      <c r="D432">
        <v>2</v>
      </c>
      <c r="E432" s="2">
        <f t="shared" si="24"/>
        <v>42016</v>
      </c>
      <c r="F432">
        <v>0</v>
      </c>
      <c r="G432" t="s">
        <v>23</v>
      </c>
      <c r="H432" t="str">
        <f t="shared" si="25"/>
        <v>Other</v>
      </c>
      <c r="I432">
        <v>17</v>
      </c>
      <c r="J432">
        <v>2028</v>
      </c>
      <c r="K432">
        <v>4</v>
      </c>
      <c r="L432" t="s">
        <v>46</v>
      </c>
      <c r="M432" t="s">
        <v>237</v>
      </c>
      <c r="N432" t="s">
        <v>311</v>
      </c>
      <c r="O432" t="s">
        <v>312</v>
      </c>
      <c r="Q432" t="s">
        <v>248</v>
      </c>
      <c r="R432" t="s">
        <v>241</v>
      </c>
      <c r="S432" t="s">
        <v>1055</v>
      </c>
      <c r="T432" t="s">
        <v>1054</v>
      </c>
      <c r="U432" s="7">
        <v>59.990001679999999</v>
      </c>
      <c r="V432" s="7">
        <v>54.488929209402009</v>
      </c>
      <c r="W432">
        <v>1</v>
      </c>
      <c r="X432" s="7">
        <v>6</v>
      </c>
      <c r="Y432" s="7">
        <v>59.990001679999999</v>
      </c>
      <c r="Z432" s="7">
        <f t="shared" si="26"/>
        <v>53.990001679999999</v>
      </c>
      <c r="AA432" t="s">
        <v>45</v>
      </c>
      <c r="AB432" t="str">
        <f t="shared" si="27"/>
        <v>Non-Cash Payments</v>
      </c>
    </row>
    <row r="433" spans="1:28" x14ac:dyDescent="0.25">
      <c r="A433">
        <v>12698</v>
      </c>
      <c r="B433" s="2">
        <v>42131</v>
      </c>
      <c r="C433" s="10">
        <f>VLOOKUP(B433,Dates!A:B,2,FALSE)</f>
        <v>5</v>
      </c>
      <c r="D433">
        <v>2</v>
      </c>
      <c r="E433" s="2">
        <f t="shared" si="24"/>
        <v>42135</v>
      </c>
      <c r="F433">
        <v>1</v>
      </c>
      <c r="G433" t="s">
        <v>23</v>
      </c>
      <c r="H433" t="str">
        <f t="shared" si="25"/>
        <v>Other</v>
      </c>
      <c r="I433">
        <v>17</v>
      </c>
      <c r="J433">
        <v>3940</v>
      </c>
      <c r="K433">
        <v>4</v>
      </c>
      <c r="L433" t="s">
        <v>46</v>
      </c>
      <c r="M433" t="s">
        <v>237</v>
      </c>
      <c r="N433" t="s">
        <v>405</v>
      </c>
      <c r="O433" t="s">
        <v>288</v>
      </c>
      <c r="Q433" t="s">
        <v>244</v>
      </c>
      <c r="R433" t="s">
        <v>241</v>
      </c>
      <c r="S433" t="s">
        <v>1055</v>
      </c>
      <c r="T433" t="s">
        <v>1054</v>
      </c>
      <c r="U433" s="7">
        <v>59.990001679999999</v>
      </c>
      <c r="V433" s="7">
        <v>54.488929209402009</v>
      </c>
      <c r="W433">
        <v>1</v>
      </c>
      <c r="X433" s="7">
        <v>6</v>
      </c>
      <c r="Y433" s="7">
        <v>59.990001679999999</v>
      </c>
      <c r="Z433" s="7">
        <f t="shared" si="26"/>
        <v>53.990001679999999</v>
      </c>
      <c r="AA433" t="s">
        <v>45</v>
      </c>
      <c r="AB433" t="str">
        <f t="shared" si="27"/>
        <v>Non-Cash Payments</v>
      </c>
    </row>
    <row r="434" spans="1:28" x14ac:dyDescent="0.25">
      <c r="A434">
        <v>47758</v>
      </c>
      <c r="B434" s="2">
        <v>42702</v>
      </c>
      <c r="C434" s="10">
        <f>VLOOKUP(B434,Dates!A:B,2,FALSE)</f>
        <v>2</v>
      </c>
      <c r="D434">
        <v>2</v>
      </c>
      <c r="E434" s="2">
        <f t="shared" si="24"/>
        <v>42704</v>
      </c>
      <c r="F434">
        <v>1</v>
      </c>
      <c r="G434" t="s">
        <v>23</v>
      </c>
      <c r="H434" t="str">
        <f t="shared" si="25"/>
        <v>Other</v>
      </c>
      <c r="I434">
        <v>18</v>
      </c>
      <c r="J434">
        <v>8293</v>
      </c>
      <c r="K434">
        <v>4</v>
      </c>
      <c r="L434" t="s">
        <v>46</v>
      </c>
      <c r="M434" t="s">
        <v>237</v>
      </c>
      <c r="N434" t="s">
        <v>406</v>
      </c>
      <c r="O434" t="s">
        <v>406</v>
      </c>
      <c r="Q434" t="s">
        <v>407</v>
      </c>
      <c r="R434" t="s">
        <v>320</v>
      </c>
      <c r="S434" t="s">
        <v>1053</v>
      </c>
      <c r="T434" t="s">
        <v>1052</v>
      </c>
      <c r="U434" s="7">
        <v>129.9900055</v>
      </c>
      <c r="V434" s="7">
        <v>110.80340837177086</v>
      </c>
      <c r="W434">
        <v>1</v>
      </c>
      <c r="X434" s="7">
        <v>15.600000380000001</v>
      </c>
      <c r="Y434" s="7">
        <v>129.9900055</v>
      </c>
      <c r="Z434" s="7">
        <f t="shared" si="26"/>
        <v>114.39000512</v>
      </c>
      <c r="AA434" t="s">
        <v>45</v>
      </c>
      <c r="AB434" t="str">
        <f t="shared" si="27"/>
        <v>Non-Cash Payments</v>
      </c>
    </row>
    <row r="435" spans="1:28" x14ac:dyDescent="0.25">
      <c r="A435">
        <v>68220</v>
      </c>
      <c r="B435" s="2">
        <v>43000</v>
      </c>
      <c r="C435" s="10">
        <f>VLOOKUP(B435,Dates!A:B,2,FALSE)</f>
        <v>6</v>
      </c>
      <c r="D435">
        <v>2</v>
      </c>
      <c r="E435" s="2">
        <f t="shared" si="24"/>
        <v>43004</v>
      </c>
      <c r="F435">
        <v>1</v>
      </c>
      <c r="G435" t="s">
        <v>23</v>
      </c>
      <c r="H435" t="str">
        <f t="shared" si="25"/>
        <v>Other</v>
      </c>
      <c r="I435">
        <v>18</v>
      </c>
      <c r="J435">
        <v>9962</v>
      </c>
      <c r="K435">
        <v>4</v>
      </c>
      <c r="L435" t="s">
        <v>46</v>
      </c>
      <c r="M435" t="s">
        <v>237</v>
      </c>
      <c r="N435" t="s">
        <v>408</v>
      </c>
      <c r="O435" t="s">
        <v>306</v>
      </c>
      <c r="Q435" t="s">
        <v>307</v>
      </c>
      <c r="R435" t="s">
        <v>252</v>
      </c>
      <c r="S435" t="s">
        <v>1053</v>
      </c>
      <c r="T435" t="s">
        <v>1052</v>
      </c>
      <c r="U435" s="7">
        <v>129.9900055</v>
      </c>
      <c r="V435" s="7">
        <v>110.80340837177086</v>
      </c>
      <c r="W435">
        <v>1</v>
      </c>
      <c r="X435" s="7">
        <v>15.600000380000001</v>
      </c>
      <c r="Y435" s="7">
        <v>129.9900055</v>
      </c>
      <c r="Z435" s="7">
        <f t="shared" si="26"/>
        <v>114.39000512</v>
      </c>
      <c r="AA435" t="s">
        <v>45</v>
      </c>
      <c r="AB435" t="str">
        <f t="shared" si="27"/>
        <v>Non-Cash Payments</v>
      </c>
    </row>
    <row r="436" spans="1:28" x14ac:dyDescent="0.25">
      <c r="A436">
        <v>14730</v>
      </c>
      <c r="B436" s="2">
        <v>42102</v>
      </c>
      <c r="C436" s="10">
        <f>VLOOKUP(B436,Dates!A:B,2,FALSE)</f>
        <v>4</v>
      </c>
      <c r="D436">
        <v>2</v>
      </c>
      <c r="E436" s="2">
        <f t="shared" si="24"/>
        <v>42104</v>
      </c>
      <c r="F436">
        <v>1</v>
      </c>
      <c r="G436" t="s">
        <v>23</v>
      </c>
      <c r="H436" t="str">
        <f t="shared" si="25"/>
        <v>Other</v>
      </c>
      <c r="I436">
        <v>18</v>
      </c>
      <c r="J436">
        <v>8098</v>
      </c>
      <c r="K436">
        <v>4</v>
      </c>
      <c r="L436" t="s">
        <v>46</v>
      </c>
      <c r="M436" t="s">
        <v>237</v>
      </c>
      <c r="N436" t="s">
        <v>409</v>
      </c>
      <c r="O436" t="s">
        <v>250</v>
      </c>
      <c r="Q436" t="s">
        <v>251</v>
      </c>
      <c r="R436" t="s">
        <v>252</v>
      </c>
      <c r="S436" t="s">
        <v>1053</v>
      </c>
      <c r="T436" t="s">
        <v>1052</v>
      </c>
      <c r="U436" s="7">
        <v>129.9900055</v>
      </c>
      <c r="V436" s="7">
        <v>110.80340837177086</v>
      </c>
      <c r="W436">
        <v>1</v>
      </c>
      <c r="X436" s="7">
        <v>15.600000380000001</v>
      </c>
      <c r="Y436" s="7">
        <v>129.9900055</v>
      </c>
      <c r="Z436" s="7">
        <f t="shared" si="26"/>
        <v>114.39000512</v>
      </c>
      <c r="AA436" t="s">
        <v>45</v>
      </c>
      <c r="AB436" t="str">
        <f t="shared" si="27"/>
        <v>Non-Cash Payments</v>
      </c>
    </row>
    <row r="437" spans="1:28" x14ac:dyDescent="0.25">
      <c r="A437">
        <v>66411</v>
      </c>
      <c r="B437" s="2">
        <v>42974</v>
      </c>
      <c r="C437" s="10">
        <f>VLOOKUP(B437,Dates!A:B,2,FALSE)</f>
        <v>1</v>
      </c>
      <c r="D437">
        <v>2</v>
      </c>
      <c r="E437" s="2">
        <f t="shared" si="24"/>
        <v>42976</v>
      </c>
      <c r="F437">
        <v>0</v>
      </c>
      <c r="G437" t="s">
        <v>23</v>
      </c>
      <c r="H437" t="str">
        <f t="shared" si="25"/>
        <v>Other</v>
      </c>
      <c r="I437">
        <v>18</v>
      </c>
      <c r="J437">
        <v>8348</v>
      </c>
      <c r="K437">
        <v>4</v>
      </c>
      <c r="L437" t="s">
        <v>46</v>
      </c>
      <c r="M437" t="s">
        <v>237</v>
      </c>
      <c r="N437" t="s">
        <v>410</v>
      </c>
      <c r="O437" t="s">
        <v>411</v>
      </c>
      <c r="Q437" t="s">
        <v>263</v>
      </c>
      <c r="R437" t="s">
        <v>264</v>
      </c>
      <c r="S437" t="s">
        <v>1053</v>
      </c>
      <c r="T437" t="s">
        <v>1052</v>
      </c>
      <c r="U437" s="7">
        <v>129.9900055</v>
      </c>
      <c r="V437" s="7">
        <v>110.80340837177086</v>
      </c>
      <c r="W437">
        <v>1</v>
      </c>
      <c r="X437" s="7">
        <v>15.600000380000001</v>
      </c>
      <c r="Y437" s="7">
        <v>129.9900055</v>
      </c>
      <c r="Z437" s="7">
        <f t="shared" si="26"/>
        <v>114.39000512</v>
      </c>
      <c r="AA437" t="s">
        <v>45</v>
      </c>
      <c r="AB437" t="str">
        <f t="shared" si="27"/>
        <v>Non-Cash Payments</v>
      </c>
    </row>
    <row r="438" spans="1:28" x14ac:dyDescent="0.25">
      <c r="A438">
        <v>12535</v>
      </c>
      <c r="B438" s="2">
        <v>42042</v>
      </c>
      <c r="C438" s="10">
        <f>VLOOKUP(B438,Dates!A:B,2,FALSE)</f>
        <v>7</v>
      </c>
      <c r="D438">
        <v>2</v>
      </c>
      <c r="E438" s="2">
        <f t="shared" si="24"/>
        <v>42045</v>
      </c>
      <c r="F438">
        <v>1</v>
      </c>
      <c r="G438" t="s">
        <v>23</v>
      </c>
      <c r="H438" t="str">
        <f t="shared" si="25"/>
        <v>Other</v>
      </c>
      <c r="I438">
        <v>18</v>
      </c>
      <c r="J438">
        <v>653</v>
      </c>
      <c r="K438">
        <v>4</v>
      </c>
      <c r="L438" t="s">
        <v>46</v>
      </c>
      <c r="M438" t="s">
        <v>237</v>
      </c>
      <c r="N438" t="s">
        <v>368</v>
      </c>
      <c r="O438" t="s">
        <v>369</v>
      </c>
      <c r="Q438" t="s">
        <v>263</v>
      </c>
      <c r="R438" t="s">
        <v>264</v>
      </c>
      <c r="S438" t="s">
        <v>1053</v>
      </c>
      <c r="T438" t="s">
        <v>1052</v>
      </c>
      <c r="U438" s="7">
        <v>129.9900055</v>
      </c>
      <c r="V438" s="7">
        <v>110.80340837177086</v>
      </c>
      <c r="W438">
        <v>1</v>
      </c>
      <c r="X438" s="7">
        <v>15.600000380000001</v>
      </c>
      <c r="Y438" s="7">
        <v>129.9900055</v>
      </c>
      <c r="Z438" s="7">
        <f t="shared" si="26"/>
        <v>114.39000512</v>
      </c>
      <c r="AA438" t="s">
        <v>45</v>
      </c>
      <c r="AB438" t="str">
        <f t="shared" si="27"/>
        <v>Non-Cash Payments</v>
      </c>
    </row>
    <row r="439" spans="1:28" x14ac:dyDescent="0.25">
      <c r="A439">
        <v>67712</v>
      </c>
      <c r="B439" s="2">
        <v>42993</v>
      </c>
      <c r="C439" s="10">
        <f>VLOOKUP(B439,Dates!A:B,2,FALSE)</f>
        <v>6</v>
      </c>
      <c r="D439">
        <v>2</v>
      </c>
      <c r="E439" s="2">
        <f t="shared" si="24"/>
        <v>42997</v>
      </c>
      <c r="F439">
        <v>1</v>
      </c>
      <c r="G439" t="s">
        <v>23</v>
      </c>
      <c r="H439" t="str">
        <f t="shared" si="25"/>
        <v>Other</v>
      </c>
      <c r="I439">
        <v>18</v>
      </c>
      <c r="J439">
        <v>8645</v>
      </c>
      <c r="K439">
        <v>4</v>
      </c>
      <c r="L439" t="s">
        <v>46</v>
      </c>
      <c r="M439" t="s">
        <v>237</v>
      </c>
      <c r="N439" t="s">
        <v>349</v>
      </c>
      <c r="O439" t="s">
        <v>288</v>
      </c>
      <c r="Q439" t="s">
        <v>244</v>
      </c>
      <c r="R439" t="s">
        <v>241</v>
      </c>
      <c r="S439" t="s">
        <v>1053</v>
      </c>
      <c r="T439" t="s">
        <v>1052</v>
      </c>
      <c r="U439" s="7">
        <v>129.9900055</v>
      </c>
      <c r="V439" s="7">
        <v>110.80340837177086</v>
      </c>
      <c r="W439">
        <v>1</v>
      </c>
      <c r="X439" s="7">
        <v>15.600000380000001</v>
      </c>
      <c r="Y439" s="7">
        <v>129.9900055</v>
      </c>
      <c r="Z439" s="7">
        <f t="shared" si="26"/>
        <v>114.39000512</v>
      </c>
      <c r="AA439" t="s">
        <v>45</v>
      </c>
      <c r="AB439" t="str">
        <f t="shared" si="27"/>
        <v>Non-Cash Payments</v>
      </c>
    </row>
    <row r="440" spans="1:28" x14ac:dyDescent="0.25">
      <c r="A440">
        <v>18593</v>
      </c>
      <c r="B440" s="2">
        <v>42276</v>
      </c>
      <c r="C440" s="10">
        <f>VLOOKUP(B440,Dates!A:B,2,FALSE)</f>
        <v>3</v>
      </c>
      <c r="D440">
        <v>2</v>
      </c>
      <c r="E440" s="2">
        <f t="shared" si="24"/>
        <v>42278</v>
      </c>
      <c r="F440">
        <v>1</v>
      </c>
      <c r="G440" t="s">
        <v>23</v>
      </c>
      <c r="H440" t="str">
        <f t="shared" si="25"/>
        <v>Other</v>
      </c>
      <c r="I440">
        <v>18</v>
      </c>
      <c r="J440">
        <v>1275</v>
      </c>
      <c r="K440">
        <v>4</v>
      </c>
      <c r="L440" t="s">
        <v>46</v>
      </c>
      <c r="M440" t="s">
        <v>237</v>
      </c>
      <c r="N440" t="s">
        <v>412</v>
      </c>
      <c r="O440" t="s">
        <v>250</v>
      </c>
      <c r="Q440" t="s">
        <v>251</v>
      </c>
      <c r="R440" t="s">
        <v>252</v>
      </c>
      <c r="S440" t="s">
        <v>1053</v>
      </c>
      <c r="T440" t="s">
        <v>1052</v>
      </c>
      <c r="U440" s="7">
        <v>129.9900055</v>
      </c>
      <c r="V440" s="7">
        <v>110.80340837177086</v>
      </c>
      <c r="W440">
        <v>1</v>
      </c>
      <c r="X440" s="7">
        <v>16.899999619999999</v>
      </c>
      <c r="Y440" s="7">
        <v>129.9900055</v>
      </c>
      <c r="Z440" s="7">
        <f t="shared" si="26"/>
        <v>113.09000587999999</v>
      </c>
      <c r="AA440" t="s">
        <v>45</v>
      </c>
      <c r="AB440" t="str">
        <f t="shared" si="27"/>
        <v>Non-Cash Payments</v>
      </c>
    </row>
    <row r="441" spans="1:28" x14ac:dyDescent="0.25">
      <c r="A441">
        <v>17909</v>
      </c>
      <c r="B441" s="2">
        <v>42266</v>
      </c>
      <c r="C441" s="10">
        <f>VLOOKUP(B441,Dates!A:B,2,FALSE)</f>
        <v>7</v>
      </c>
      <c r="D441">
        <v>2</v>
      </c>
      <c r="E441" s="2">
        <f t="shared" si="24"/>
        <v>42269</v>
      </c>
      <c r="F441">
        <v>1</v>
      </c>
      <c r="G441" t="s">
        <v>23</v>
      </c>
      <c r="H441" t="str">
        <f t="shared" si="25"/>
        <v>Other</v>
      </c>
      <c r="I441">
        <v>18</v>
      </c>
      <c r="J441">
        <v>11189</v>
      </c>
      <c r="K441">
        <v>4</v>
      </c>
      <c r="L441" t="s">
        <v>46</v>
      </c>
      <c r="M441" t="s">
        <v>237</v>
      </c>
      <c r="N441" t="s">
        <v>275</v>
      </c>
      <c r="O441" t="s">
        <v>250</v>
      </c>
      <c r="Q441" t="s">
        <v>251</v>
      </c>
      <c r="R441" t="s">
        <v>252</v>
      </c>
      <c r="S441" t="s">
        <v>1053</v>
      </c>
      <c r="T441" t="s">
        <v>1052</v>
      </c>
      <c r="U441" s="7">
        <v>129.9900055</v>
      </c>
      <c r="V441" s="7">
        <v>110.80340837177086</v>
      </c>
      <c r="W441">
        <v>1</v>
      </c>
      <c r="X441" s="7">
        <v>16.899999619999999</v>
      </c>
      <c r="Y441" s="7">
        <v>129.9900055</v>
      </c>
      <c r="Z441" s="7">
        <f t="shared" si="26"/>
        <v>113.09000587999999</v>
      </c>
      <c r="AA441" t="s">
        <v>45</v>
      </c>
      <c r="AB441" t="str">
        <f t="shared" si="27"/>
        <v>Non-Cash Payments</v>
      </c>
    </row>
    <row r="442" spans="1:28" x14ac:dyDescent="0.25">
      <c r="A442">
        <v>16302</v>
      </c>
      <c r="B442" s="2">
        <v>42242</v>
      </c>
      <c r="C442" s="10">
        <f>VLOOKUP(B442,Dates!A:B,2,FALSE)</f>
        <v>4</v>
      </c>
      <c r="D442">
        <v>2</v>
      </c>
      <c r="E442" s="2">
        <f t="shared" si="24"/>
        <v>42244</v>
      </c>
      <c r="F442">
        <v>1</v>
      </c>
      <c r="G442" t="s">
        <v>23</v>
      </c>
      <c r="H442" t="str">
        <f t="shared" si="25"/>
        <v>Other</v>
      </c>
      <c r="I442">
        <v>18</v>
      </c>
      <c r="J442">
        <v>5988</v>
      </c>
      <c r="K442">
        <v>4</v>
      </c>
      <c r="L442" t="s">
        <v>46</v>
      </c>
      <c r="M442" t="s">
        <v>237</v>
      </c>
      <c r="N442" t="s">
        <v>413</v>
      </c>
      <c r="O442" t="s">
        <v>250</v>
      </c>
      <c r="Q442" t="s">
        <v>251</v>
      </c>
      <c r="R442" t="s">
        <v>252</v>
      </c>
      <c r="S442" t="s">
        <v>1053</v>
      </c>
      <c r="T442" t="s">
        <v>1052</v>
      </c>
      <c r="U442" s="7">
        <v>129.9900055</v>
      </c>
      <c r="V442" s="7">
        <v>110.80340837177086</v>
      </c>
      <c r="W442">
        <v>1</v>
      </c>
      <c r="X442" s="7">
        <v>16.899999619999999</v>
      </c>
      <c r="Y442" s="7">
        <v>129.9900055</v>
      </c>
      <c r="Z442" s="7">
        <f t="shared" si="26"/>
        <v>113.09000587999999</v>
      </c>
      <c r="AA442" t="s">
        <v>45</v>
      </c>
      <c r="AB442" t="str">
        <f t="shared" si="27"/>
        <v>Non-Cash Payments</v>
      </c>
    </row>
    <row r="443" spans="1:28" x14ac:dyDescent="0.25">
      <c r="A443">
        <v>14730</v>
      </c>
      <c r="B443" s="2">
        <v>42102</v>
      </c>
      <c r="C443" s="10">
        <f>VLOOKUP(B443,Dates!A:B,2,FALSE)</f>
        <v>4</v>
      </c>
      <c r="D443">
        <v>2</v>
      </c>
      <c r="E443" s="2">
        <f t="shared" si="24"/>
        <v>42104</v>
      </c>
      <c r="F443">
        <v>1</v>
      </c>
      <c r="G443" t="s">
        <v>23</v>
      </c>
      <c r="H443" t="str">
        <f t="shared" si="25"/>
        <v>Other</v>
      </c>
      <c r="I443">
        <v>18</v>
      </c>
      <c r="J443">
        <v>8098</v>
      </c>
      <c r="K443">
        <v>4</v>
      </c>
      <c r="L443" t="s">
        <v>46</v>
      </c>
      <c r="M443" t="s">
        <v>237</v>
      </c>
      <c r="N443" t="s">
        <v>409</v>
      </c>
      <c r="O443" t="s">
        <v>250</v>
      </c>
      <c r="Q443" t="s">
        <v>251</v>
      </c>
      <c r="R443" t="s">
        <v>252</v>
      </c>
      <c r="S443" t="s">
        <v>1053</v>
      </c>
      <c r="T443" t="s">
        <v>1052</v>
      </c>
      <c r="U443" s="7">
        <v>129.9900055</v>
      </c>
      <c r="V443" s="7">
        <v>110.80340837177086</v>
      </c>
      <c r="W443">
        <v>1</v>
      </c>
      <c r="X443" s="7">
        <v>16.899999619999999</v>
      </c>
      <c r="Y443" s="7">
        <v>129.9900055</v>
      </c>
      <c r="Z443" s="7">
        <f t="shared" si="26"/>
        <v>113.09000587999999</v>
      </c>
      <c r="AA443" t="s">
        <v>45</v>
      </c>
      <c r="AB443" t="str">
        <f t="shared" si="27"/>
        <v>Non-Cash Payments</v>
      </c>
    </row>
    <row r="444" spans="1:28" x14ac:dyDescent="0.25">
      <c r="A444">
        <v>13343</v>
      </c>
      <c r="B444" s="2">
        <v>42199</v>
      </c>
      <c r="C444" s="10">
        <f>VLOOKUP(B444,Dates!A:B,2,FALSE)</f>
        <v>3</v>
      </c>
      <c r="D444">
        <v>2</v>
      </c>
      <c r="E444" s="2">
        <f t="shared" si="24"/>
        <v>42201</v>
      </c>
      <c r="F444">
        <v>1</v>
      </c>
      <c r="G444" t="s">
        <v>23</v>
      </c>
      <c r="H444" t="str">
        <f t="shared" si="25"/>
        <v>Other</v>
      </c>
      <c r="I444">
        <v>18</v>
      </c>
      <c r="J444">
        <v>9726</v>
      </c>
      <c r="K444">
        <v>4</v>
      </c>
      <c r="L444" t="s">
        <v>46</v>
      </c>
      <c r="M444" t="s">
        <v>237</v>
      </c>
      <c r="N444" t="s">
        <v>275</v>
      </c>
      <c r="O444" t="s">
        <v>250</v>
      </c>
      <c r="Q444" t="s">
        <v>251</v>
      </c>
      <c r="R444" t="s">
        <v>252</v>
      </c>
      <c r="S444" t="s">
        <v>1053</v>
      </c>
      <c r="T444" t="s">
        <v>1052</v>
      </c>
      <c r="U444" s="7">
        <v>129.9900055</v>
      </c>
      <c r="V444" s="7">
        <v>110.80340837177086</v>
      </c>
      <c r="W444">
        <v>1</v>
      </c>
      <c r="X444" s="7">
        <v>16.899999619999999</v>
      </c>
      <c r="Y444" s="7">
        <v>129.9900055</v>
      </c>
      <c r="Z444" s="7">
        <f t="shared" si="26"/>
        <v>113.09000587999999</v>
      </c>
      <c r="AA444" t="s">
        <v>45</v>
      </c>
      <c r="AB444" t="str">
        <f t="shared" si="27"/>
        <v>Non-Cash Payments</v>
      </c>
    </row>
    <row r="445" spans="1:28" x14ac:dyDescent="0.25">
      <c r="A445">
        <v>62117</v>
      </c>
      <c r="B445" s="2">
        <v>42911</v>
      </c>
      <c r="C445" s="10">
        <f>VLOOKUP(B445,Dates!A:B,2,FALSE)</f>
        <v>1</v>
      </c>
      <c r="D445">
        <v>2</v>
      </c>
      <c r="E445" s="2">
        <f t="shared" si="24"/>
        <v>42913</v>
      </c>
      <c r="F445">
        <v>1</v>
      </c>
      <c r="G445" t="s">
        <v>23</v>
      </c>
      <c r="H445" t="str">
        <f t="shared" si="25"/>
        <v>Other</v>
      </c>
      <c r="I445">
        <v>17</v>
      </c>
      <c r="J445">
        <v>5113</v>
      </c>
      <c r="K445">
        <v>4</v>
      </c>
      <c r="L445" t="s">
        <v>46</v>
      </c>
      <c r="M445" t="s">
        <v>237</v>
      </c>
      <c r="N445" t="s">
        <v>414</v>
      </c>
      <c r="O445" t="s">
        <v>415</v>
      </c>
      <c r="Q445" t="s">
        <v>283</v>
      </c>
      <c r="R445" t="s">
        <v>264</v>
      </c>
      <c r="S445" t="s">
        <v>1055</v>
      </c>
      <c r="T445" t="s">
        <v>1054</v>
      </c>
      <c r="U445" s="7">
        <v>59.990001679999999</v>
      </c>
      <c r="V445" s="7">
        <v>54.488929209402009</v>
      </c>
      <c r="W445">
        <v>1</v>
      </c>
      <c r="X445" s="7">
        <v>7.8000001909999996</v>
      </c>
      <c r="Y445" s="7">
        <v>59.990001679999999</v>
      </c>
      <c r="Z445" s="7">
        <f t="shared" si="26"/>
        <v>52.190001488999997</v>
      </c>
      <c r="AA445" t="s">
        <v>45</v>
      </c>
      <c r="AB445" t="str">
        <f t="shared" si="27"/>
        <v>Non-Cash Payments</v>
      </c>
    </row>
    <row r="446" spans="1:28" x14ac:dyDescent="0.25">
      <c r="A446">
        <v>62637</v>
      </c>
      <c r="B446" s="2">
        <v>42801</v>
      </c>
      <c r="C446" s="10">
        <f>VLOOKUP(B446,Dates!A:B,2,FALSE)</f>
        <v>3</v>
      </c>
      <c r="D446">
        <v>2</v>
      </c>
      <c r="E446" s="2">
        <f t="shared" si="24"/>
        <v>42803</v>
      </c>
      <c r="F446">
        <v>1</v>
      </c>
      <c r="G446" t="s">
        <v>23</v>
      </c>
      <c r="H446" t="str">
        <f t="shared" si="25"/>
        <v>Other</v>
      </c>
      <c r="I446">
        <v>18</v>
      </c>
      <c r="J446">
        <v>9726</v>
      </c>
      <c r="K446">
        <v>4</v>
      </c>
      <c r="L446" t="s">
        <v>46</v>
      </c>
      <c r="M446" t="s">
        <v>237</v>
      </c>
      <c r="N446" t="s">
        <v>416</v>
      </c>
      <c r="O446" t="s">
        <v>417</v>
      </c>
      <c r="Q446" t="s">
        <v>263</v>
      </c>
      <c r="R446" t="s">
        <v>264</v>
      </c>
      <c r="S446" t="s">
        <v>1053</v>
      </c>
      <c r="T446" t="s">
        <v>1052</v>
      </c>
      <c r="U446" s="7">
        <v>129.9900055</v>
      </c>
      <c r="V446" s="7">
        <v>110.80340837177086</v>
      </c>
      <c r="W446">
        <v>1</v>
      </c>
      <c r="X446" s="7">
        <v>16.899999619999999</v>
      </c>
      <c r="Y446" s="7">
        <v>129.9900055</v>
      </c>
      <c r="Z446" s="7">
        <f t="shared" si="26"/>
        <v>113.09000587999999</v>
      </c>
      <c r="AA446" t="s">
        <v>45</v>
      </c>
      <c r="AB446" t="str">
        <f t="shared" si="27"/>
        <v>Non-Cash Payments</v>
      </c>
    </row>
    <row r="447" spans="1:28" x14ac:dyDescent="0.25">
      <c r="A447">
        <v>67845</v>
      </c>
      <c r="B447" s="2">
        <v>42995</v>
      </c>
      <c r="C447" s="10">
        <f>VLOOKUP(B447,Dates!A:B,2,FALSE)</f>
        <v>1</v>
      </c>
      <c r="D447">
        <v>2</v>
      </c>
      <c r="E447" s="2">
        <f t="shared" si="24"/>
        <v>42997</v>
      </c>
      <c r="F447">
        <v>1</v>
      </c>
      <c r="G447" t="s">
        <v>23</v>
      </c>
      <c r="H447" t="str">
        <f t="shared" si="25"/>
        <v>Other</v>
      </c>
      <c r="I447">
        <v>18</v>
      </c>
      <c r="J447">
        <v>482</v>
      </c>
      <c r="K447">
        <v>4</v>
      </c>
      <c r="L447" t="s">
        <v>46</v>
      </c>
      <c r="M447" t="s">
        <v>237</v>
      </c>
      <c r="N447" t="s">
        <v>267</v>
      </c>
      <c r="O447" t="s">
        <v>255</v>
      </c>
      <c r="Q447" t="s">
        <v>244</v>
      </c>
      <c r="R447" t="s">
        <v>241</v>
      </c>
      <c r="S447" t="s">
        <v>1053</v>
      </c>
      <c r="T447" t="s">
        <v>1052</v>
      </c>
      <c r="U447" s="7">
        <v>129.9900055</v>
      </c>
      <c r="V447" s="7">
        <v>110.80340837177086</v>
      </c>
      <c r="W447">
        <v>1</v>
      </c>
      <c r="X447" s="7">
        <v>16.899999619999999</v>
      </c>
      <c r="Y447" s="7">
        <v>129.9900055</v>
      </c>
      <c r="Z447" s="7">
        <f t="shared" si="26"/>
        <v>113.09000587999999</v>
      </c>
      <c r="AA447" t="s">
        <v>45</v>
      </c>
      <c r="AB447" t="str">
        <f t="shared" si="27"/>
        <v>Non-Cash Payments</v>
      </c>
    </row>
    <row r="448" spans="1:28" x14ac:dyDescent="0.25">
      <c r="A448">
        <v>67712</v>
      </c>
      <c r="B448" s="2">
        <v>42993</v>
      </c>
      <c r="C448" s="10">
        <f>VLOOKUP(B448,Dates!A:B,2,FALSE)</f>
        <v>6</v>
      </c>
      <c r="D448">
        <v>2</v>
      </c>
      <c r="E448" s="2">
        <f t="shared" si="24"/>
        <v>42997</v>
      </c>
      <c r="F448">
        <v>1</v>
      </c>
      <c r="G448" t="s">
        <v>23</v>
      </c>
      <c r="H448" t="str">
        <f t="shared" si="25"/>
        <v>Other</v>
      </c>
      <c r="I448">
        <v>18</v>
      </c>
      <c r="J448">
        <v>8645</v>
      </c>
      <c r="K448">
        <v>4</v>
      </c>
      <c r="L448" t="s">
        <v>46</v>
      </c>
      <c r="M448" t="s">
        <v>237</v>
      </c>
      <c r="N448" t="s">
        <v>349</v>
      </c>
      <c r="O448" t="s">
        <v>288</v>
      </c>
      <c r="Q448" t="s">
        <v>244</v>
      </c>
      <c r="R448" t="s">
        <v>241</v>
      </c>
      <c r="S448" t="s">
        <v>1053</v>
      </c>
      <c r="T448" t="s">
        <v>1052</v>
      </c>
      <c r="U448" s="7">
        <v>129.9900055</v>
      </c>
      <c r="V448" s="7">
        <v>110.80340837177086</v>
      </c>
      <c r="W448">
        <v>1</v>
      </c>
      <c r="X448" s="7">
        <v>16.899999619999999</v>
      </c>
      <c r="Y448" s="7">
        <v>129.9900055</v>
      </c>
      <c r="Z448" s="7">
        <f t="shared" si="26"/>
        <v>113.09000587999999</v>
      </c>
      <c r="AA448" t="s">
        <v>45</v>
      </c>
      <c r="AB448" t="str">
        <f t="shared" si="27"/>
        <v>Non-Cash Payments</v>
      </c>
    </row>
    <row r="449" spans="1:28" x14ac:dyDescent="0.25">
      <c r="A449">
        <v>11209</v>
      </c>
      <c r="B449" s="2">
        <v>42168</v>
      </c>
      <c r="C449" s="10">
        <f>VLOOKUP(B449,Dates!A:B,2,FALSE)</f>
        <v>7</v>
      </c>
      <c r="D449">
        <v>2</v>
      </c>
      <c r="E449" s="2">
        <f t="shared" si="24"/>
        <v>42171</v>
      </c>
      <c r="F449">
        <v>1</v>
      </c>
      <c r="G449" t="s">
        <v>23</v>
      </c>
      <c r="H449" t="str">
        <f t="shared" si="25"/>
        <v>Other</v>
      </c>
      <c r="I449">
        <v>18</v>
      </c>
      <c r="J449">
        <v>7202</v>
      </c>
      <c r="K449">
        <v>4</v>
      </c>
      <c r="L449" t="s">
        <v>46</v>
      </c>
      <c r="M449" t="s">
        <v>237</v>
      </c>
      <c r="N449" t="s">
        <v>418</v>
      </c>
      <c r="O449" t="s">
        <v>419</v>
      </c>
      <c r="Q449" t="s">
        <v>420</v>
      </c>
      <c r="R449" t="s">
        <v>241</v>
      </c>
      <c r="S449" t="s">
        <v>1053</v>
      </c>
      <c r="T449" t="s">
        <v>1052</v>
      </c>
      <c r="U449" s="7">
        <v>129.9900055</v>
      </c>
      <c r="V449" s="7">
        <v>110.80340837177086</v>
      </c>
      <c r="W449">
        <v>1</v>
      </c>
      <c r="X449" s="7">
        <v>16.899999619999999</v>
      </c>
      <c r="Y449" s="7">
        <v>129.9900055</v>
      </c>
      <c r="Z449" s="7">
        <f t="shared" si="26"/>
        <v>113.09000587999999</v>
      </c>
      <c r="AA449" t="s">
        <v>45</v>
      </c>
      <c r="AB449" t="str">
        <f t="shared" si="27"/>
        <v>Non-Cash Payments</v>
      </c>
    </row>
    <row r="450" spans="1:28" x14ac:dyDescent="0.25">
      <c r="A450">
        <v>41494</v>
      </c>
      <c r="B450" s="2">
        <v>42610</v>
      </c>
      <c r="C450" s="10">
        <f>VLOOKUP(B450,Dates!A:B,2,FALSE)</f>
        <v>1</v>
      </c>
      <c r="D450">
        <v>2</v>
      </c>
      <c r="E450" s="2">
        <f t="shared" si="24"/>
        <v>42612</v>
      </c>
      <c r="F450">
        <v>1</v>
      </c>
      <c r="G450" t="s">
        <v>23</v>
      </c>
      <c r="H450" t="str">
        <f t="shared" si="25"/>
        <v>Other</v>
      </c>
      <c r="I450">
        <v>17</v>
      </c>
      <c r="J450">
        <v>1173</v>
      </c>
      <c r="K450">
        <v>4</v>
      </c>
      <c r="L450" t="s">
        <v>46</v>
      </c>
      <c r="M450" t="s">
        <v>237</v>
      </c>
      <c r="N450" t="s">
        <v>421</v>
      </c>
      <c r="O450" t="s">
        <v>422</v>
      </c>
      <c r="Q450" t="s">
        <v>319</v>
      </c>
      <c r="R450" t="s">
        <v>320</v>
      </c>
      <c r="S450" t="s">
        <v>1055</v>
      </c>
      <c r="T450" t="s">
        <v>1054</v>
      </c>
      <c r="U450" s="7">
        <v>59.990001679999999</v>
      </c>
      <c r="V450" s="7">
        <v>54.488929209402009</v>
      </c>
      <c r="W450">
        <v>1</v>
      </c>
      <c r="X450" s="7">
        <v>9</v>
      </c>
      <c r="Y450" s="7">
        <v>59.990001679999999</v>
      </c>
      <c r="Z450" s="7">
        <f t="shared" si="26"/>
        <v>50.990001679999999</v>
      </c>
      <c r="AA450" t="s">
        <v>45</v>
      </c>
      <c r="AB450" t="str">
        <f t="shared" si="27"/>
        <v>Non-Cash Payments</v>
      </c>
    </row>
    <row r="451" spans="1:28" x14ac:dyDescent="0.25">
      <c r="A451">
        <v>18593</v>
      </c>
      <c r="B451" s="2">
        <v>42276</v>
      </c>
      <c r="C451" s="10">
        <f>VLOOKUP(B451,Dates!A:B,2,FALSE)</f>
        <v>3</v>
      </c>
      <c r="D451">
        <v>2</v>
      </c>
      <c r="E451" s="2">
        <f t="shared" ref="E451:E514" si="28">WORKDAY(B451,D451)</f>
        <v>42278</v>
      </c>
      <c r="F451">
        <v>1</v>
      </c>
      <c r="G451" t="s">
        <v>23</v>
      </c>
      <c r="H451" t="str">
        <f t="shared" ref="H451:H514" si="29">IF(AND(F451=0,G451="Same Day"),"Same Day - On Time","Other")</f>
        <v>Other</v>
      </c>
      <c r="I451">
        <v>18</v>
      </c>
      <c r="J451">
        <v>1275</v>
      </c>
      <c r="K451">
        <v>4</v>
      </c>
      <c r="L451" t="s">
        <v>46</v>
      </c>
      <c r="M451" t="s">
        <v>237</v>
      </c>
      <c r="N451" t="s">
        <v>412</v>
      </c>
      <c r="O451" t="s">
        <v>250</v>
      </c>
      <c r="Q451" t="s">
        <v>251</v>
      </c>
      <c r="R451" t="s">
        <v>252</v>
      </c>
      <c r="S451" t="s">
        <v>1053</v>
      </c>
      <c r="T451" t="s">
        <v>1052</v>
      </c>
      <c r="U451" s="7">
        <v>129.9900055</v>
      </c>
      <c r="V451" s="7">
        <v>110.80340837177086</v>
      </c>
      <c r="W451">
        <v>1</v>
      </c>
      <c r="X451" s="7">
        <v>19.5</v>
      </c>
      <c r="Y451" s="7">
        <v>129.9900055</v>
      </c>
      <c r="Z451" s="7">
        <f t="shared" ref="Z451:Z514" si="30">Y451-X451</f>
        <v>110.4900055</v>
      </c>
      <c r="AA451" t="s">
        <v>45</v>
      </c>
      <c r="AB451" t="str">
        <f t="shared" ref="AB451:AB514" si="31">IF(AND(Z451&gt;200,AA451="CASH"),"Cash Over 200",IF(AA451="CASH","Cash Not Over 200","Non-Cash Payments"))</f>
        <v>Non-Cash Payments</v>
      </c>
    </row>
    <row r="452" spans="1:28" x14ac:dyDescent="0.25">
      <c r="A452">
        <v>13343</v>
      </c>
      <c r="B452" s="2">
        <v>42199</v>
      </c>
      <c r="C452" s="10">
        <f>VLOOKUP(B452,Dates!A:B,2,FALSE)</f>
        <v>3</v>
      </c>
      <c r="D452">
        <v>2</v>
      </c>
      <c r="E452" s="2">
        <f t="shared" si="28"/>
        <v>42201</v>
      </c>
      <c r="F452">
        <v>1</v>
      </c>
      <c r="G452" t="s">
        <v>23</v>
      </c>
      <c r="H452" t="str">
        <f t="shared" si="29"/>
        <v>Other</v>
      </c>
      <c r="I452">
        <v>18</v>
      </c>
      <c r="J452">
        <v>9726</v>
      </c>
      <c r="K452">
        <v>4</v>
      </c>
      <c r="L452" t="s">
        <v>46</v>
      </c>
      <c r="M452" t="s">
        <v>237</v>
      </c>
      <c r="N452" t="s">
        <v>275</v>
      </c>
      <c r="O452" t="s">
        <v>250</v>
      </c>
      <c r="Q452" t="s">
        <v>251</v>
      </c>
      <c r="R452" t="s">
        <v>252</v>
      </c>
      <c r="S452" t="s">
        <v>1053</v>
      </c>
      <c r="T452" t="s">
        <v>1052</v>
      </c>
      <c r="U452" s="7">
        <v>129.9900055</v>
      </c>
      <c r="V452" s="7">
        <v>110.80340837177086</v>
      </c>
      <c r="W452">
        <v>1</v>
      </c>
      <c r="X452" s="7">
        <v>19.5</v>
      </c>
      <c r="Y452" s="7">
        <v>129.9900055</v>
      </c>
      <c r="Z452" s="7">
        <f t="shared" si="30"/>
        <v>110.4900055</v>
      </c>
      <c r="AA452" t="s">
        <v>45</v>
      </c>
      <c r="AB452" t="str">
        <f t="shared" si="31"/>
        <v>Non-Cash Payments</v>
      </c>
    </row>
    <row r="453" spans="1:28" x14ac:dyDescent="0.25">
      <c r="A453">
        <v>62637</v>
      </c>
      <c r="B453" s="2">
        <v>42801</v>
      </c>
      <c r="C453" s="10">
        <f>VLOOKUP(B453,Dates!A:B,2,FALSE)</f>
        <v>3</v>
      </c>
      <c r="D453">
        <v>2</v>
      </c>
      <c r="E453" s="2">
        <f t="shared" si="28"/>
        <v>42803</v>
      </c>
      <c r="F453">
        <v>1</v>
      </c>
      <c r="G453" t="s">
        <v>23</v>
      </c>
      <c r="H453" t="str">
        <f t="shared" si="29"/>
        <v>Other</v>
      </c>
      <c r="I453">
        <v>18</v>
      </c>
      <c r="J453">
        <v>9726</v>
      </c>
      <c r="K453">
        <v>4</v>
      </c>
      <c r="L453" t="s">
        <v>46</v>
      </c>
      <c r="M453" t="s">
        <v>237</v>
      </c>
      <c r="N453" t="s">
        <v>416</v>
      </c>
      <c r="O453" t="s">
        <v>417</v>
      </c>
      <c r="Q453" t="s">
        <v>263</v>
      </c>
      <c r="R453" t="s">
        <v>264</v>
      </c>
      <c r="S453" t="s">
        <v>1053</v>
      </c>
      <c r="T453" t="s">
        <v>1052</v>
      </c>
      <c r="U453" s="7">
        <v>129.9900055</v>
      </c>
      <c r="V453" s="7">
        <v>110.80340837177086</v>
      </c>
      <c r="W453">
        <v>1</v>
      </c>
      <c r="X453" s="7">
        <v>19.5</v>
      </c>
      <c r="Y453" s="7">
        <v>129.9900055</v>
      </c>
      <c r="Z453" s="7">
        <f t="shared" si="30"/>
        <v>110.4900055</v>
      </c>
      <c r="AA453" t="s">
        <v>45</v>
      </c>
      <c r="AB453" t="str">
        <f t="shared" si="31"/>
        <v>Non-Cash Payments</v>
      </c>
    </row>
    <row r="454" spans="1:28" x14ac:dyDescent="0.25">
      <c r="A454">
        <v>70044</v>
      </c>
      <c r="B454" s="2">
        <v>43027</v>
      </c>
      <c r="C454" s="10">
        <f>VLOOKUP(B454,Dates!A:B,2,FALSE)</f>
        <v>5</v>
      </c>
      <c r="D454">
        <v>2</v>
      </c>
      <c r="E454" s="2">
        <f t="shared" si="28"/>
        <v>43031</v>
      </c>
      <c r="F454">
        <v>1</v>
      </c>
      <c r="G454" t="s">
        <v>23</v>
      </c>
      <c r="H454" t="str">
        <f t="shared" si="29"/>
        <v>Other</v>
      </c>
      <c r="I454">
        <v>63</v>
      </c>
      <c r="J454">
        <v>13597</v>
      </c>
      <c r="K454">
        <v>4</v>
      </c>
      <c r="L454" t="s">
        <v>46</v>
      </c>
      <c r="M454" t="s">
        <v>237</v>
      </c>
      <c r="N454" t="s">
        <v>423</v>
      </c>
      <c r="O454" t="s">
        <v>424</v>
      </c>
      <c r="Q454" t="s">
        <v>240</v>
      </c>
      <c r="R454" t="s">
        <v>241</v>
      </c>
      <c r="S454" t="s">
        <v>1118</v>
      </c>
      <c r="T454" t="s">
        <v>1117</v>
      </c>
      <c r="U454" s="7">
        <v>357.10000609999997</v>
      </c>
      <c r="V454" s="7">
        <v>263.94000818499995</v>
      </c>
      <c r="W454">
        <v>1</v>
      </c>
      <c r="X454" s="7">
        <v>53.569999699999997</v>
      </c>
      <c r="Y454" s="7">
        <v>357.10000609999997</v>
      </c>
      <c r="Z454" s="7">
        <f t="shared" si="30"/>
        <v>303.53000639999999</v>
      </c>
      <c r="AA454" t="s">
        <v>45</v>
      </c>
      <c r="AB454" t="str">
        <f t="shared" si="31"/>
        <v>Non-Cash Payments</v>
      </c>
    </row>
    <row r="455" spans="1:28" x14ac:dyDescent="0.25">
      <c r="A455">
        <v>67753</v>
      </c>
      <c r="B455" s="2">
        <v>42994</v>
      </c>
      <c r="C455" s="10">
        <f>VLOOKUP(B455,Dates!A:B,2,FALSE)</f>
        <v>7</v>
      </c>
      <c r="D455">
        <v>2</v>
      </c>
      <c r="E455" s="2">
        <f t="shared" si="28"/>
        <v>42997</v>
      </c>
      <c r="F455">
        <v>1</v>
      </c>
      <c r="G455" t="s">
        <v>23</v>
      </c>
      <c r="H455" t="str">
        <f t="shared" si="29"/>
        <v>Other</v>
      </c>
      <c r="I455">
        <v>18</v>
      </c>
      <c r="J455">
        <v>1566</v>
      </c>
      <c r="K455">
        <v>4</v>
      </c>
      <c r="L455" t="s">
        <v>46</v>
      </c>
      <c r="M455" t="s">
        <v>237</v>
      </c>
      <c r="N455" t="s">
        <v>361</v>
      </c>
      <c r="O455" t="s">
        <v>362</v>
      </c>
      <c r="Q455" t="s">
        <v>248</v>
      </c>
      <c r="R455" t="s">
        <v>241</v>
      </c>
      <c r="S455" t="s">
        <v>1053</v>
      </c>
      <c r="T455" t="s">
        <v>1052</v>
      </c>
      <c r="U455" s="7">
        <v>129.9900055</v>
      </c>
      <c r="V455" s="7">
        <v>110.80340837177086</v>
      </c>
      <c r="W455">
        <v>1</v>
      </c>
      <c r="X455" s="7">
        <v>19.5</v>
      </c>
      <c r="Y455" s="7">
        <v>129.9900055</v>
      </c>
      <c r="Z455" s="7">
        <f t="shared" si="30"/>
        <v>110.4900055</v>
      </c>
      <c r="AA455" t="s">
        <v>45</v>
      </c>
      <c r="AB455" t="str">
        <f t="shared" si="31"/>
        <v>Non-Cash Payments</v>
      </c>
    </row>
    <row r="456" spans="1:28" x14ac:dyDescent="0.25">
      <c r="A456">
        <v>16617</v>
      </c>
      <c r="B456" s="2">
        <v>42247</v>
      </c>
      <c r="C456" s="10">
        <f>VLOOKUP(B456,Dates!A:B,2,FALSE)</f>
        <v>2</v>
      </c>
      <c r="D456">
        <v>2</v>
      </c>
      <c r="E456" s="2">
        <f t="shared" si="28"/>
        <v>42249</v>
      </c>
      <c r="F456">
        <v>1</v>
      </c>
      <c r="G456" t="s">
        <v>23</v>
      </c>
      <c r="H456" t="str">
        <f t="shared" si="29"/>
        <v>Other</v>
      </c>
      <c r="I456">
        <v>18</v>
      </c>
      <c r="J456">
        <v>4047</v>
      </c>
      <c r="K456">
        <v>4</v>
      </c>
      <c r="L456" t="s">
        <v>46</v>
      </c>
      <c r="M456" t="s">
        <v>237</v>
      </c>
      <c r="N456" t="s">
        <v>338</v>
      </c>
      <c r="O456" t="s">
        <v>243</v>
      </c>
      <c r="Q456" t="s">
        <v>244</v>
      </c>
      <c r="R456" t="s">
        <v>241</v>
      </c>
      <c r="S456" t="s">
        <v>1053</v>
      </c>
      <c r="T456" t="s">
        <v>1052</v>
      </c>
      <c r="U456" s="7">
        <v>129.9900055</v>
      </c>
      <c r="V456" s="7">
        <v>110.80340837177086</v>
      </c>
      <c r="W456">
        <v>1</v>
      </c>
      <c r="X456" s="7">
        <v>19.5</v>
      </c>
      <c r="Y456" s="7">
        <v>129.9900055</v>
      </c>
      <c r="Z456" s="7">
        <f t="shared" si="30"/>
        <v>110.4900055</v>
      </c>
      <c r="AA456" t="s">
        <v>45</v>
      </c>
      <c r="AB456" t="str">
        <f t="shared" si="31"/>
        <v>Non-Cash Payments</v>
      </c>
    </row>
    <row r="457" spans="1:28" x14ac:dyDescent="0.25">
      <c r="A457">
        <v>14574</v>
      </c>
      <c r="B457" s="2">
        <v>42012</v>
      </c>
      <c r="C457" s="10">
        <f>VLOOKUP(B457,Dates!A:B,2,FALSE)</f>
        <v>5</v>
      </c>
      <c r="D457">
        <v>2</v>
      </c>
      <c r="E457" s="2">
        <f t="shared" si="28"/>
        <v>42016</v>
      </c>
      <c r="F457">
        <v>1</v>
      </c>
      <c r="G457" t="s">
        <v>23</v>
      </c>
      <c r="H457" t="str">
        <f t="shared" si="29"/>
        <v>Other</v>
      </c>
      <c r="I457">
        <v>18</v>
      </c>
      <c r="J457">
        <v>6594</v>
      </c>
      <c r="K457">
        <v>4</v>
      </c>
      <c r="L457" t="s">
        <v>46</v>
      </c>
      <c r="M457" t="s">
        <v>237</v>
      </c>
      <c r="N457" t="s">
        <v>238</v>
      </c>
      <c r="O457" t="s">
        <v>239</v>
      </c>
      <c r="Q457" t="s">
        <v>240</v>
      </c>
      <c r="R457" t="s">
        <v>241</v>
      </c>
      <c r="S457" t="s">
        <v>1053</v>
      </c>
      <c r="T457" t="s">
        <v>1052</v>
      </c>
      <c r="U457" s="7">
        <v>129.9900055</v>
      </c>
      <c r="V457" s="7">
        <v>110.80340837177086</v>
      </c>
      <c r="W457">
        <v>1</v>
      </c>
      <c r="X457" s="7">
        <v>19.5</v>
      </c>
      <c r="Y457" s="7">
        <v>129.9900055</v>
      </c>
      <c r="Z457" s="7">
        <f t="shared" si="30"/>
        <v>110.4900055</v>
      </c>
      <c r="AA457" t="s">
        <v>45</v>
      </c>
      <c r="AB457" t="str">
        <f t="shared" si="31"/>
        <v>Non-Cash Payments</v>
      </c>
    </row>
    <row r="458" spans="1:28" x14ac:dyDescent="0.25">
      <c r="A458">
        <v>12698</v>
      </c>
      <c r="B458" s="2">
        <v>42131</v>
      </c>
      <c r="C458" s="10">
        <f>VLOOKUP(B458,Dates!A:B,2,FALSE)</f>
        <v>5</v>
      </c>
      <c r="D458">
        <v>2</v>
      </c>
      <c r="E458" s="2">
        <f t="shared" si="28"/>
        <v>42135</v>
      </c>
      <c r="F458">
        <v>1</v>
      </c>
      <c r="G458" t="s">
        <v>23</v>
      </c>
      <c r="H458" t="str">
        <f t="shared" si="29"/>
        <v>Other</v>
      </c>
      <c r="I458">
        <v>18</v>
      </c>
      <c r="J458">
        <v>3940</v>
      </c>
      <c r="K458">
        <v>4</v>
      </c>
      <c r="L458" t="s">
        <v>46</v>
      </c>
      <c r="M458" t="s">
        <v>237</v>
      </c>
      <c r="N458" t="s">
        <v>405</v>
      </c>
      <c r="O458" t="s">
        <v>288</v>
      </c>
      <c r="Q458" t="s">
        <v>244</v>
      </c>
      <c r="R458" t="s">
        <v>241</v>
      </c>
      <c r="S458" t="s">
        <v>1053</v>
      </c>
      <c r="T458" t="s">
        <v>1052</v>
      </c>
      <c r="U458" s="7">
        <v>129.9900055</v>
      </c>
      <c r="V458" s="7">
        <v>110.80340837177086</v>
      </c>
      <c r="W458">
        <v>1</v>
      </c>
      <c r="X458" s="7">
        <v>19.5</v>
      </c>
      <c r="Y458" s="7">
        <v>129.9900055</v>
      </c>
      <c r="Z458" s="7">
        <f t="shared" si="30"/>
        <v>110.4900055</v>
      </c>
      <c r="AA458" t="s">
        <v>45</v>
      </c>
      <c r="AB458" t="str">
        <f t="shared" si="31"/>
        <v>Non-Cash Payments</v>
      </c>
    </row>
    <row r="459" spans="1:28" x14ac:dyDescent="0.25">
      <c r="A459">
        <v>15599</v>
      </c>
      <c r="B459" s="2">
        <v>42232</v>
      </c>
      <c r="C459" s="10">
        <f>VLOOKUP(B459,Dates!A:B,2,FALSE)</f>
        <v>1</v>
      </c>
      <c r="D459">
        <v>2</v>
      </c>
      <c r="E459" s="2">
        <f t="shared" si="28"/>
        <v>42234</v>
      </c>
      <c r="F459">
        <v>1</v>
      </c>
      <c r="G459" t="s">
        <v>23</v>
      </c>
      <c r="H459" t="str">
        <f t="shared" si="29"/>
        <v>Other</v>
      </c>
      <c r="I459">
        <v>18</v>
      </c>
      <c r="J459">
        <v>1186</v>
      </c>
      <c r="K459">
        <v>4</v>
      </c>
      <c r="L459" t="s">
        <v>46</v>
      </c>
      <c r="M459" t="s">
        <v>237</v>
      </c>
      <c r="N459" t="s">
        <v>425</v>
      </c>
      <c r="O459" t="s">
        <v>250</v>
      </c>
      <c r="Q459" t="s">
        <v>251</v>
      </c>
      <c r="R459" t="s">
        <v>252</v>
      </c>
      <c r="S459" t="s">
        <v>1053</v>
      </c>
      <c r="T459" t="s">
        <v>1052</v>
      </c>
      <c r="U459" s="7">
        <v>129.9900055</v>
      </c>
      <c r="V459" s="7">
        <v>110.80340837177086</v>
      </c>
      <c r="W459">
        <v>1</v>
      </c>
      <c r="X459" s="7">
        <v>20.799999239999998</v>
      </c>
      <c r="Y459" s="7">
        <v>129.9900055</v>
      </c>
      <c r="Z459" s="7">
        <f t="shared" si="30"/>
        <v>109.19000625999999</v>
      </c>
      <c r="AA459" t="s">
        <v>45</v>
      </c>
      <c r="AB459" t="str">
        <f t="shared" si="31"/>
        <v>Non-Cash Payments</v>
      </c>
    </row>
    <row r="460" spans="1:28" x14ac:dyDescent="0.25">
      <c r="A460">
        <v>13343</v>
      </c>
      <c r="B460" s="2">
        <v>42199</v>
      </c>
      <c r="C460" s="10">
        <f>VLOOKUP(B460,Dates!A:B,2,FALSE)</f>
        <v>3</v>
      </c>
      <c r="D460">
        <v>2</v>
      </c>
      <c r="E460" s="2">
        <f t="shared" si="28"/>
        <v>42201</v>
      </c>
      <c r="F460">
        <v>1</v>
      </c>
      <c r="G460" t="s">
        <v>23</v>
      </c>
      <c r="H460" t="str">
        <f t="shared" si="29"/>
        <v>Other</v>
      </c>
      <c r="I460">
        <v>18</v>
      </c>
      <c r="J460">
        <v>9726</v>
      </c>
      <c r="K460">
        <v>4</v>
      </c>
      <c r="L460" t="s">
        <v>46</v>
      </c>
      <c r="M460" t="s">
        <v>237</v>
      </c>
      <c r="N460" t="s">
        <v>275</v>
      </c>
      <c r="O460" t="s">
        <v>250</v>
      </c>
      <c r="Q460" t="s">
        <v>251</v>
      </c>
      <c r="R460" t="s">
        <v>252</v>
      </c>
      <c r="S460" t="s">
        <v>1053</v>
      </c>
      <c r="T460" t="s">
        <v>1052</v>
      </c>
      <c r="U460" s="7">
        <v>129.9900055</v>
      </c>
      <c r="V460" s="7">
        <v>110.80340837177086</v>
      </c>
      <c r="W460">
        <v>1</v>
      </c>
      <c r="X460" s="7">
        <v>20.799999239999998</v>
      </c>
      <c r="Y460" s="7">
        <v>129.9900055</v>
      </c>
      <c r="Z460" s="7">
        <f t="shared" si="30"/>
        <v>109.19000625999999</v>
      </c>
      <c r="AA460" t="s">
        <v>45</v>
      </c>
      <c r="AB460" t="str">
        <f t="shared" si="31"/>
        <v>Non-Cash Payments</v>
      </c>
    </row>
    <row r="461" spans="1:28" x14ac:dyDescent="0.25">
      <c r="A461">
        <v>20072</v>
      </c>
      <c r="B461" s="2">
        <v>42297</v>
      </c>
      <c r="C461" s="10">
        <f>VLOOKUP(B461,Dates!A:B,2,FALSE)</f>
        <v>3</v>
      </c>
      <c r="D461">
        <v>2</v>
      </c>
      <c r="E461" s="2">
        <f t="shared" si="28"/>
        <v>42299</v>
      </c>
      <c r="F461">
        <v>1</v>
      </c>
      <c r="G461" t="s">
        <v>23</v>
      </c>
      <c r="H461" t="str">
        <f t="shared" si="29"/>
        <v>Other</v>
      </c>
      <c r="I461">
        <v>18</v>
      </c>
      <c r="J461">
        <v>4279</v>
      </c>
      <c r="K461">
        <v>4</v>
      </c>
      <c r="L461" t="s">
        <v>46</v>
      </c>
      <c r="M461" t="s">
        <v>237</v>
      </c>
      <c r="N461" t="s">
        <v>368</v>
      </c>
      <c r="O461" t="s">
        <v>369</v>
      </c>
      <c r="Q461" t="s">
        <v>263</v>
      </c>
      <c r="R461" t="s">
        <v>264</v>
      </c>
      <c r="S461" t="s">
        <v>1053</v>
      </c>
      <c r="T461" t="s">
        <v>1052</v>
      </c>
      <c r="U461" s="7">
        <v>129.9900055</v>
      </c>
      <c r="V461" s="7">
        <v>110.80340837177086</v>
      </c>
      <c r="W461">
        <v>1</v>
      </c>
      <c r="X461" s="7">
        <v>20.799999239999998</v>
      </c>
      <c r="Y461" s="7">
        <v>129.9900055</v>
      </c>
      <c r="Z461" s="7">
        <f t="shared" si="30"/>
        <v>109.19000625999999</v>
      </c>
      <c r="AA461" t="s">
        <v>45</v>
      </c>
      <c r="AB461" t="str">
        <f t="shared" si="31"/>
        <v>Non-Cash Payments</v>
      </c>
    </row>
    <row r="462" spans="1:28" x14ac:dyDescent="0.25">
      <c r="A462">
        <v>12323</v>
      </c>
      <c r="B462" s="2">
        <v>42184</v>
      </c>
      <c r="C462" s="10">
        <f>VLOOKUP(B462,Dates!A:B,2,FALSE)</f>
        <v>2</v>
      </c>
      <c r="D462">
        <v>2</v>
      </c>
      <c r="E462" s="2">
        <f t="shared" si="28"/>
        <v>42186</v>
      </c>
      <c r="F462">
        <v>1</v>
      </c>
      <c r="G462" t="s">
        <v>23</v>
      </c>
      <c r="H462" t="str">
        <f t="shared" si="29"/>
        <v>Other</v>
      </c>
      <c r="I462">
        <v>17</v>
      </c>
      <c r="J462">
        <v>4151</v>
      </c>
      <c r="K462">
        <v>4</v>
      </c>
      <c r="L462" t="s">
        <v>46</v>
      </c>
      <c r="M462" t="s">
        <v>237</v>
      </c>
      <c r="N462" t="s">
        <v>426</v>
      </c>
      <c r="O462" t="s">
        <v>266</v>
      </c>
      <c r="Q462" t="s">
        <v>240</v>
      </c>
      <c r="R462" t="s">
        <v>241</v>
      </c>
      <c r="S462" t="s">
        <v>1055</v>
      </c>
      <c r="T462" t="s">
        <v>1054</v>
      </c>
      <c r="U462" s="7">
        <v>59.990001679999999</v>
      </c>
      <c r="V462" s="7">
        <v>54.488929209402009</v>
      </c>
      <c r="W462">
        <v>1</v>
      </c>
      <c r="X462" s="7">
        <v>9.6000003809999992</v>
      </c>
      <c r="Y462" s="7">
        <v>59.990001679999999</v>
      </c>
      <c r="Z462" s="7">
        <f t="shared" si="30"/>
        <v>50.390001298999998</v>
      </c>
      <c r="AA462" t="s">
        <v>45</v>
      </c>
      <c r="AB462" t="str">
        <f t="shared" si="31"/>
        <v>Non-Cash Payments</v>
      </c>
    </row>
    <row r="463" spans="1:28" x14ac:dyDescent="0.25">
      <c r="A463">
        <v>71295</v>
      </c>
      <c r="B463" s="2">
        <v>42897</v>
      </c>
      <c r="C463" s="10">
        <f>VLOOKUP(B463,Dates!A:B,2,FALSE)</f>
        <v>1</v>
      </c>
      <c r="D463">
        <v>2</v>
      </c>
      <c r="E463" s="2">
        <f t="shared" si="28"/>
        <v>42899</v>
      </c>
      <c r="F463">
        <v>1</v>
      </c>
      <c r="G463" t="s">
        <v>23</v>
      </c>
      <c r="H463" t="str">
        <f t="shared" si="29"/>
        <v>Other</v>
      </c>
      <c r="I463">
        <v>66</v>
      </c>
      <c r="J463">
        <v>14848</v>
      </c>
      <c r="K463">
        <v>4</v>
      </c>
      <c r="L463" t="s">
        <v>46</v>
      </c>
      <c r="M463" t="s">
        <v>237</v>
      </c>
      <c r="N463" t="s">
        <v>427</v>
      </c>
      <c r="O463" t="s">
        <v>292</v>
      </c>
      <c r="Q463" t="s">
        <v>244</v>
      </c>
      <c r="R463" t="s">
        <v>241</v>
      </c>
      <c r="S463" t="s">
        <v>1115</v>
      </c>
      <c r="T463" t="s">
        <v>1114</v>
      </c>
      <c r="U463" s="7">
        <v>461.48001099999999</v>
      </c>
      <c r="V463" s="7">
        <v>376.77167767999998</v>
      </c>
      <c r="W463">
        <v>1</v>
      </c>
      <c r="X463" s="7">
        <v>73.839996339999999</v>
      </c>
      <c r="Y463" s="7">
        <v>461.48001099999999</v>
      </c>
      <c r="Z463" s="7">
        <f t="shared" si="30"/>
        <v>387.64001466000002</v>
      </c>
      <c r="AA463" t="s">
        <v>45</v>
      </c>
      <c r="AB463" t="str">
        <f t="shared" si="31"/>
        <v>Non-Cash Payments</v>
      </c>
    </row>
    <row r="464" spans="1:28" x14ac:dyDescent="0.25">
      <c r="A464">
        <v>66351</v>
      </c>
      <c r="B464" s="2">
        <v>42973</v>
      </c>
      <c r="C464" s="10">
        <f>VLOOKUP(B464,Dates!A:B,2,FALSE)</f>
        <v>7</v>
      </c>
      <c r="D464">
        <v>2</v>
      </c>
      <c r="E464" s="2">
        <f t="shared" si="28"/>
        <v>42976</v>
      </c>
      <c r="F464">
        <v>0</v>
      </c>
      <c r="G464" t="s">
        <v>23</v>
      </c>
      <c r="H464" t="str">
        <f t="shared" si="29"/>
        <v>Other</v>
      </c>
      <c r="I464">
        <v>18</v>
      </c>
      <c r="J464">
        <v>4697</v>
      </c>
      <c r="K464">
        <v>4</v>
      </c>
      <c r="L464" t="s">
        <v>46</v>
      </c>
      <c r="M464" t="s">
        <v>237</v>
      </c>
      <c r="N464" t="s">
        <v>428</v>
      </c>
      <c r="O464" t="s">
        <v>239</v>
      </c>
      <c r="Q464" t="s">
        <v>240</v>
      </c>
      <c r="R464" t="s">
        <v>241</v>
      </c>
      <c r="S464" t="s">
        <v>1053</v>
      </c>
      <c r="T464" t="s">
        <v>1052</v>
      </c>
      <c r="U464" s="7">
        <v>129.9900055</v>
      </c>
      <c r="V464" s="7">
        <v>110.80340837177086</v>
      </c>
      <c r="W464">
        <v>1</v>
      </c>
      <c r="X464" s="7">
        <v>20.799999239999998</v>
      </c>
      <c r="Y464" s="7">
        <v>129.9900055</v>
      </c>
      <c r="Z464" s="7">
        <f t="shared" si="30"/>
        <v>109.19000625999999</v>
      </c>
      <c r="AA464" t="s">
        <v>45</v>
      </c>
      <c r="AB464" t="str">
        <f t="shared" si="31"/>
        <v>Non-Cash Payments</v>
      </c>
    </row>
    <row r="465" spans="1:28" x14ac:dyDescent="0.25">
      <c r="A465">
        <v>12698</v>
      </c>
      <c r="B465" s="2">
        <v>42131</v>
      </c>
      <c r="C465" s="10">
        <f>VLOOKUP(B465,Dates!A:B,2,FALSE)</f>
        <v>5</v>
      </c>
      <c r="D465">
        <v>2</v>
      </c>
      <c r="E465" s="2">
        <f t="shared" si="28"/>
        <v>42135</v>
      </c>
      <c r="F465">
        <v>1</v>
      </c>
      <c r="G465" t="s">
        <v>23</v>
      </c>
      <c r="H465" t="str">
        <f t="shared" si="29"/>
        <v>Other</v>
      </c>
      <c r="I465">
        <v>18</v>
      </c>
      <c r="J465">
        <v>3940</v>
      </c>
      <c r="K465">
        <v>4</v>
      </c>
      <c r="L465" t="s">
        <v>46</v>
      </c>
      <c r="M465" t="s">
        <v>237</v>
      </c>
      <c r="N465" t="s">
        <v>405</v>
      </c>
      <c r="O465" t="s">
        <v>288</v>
      </c>
      <c r="Q465" t="s">
        <v>244</v>
      </c>
      <c r="R465" t="s">
        <v>241</v>
      </c>
      <c r="S465" t="s">
        <v>1053</v>
      </c>
      <c r="T465" t="s">
        <v>1052</v>
      </c>
      <c r="U465" s="7">
        <v>129.9900055</v>
      </c>
      <c r="V465" s="7">
        <v>110.80340837177086</v>
      </c>
      <c r="W465">
        <v>1</v>
      </c>
      <c r="X465" s="7">
        <v>20.799999239999998</v>
      </c>
      <c r="Y465" s="7">
        <v>129.9900055</v>
      </c>
      <c r="Z465" s="7">
        <f t="shared" si="30"/>
        <v>109.19000625999999</v>
      </c>
      <c r="AA465" t="s">
        <v>45</v>
      </c>
      <c r="AB465" t="str">
        <f t="shared" si="31"/>
        <v>Non-Cash Payments</v>
      </c>
    </row>
    <row r="466" spans="1:28" x14ac:dyDescent="0.25">
      <c r="A466">
        <v>44148</v>
      </c>
      <c r="B466" s="2">
        <v>42531</v>
      </c>
      <c r="C466" s="10">
        <f>VLOOKUP(B466,Dates!A:B,2,FALSE)</f>
        <v>6</v>
      </c>
      <c r="D466">
        <v>2</v>
      </c>
      <c r="E466" s="2">
        <f t="shared" si="28"/>
        <v>42535</v>
      </c>
      <c r="F466">
        <v>1</v>
      </c>
      <c r="G466" t="s">
        <v>23</v>
      </c>
      <c r="H466" t="str">
        <f t="shared" si="29"/>
        <v>Other</v>
      </c>
      <c r="I466">
        <v>18</v>
      </c>
      <c r="J466">
        <v>5887</v>
      </c>
      <c r="K466">
        <v>4</v>
      </c>
      <c r="L466" t="s">
        <v>46</v>
      </c>
      <c r="M466" t="s">
        <v>237</v>
      </c>
      <c r="N466" t="s">
        <v>429</v>
      </c>
      <c r="O466" t="s">
        <v>430</v>
      </c>
      <c r="Q466" t="s">
        <v>335</v>
      </c>
      <c r="R466" t="s">
        <v>320</v>
      </c>
      <c r="S466" t="s">
        <v>1053</v>
      </c>
      <c r="T466" t="s">
        <v>1052</v>
      </c>
      <c r="U466" s="7">
        <v>129.9900055</v>
      </c>
      <c r="V466" s="7">
        <v>110.80340837177086</v>
      </c>
      <c r="W466">
        <v>1</v>
      </c>
      <c r="X466" s="7">
        <v>22.100000380000001</v>
      </c>
      <c r="Y466" s="7">
        <v>129.9900055</v>
      </c>
      <c r="Z466" s="7">
        <f t="shared" si="30"/>
        <v>107.89000512</v>
      </c>
      <c r="AA466" t="s">
        <v>45</v>
      </c>
      <c r="AB466" t="str">
        <f t="shared" si="31"/>
        <v>Non-Cash Payments</v>
      </c>
    </row>
    <row r="467" spans="1:28" x14ac:dyDescent="0.25">
      <c r="A467">
        <v>64274</v>
      </c>
      <c r="B467" s="2">
        <v>42943</v>
      </c>
      <c r="C467" s="10">
        <f>VLOOKUP(B467,Dates!A:B,2,FALSE)</f>
        <v>5</v>
      </c>
      <c r="D467">
        <v>4</v>
      </c>
      <c r="E467" s="2">
        <f t="shared" si="28"/>
        <v>42949</v>
      </c>
      <c r="F467">
        <v>0</v>
      </c>
      <c r="G467" t="s">
        <v>62</v>
      </c>
      <c r="H467" t="str">
        <f t="shared" si="29"/>
        <v>Other</v>
      </c>
      <c r="I467">
        <v>9</v>
      </c>
      <c r="J467">
        <v>12019</v>
      </c>
      <c r="K467">
        <v>3</v>
      </c>
      <c r="L467" t="s">
        <v>24</v>
      </c>
      <c r="M467" t="s">
        <v>237</v>
      </c>
      <c r="N467" t="s">
        <v>247</v>
      </c>
      <c r="O467" t="s">
        <v>247</v>
      </c>
      <c r="Q467" t="s">
        <v>248</v>
      </c>
      <c r="R467" t="s">
        <v>241</v>
      </c>
      <c r="S467" t="s">
        <v>1045</v>
      </c>
      <c r="T467" t="s">
        <v>1044</v>
      </c>
      <c r="U467" s="7">
        <v>99.989997860000003</v>
      </c>
      <c r="V467" s="7">
        <v>95.114003926871064</v>
      </c>
      <c r="W467">
        <v>4</v>
      </c>
      <c r="X467" s="7">
        <v>79.989997860000003</v>
      </c>
      <c r="Y467" s="7">
        <v>399.95999144000001</v>
      </c>
      <c r="Z467" s="7">
        <f t="shared" si="30"/>
        <v>319.96999357999999</v>
      </c>
      <c r="AA467" t="s">
        <v>66</v>
      </c>
      <c r="AB467" t="str">
        <f t="shared" si="31"/>
        <v>Non-Cash Payments</v>
      </c>
    </row>
    <row r="468" spans="1:28" x14ac:dyDescent="0.25">
      <c r="A468">
        <v>13298</v>
      </c>
      <c r="B468" s="2">
        <v>42199</v>
      </c>
      <c r="C468" s="10">
        <f>VLOOKUP(B468,Dates!A:B,2,FALSE)</f>
        <v>3</v>
      </c>
      <c r="D468">
        <v>4</v>
      </c>
      <c r="E468" s="2">
        <f t="shared" si="28"/>
        <v>42205</v>
      </c>
      <c r="F468">
        <v>0</v>
      </c>
      <c r="G468" t="s">
        <v>62</v>
      </c>
      <c r="H468" t="str">
        <f t="shared" si="29"/>
        <v>Other</v>
      </c>
      <c r="I468">
        <v>17</v>
      </c>
      <c r="J468">
        <v>10549</v>
      </c>
      <c r="K468">
        <v>4</v>
      </c>
      <c r="L468" t="s">
        <v>46</v>
      </c>
      <c r="M468" t="s">
        <v>237</v>
      </c>
      <c r="N468" t="s">
        <v>431</v>
      </c>
      <c r="O468" t="s">
        <v>417</v>
      </c>
      <c r="Q468" t="s">
        <v>263</v>
      </c>
      <c r="R468" t="s">
        <v>264</v>
      </c>
      <c r="S468" t="s">
        <v>1055</v>
      </c>
      <c r="T468" t="s">
        <v>1054</v>
      </c>
      <c r="U468" s="7">
        <v>59.990001679999999</v>
      </c>
      <c r="V468" s="7">
        <v>54.488929209402009</v>
      </c>
      <c r="W468">
        <v>4</v>
      </c>
      <c r="X468" s="7">
        <v>4.8000001909999996</v>
      </c>
      <c r="Y468" s="7">
        <v>239.96000672</v>
      </c>
      <c r="Z468" s="7">
        <f t="shared" si="30"/>
        <v>235.16000652899999</v>
      </c>
      <c r="AA468" t="s">
        <v>66</v>
      </c>
      <c r="AB468" t="str">
        <f t="shared" si="31"/>
        <v>Non-Cash Payments</v>
      </c>
    </row>
    <row r="469" spans="1:28" x14ac:dyDescent="0.25">
      <c r="A469">
        <v>62786</v>
      </c>
      <c r="B469" s="2">
        <v>42862</v>
      </c>
      <c r="C469" s="10">
        <f>VLOOKUP(B469,Dates!A:B,2,FALSE)</f>
        <v>1</v>
      </c>
      <c r="D469">
        <v>4</v>
      </c>
      <c r="E469" s="2">
        <f t="shared" si="28"/>
        <v>42866</v>
      </c>
      <c r="F469">
        <v>0</v>
      </c>
      <c r="G469" t="s">
        <v>62</v>
      </c>
      <c r="H469" t="str">
        <f t="shared" si="29"/>
        <v>Other</v>
      </c>
      <c r="I469">
        <v>17</v>
      </c>
      <c r="J469">
        <v>4909</v>
      </c>
      <c r="K469">
        <v>4</v>
      </c>
      <c r="L469" t="s">
        <v>46</v>
      </c>
      <c r="M469" t="s">
        <v>237</v>
      </c>
      <c r="N469" t="s">
        <v>432</v>
      </c>
      <c r="O469" t="s">
        <v>239</v>
      </c>
      <c r="Q469" t="s">
        <v>240</v>
      </c>
      <c r="R469" t="s">
        <v>241</v>
      </c>
      <c r="S469" t="s">
        <v>1055</v>
      </c>
      <c r="T469" t="s">
        <v>1054</v>
      </c>
      <c r="U469" s="7">
        <v>59.990001679999999</v>
      </c>
      <c r="V469" s="7">
        <v>54.488929209402009</v>
      </c>
      <c r="W469">
        <v>4</v>
      </c>
      <c r="X469" s="7">
        <v>9.6000003809999992</v>
      </c>
      <c r="Y469" s="7">
        <v>239.96000672</v>
      </c>
      <c r="Z469" s="7">
        <f t="shared" si="30"/>
        <v>230.36000633899999</v>
      </c>
      <c r="AA469" t="s">
        <v>66</v>
      </c>
      <c r="AB469" t="str">
        <f t="shared" si="31"/>
        <v>Non-Cash Payments</v>
      </c>
    </row>
    <row r="470" spans="1:28" x14ac:dyDescent="0.25">
      <c r="A470">
        <v>13939</v>
      </c>
      <c r="B470" s="2">
        <v>42208</v>
      </c>
      <c r="C470" s="10">
        <f>VLOOKUP(B470,Dates!A:B,2,FALSE)</f>
        <v>5</v>
      </c>
      <c r="D470">
        <v>4</v>
      </c>
      <c r="E470" s="2">
        <f t="shared" si="28"/>
        <v>42214</v>
      </c>
      <c r="F470">
        <v>0</v>
      </c>
      <c r="G470" t="s">
        <v>62</v>
      </c>
      <c r="H470" t="str">
        <f t="shared" si="29"/>
        <v>Other</v>
      </c>
      <c r="I470">
        <v>17</v>
      </c>
      <c r="J470">
        <v>5854</v>
      </c>
      <c r="K470">
        <v>4</v>
      </c>
      <c r="L470" t="s">
        <v>46</v>
      </c>
      <c r="M470" t="s">
        <v>237</v>
      </c>
      <c r="N470" t="s">
        <v>410</v>
      </c>
      <c r="O470" t="s">
        <v>411</v>
      </c>
      <c r="Q470" t="s">
        <v>263</v>
      </c>
      <c r="R470" t="s">
        <v>264</v>
      </c>
      <c r="S470" t="s">
        <v>1055</v>
      </c>
      <c r="T470" t="s">
        <v>1054</v>
      </c>
      <c r="U470" s="7">
        <v>59.990001679999999</v>
      </c>
      <c r="V470" s="7">
        <v>54.488929209402009</v>
      </c>
      <c r="W470">
        <v>4</v>
      </c>
      <c r="X470" s="7">
        <v>28.799999239999998</v>
      </c>
      <c r="Y470" s="7">
        <v>239.96000672</v>
      </c>
      <c r="Z470" s="7">
        <f t="shared" si="30"/>
        <v>211.16000747999999</v>
      </c>
      <c r="AA470" t="s">
        <v>66</v>
      </c>
      <c r="AB470" t="str">
        <f t="shared" si="31"/>
        <v>Non-Cash Payments</v>
      </c>
    </row>
    <row r="471" spans="1:28" x14ac:dyDescent="0.25">
      <c r="A471">
        <v>46864</v>
      </c>
      <c r="B471" s="2">
        <v>42689</v>
      </c>
      <c r="C471" s="10">
        <f>VLOOKUP(B471,Dates!A:B,2,FALSE)</f>
        <v>3</v>
      </c>
      <c r="D471">
        <v>4</v>
      </c>
      <c r="E471" s="2">
        <f t="shared" si="28"/>
        <v>42695</v>
      </c>
      <c r="F471">
        <v>0</v>
      </c>
      <c r="G471" t="s">
        <v>62</v>
      </c>
      <c r="H471" t="str">
        <f t="shared" si="29"/>
        <v>Other</v>
      </c>
      <c r="I471">
        <v>17</v>
      </c>
      <c r="J471">
        <v>3066</v>
      </c>
      <c r="K471">
        <v>4</v>
      </c>
      <c r="L471" t="s">
        <v>46</v>
      </c>
      <c r="M471" t="s">
        <v>237</v>
      </c>
      <c r="N471" t="s">
        <v>433</v>
      </c>
      <c r="O471" t="s">
        <v>434</v>
      </c>
      <c r="Q471" t="s">
        <v>373</v>
      </c>
      <c r="R471" t="s">
        <v>320</v>
      </c>
      <c r="S471" t="s">
        <v>1055</v>
      </c>
      <c r="T471" t="s">
        <v>1054</v>
      </c>
      <c r="U471" s="7">
        <v>59.990001679999999</v>
      </c>
      <c r="V471" s="7">
        <v>54.488929209402009</v>
      </c>
      <c r="W471">
        <v>4</v>
      </c>
      <c r="X471" s="7">
        <v>31.190000529999999</v>
      </c>
      <c r="Y471" s="7">
        <v>239.96000672</v>
      </c>
      <c r="Z471" s="7">
        <f t="shared" si="30"/>
        <v>208.77000619</v>
      </c>
      <c r="AA471" t="s">
        <v>66</v>
      </c>
      <c r="AB471" t="str">
        <f t="shared" si="31"/>
        <v>Non-Cash Payments</v>
      </c>
    </row>
    <row r="472" spans="1:28" x14ac:dyDescent="0.25">
      <c r="A472">
        <v>16590</v>
      </c>
      <c r="B472" s="2">
        <v>42247</v>
      </c>
      <c r="C472" s="10">
        <f>VLOOKUP(B472,Dates!A:B,2,FALSE)</f>
        <v>2</v>
      </c>
      <c r="D472">
        <v>4</v>
      </c>
      <c r="E472" s="2">
        <f t="shared" si="28"/>
        <v>42251</v>
      </c>
      <c r="F472">
        <v>0</v>
      </c>
      <c r="G472" t="s">
        <v>62</v>
      </c>
      <c r="H472" t="str">
        <f t="shared" si="29"/>
        <v>Other</v>
      </c>
      <c r="I472">
        <v>17</v>
      </c>
      <c r="J472">
        <v>11431</v>
      </c>
      <c r="K472">
        <v>4</v>
      </c>
      <c r="L472" t="s">
        <v>46</v>
      </c>
      <c r="M472" t="s">
        <v>237</v>
      </c>
      <c r="N472" t="s">
        <v>435</v>
      </c>
      <c r="O472" t="s">
        <v>250</v>
      </c>
      <c r="Q472" t="s">
        <v>251</v>
      </c>
      <c r="R472" t="s">
        <v>252</v>
      </c>
      <c r="S472" t="s">
        <v>1055</v>
      </c>
      <c r="T472" t="s">
        <v>1054</v>
      </c>
      <c r="U472" s="7">
        <v>59.990001679999999</v>
      </c>
      <c r="V472" s="7">
        <v>54.488929209402009</v>
      </c>
      <c r="W472">
        <v>4</v>
      </c>
      <c r="X472" s="7">
        <v>43.189998629999998</v>
      </c>
      <c r="Y472" s="7">
        <v>239.96000672</v>
      </c>
      <c r="Z472" s="7">
        <f t="shared" si="30"/>
        <v>196.77000809</v>
      </c>
      <c r="AA472" t="s">
        <v>66</v>
      </c>
      <c r="AB472" t="str">
        <f t="shared" si="31"/>
        <v>Non-Cash Payments</v>
      </c>
    </row>
    <row r="473" spans="1:28" x14ac:dyDescent="0.25">
      <c r="A473">
        <v>62840</v>
      </c>
      <c r="B473" s="2">
        <v>42893</v>
      </c>
      <c r="C473" s="10">
        <f>VLOOKUP(B473,Dates!A:B,2,FALSE)</f>
        <v>4</v>
      </c>
      <c r="D473">
        <v>4</v>
      </c>
      <c r="E473" s="2">
        <f t="shared" si="28"/>
        <v>42899</v>
      </c>
      <c r="F473">
        <v>0</v>
      </c>
      <c r="G473" t="s">
        <v>62</v>
      </c>
      <c r="H473" t="str">
        <f t="shared" si="29"/>
        <v>Other</v>
      </c>
      <c r="I473">
        <v>17</v>
      </c>
      <c r="J473">
        <v>9906</v>
      </c>
      <c r="K473">
        <v>4</v>
      </c>
      <c r="L473" t="s">
        <v>46</v>
      </c>
      <c r="M473" t="s">
        <v>237</v>
      </c>
      <c r="N473" t="s">
        <v>436</v>
      </c>
      <c r="O473" t="s">
        <v>250</v>
      </c>
      <c r="Q473" t="s">
        <v>251</v>
      </c>
      <c r="R473" t="s">
        <v>252</v>
      </c>
      <c r="S473" t="s">
        <v>1055</v>
      </c>
      <c r="T473" t="s">
        <v>1054</v>
      </c>
      <c r="U473" s="7">
        <v>59.990001679999999</v>
      </c>
      <c r="V473" s="7">
        <v>54.488929209402009</v>
      </c>
      <c r="W473">
        <v>4</v>
      </c>
      <c r="X473" s="7">
        <v>59.990001679999999</v>
      </c>
      <c r="Y473" s="7">
        <v>239.96000672</v>
      </c>
      <c r="Z473" s="7">
        <f t="shared" si="30"/>
        <v>179.97000503999999</v>
      </c>
      <c r="AA473" t="s">
        <v>66</v>
      </c>
      <c r="AB473" t="str">
        <f t="shared" si="31"/>
        <v>Non-Cash Payments</v>
      </c>
    </row>
    <row r="474" spans="1:28" x14ac:dyDescent="0.25">
      <c r="A474">
        <v>66959</v>
      </c>
      <c r="B474" s="2">
        <v>42834</v>
      </c>
      <c r="C474" s="10">
        <f>VLOOKUP(B474,Dates!A:B,2,FALSE)</f>
        <v>1</v>
      </c>
      <c r="D474">
        <v>4</v>
      </c>
      <c r="E474" s="2">
        <f t="shared" si="28"/>
        <v>42838</v>
      </c>
      <c r="F474">
        <v>0</v>
      </c>
      <c r="G474" t="s">
        <v>62</v>
      </c>
      <c r="H474" t="str">
        <f t="shared" si="29"/>
        <v>Other</v>
      </c>
      <c r="I474">
        <v>24</v>
      </c>
      <c r="J474">
        <v>2048</v>
      </c>
      <c r="K474">
        <v>5</v>
      </c>
      <c r="L474" t="s">
        <v>31</v>
      </c>
      <c r="M474" t="s">
        <v>237</v>
      </c>
      <c r="N474" t="s">
        <v>386</v>
      </c>
      <c r="O474" t="s">
        <v>255</v>
      </c>
      <c r="Q474" t="s">
        <v>244</v>
      </c>
      <c r="R474" t="s">
        <v>241</v>
      </c>
      <c r="S474" t="s">
        <v>1059</v>
      </c>
      <c r="T474" t="s">
        <v>1058</v>
      </c>
      <c r="U474" s="7">
        <v>50</v>
      </c>
      <c r="V474" s="7">
        <v>43.678035218757444</v>
      </c>
      <c r="W474">
        <v>4</v>
      </c>
      <c r="X474" s="7">
        <v>2</v>
      </c>
      <c r="Y474" s="7">
        <v>200</v>
      </c>
      <c r="Z474" s="7">
        <f t="shared" si="30"/>
        <v>198</v>
      </c>
      <c r="AA474" t="s">
        <v>66</v>
      </c>
      <c r="AB474" t="str">
        <f t="shared" si="31"/>
        <v>Non-Cash Payments</v>
      </c>
    </row>
    <row r="475" spans="1:28" x14ac:dyDescent="0.25">
      <c r="A475">
        <v>63220</v>
      </c>
      <c r="B475" s="2">
        <v>43046</v>
      </c>
      <c r="C475" s="10">
        <f>VLOOKUP(B475,Dates!A:B,2,FALSE)</f>
        <v>3</v>
      </c>
      <c r="D475">
        <v>4</v>
      </c>
      <c r="E475" s="2">
        <f t="shared" si="28"/>
        <v>43052</v>
      </c>
      <c r="F475">
        <v>0</v>
      </c>
      <c r="G475" t="s">
        <v>62</v>
      </c>
      <c r="H475" t="str">
        <f t="shared" si="29"/>
        <v>Other</v>
      </c>
      <c r="I475">
        <v>29</v>
      </c>
      <c r="J475">
        <v>3071</v>
      </c>
      <c r="K475">
        <v>5</v>
      </c>
      <c r="L475" t="s">
        <v>31</v>
      </c>
      <c r="M475" t="s">
        <v>237</v>
      </c>
      <c r="N475" t="s">
        <v>437</v>
      </c>
      <c r="O475" t="s">
        <v>259</v>
      </c>
      <c r="Q475" t="s">
        <v>244</v>
      </c>
      <c r="R475" t="s">
        <v>241</v>
      </c>
      <c r="S475" t="s">
        <v>1047</v>
      </c>
      <c r="T475" t="s">
        <v>1046</v>
      </c>
      <c r="U475" s="7">
        <v>39.990001679999999</v>
      </c>
      <c r="V475" s="7">
        <v>34.198098313835338</v>
      </c>
      <c r="W475">
        <v>4</v>
      </c>
      <c r="X475" s="7">
        <v>8</v>
      </c>
      <c r="Y475" s="7">
        <v>159.96000672</v>
      </c>
      <c r="Z475" s="7">
        <f t="shared" si="30"/>
        <v>151.96000672</v>
      </c>
      <c r="AA475" t="s">
        <v>66</v>
      </c>
      <c r="AB475" t="str">
        <f t="shared" si="31"/>
        <v>Non-Cash Payments</v>
      </c>
    </row>
    <row r="476" spans="1:28" x14ac:dyDescent="0.25">
      <c r="A476">
        <v>19642</v>
      </c>
      <c r="B476" s="2">
        <v>42291</v>
      </c>
      <c r="C476" s="10">
        <f>VLOOKUP(B476,Dates!A:B,2,FALSE)</f>
        <v>4</v>
      </c>
      <c r="D476">
        <v>4</v>
      </c>
      <c r="E476" s="2">
        <f t="shared" si="28"/>
        <v>42297</v>
      </c>
      <c r="F476">
        <v>0</v>
      </c>
      <c r="G476" t="s">
        <v>62</v>
      </c>
      <c r="H476" t="str">
        <f t="shared" si="29"/>
        <v>Other</v>
      </c>
      <c r="I476">
        <v>24</v>
      </c>
      <c r="J476">
        <v>11065</v>
      </c>
      <c r="K476">
        <v>5</v>
      </c>
      <c r="L476" t="s">
        <v>31</v>
      </c>
      <c r="M476" t="s">
        <v>237</v>
      </c>
      <c r="N476" t="s">
        <v>438</v>
      </c>
      <c r="O476" t="s">
        <v>438</v>
      </c>
      <c r="Q476" t="s">
        <v>248</v>
      </c>
      <c r="R476" t="s">
        <v>241</v>
      </c>
      <c r="S476" t="s">
        <v>1059</v>
      </c>
      <c r="T476" t="s">
        <v>1058</v>
      </c>
      <c r="U476" s="7">
        <v>50</v>
      </c>
      <c r="V476" s="7">
        <v>43.678035218757444</v>
      </c>
      <c r="W476">
        <v>4</v>
      </c>
      <c r="X476" s="7">
        <v>11</v>
      </c>
      <c r="Y476" s="7">
        <v>200</v>
      </c>
      <c r="Z476" s="7">
        <f t="shared" si="30"/>
        <v>189</v>
      </c>
      <c r="AA476" t="s">
        <v>66</v>
      </c>
      <c r="AB476" t="str">
        <f t="shared" si="31"/>
        <v>Non-Cash Payments</v>
      </c>
    </row>
    <row r="477" spans="1:28" x14ac:dyDescent="0.25">
      <c r="A477">
        <v>65439</v>
      </c>
      <c r="B477" s="2">
        <v>42960</v>
      </c>
      <c r="C477" s="10">
        <f>VLOOKUP(B477,Dates!A:B,2,FALSE)</f>
        <v>1</v>
      </c>
      <c r="D477">
        <v>4</v>
      </c>
      <c r="E477" s="2">
        <f t="shared" si="28"/>
        <v>42964</v>
      </c>
      <c r="F477">
        <v>0</v>
      </c>
      <c r="G477" t="s">
        <v>62</v>
      </c>
      <c r="H477" t="str">
        <f t="shared" si="29"/>
        <v>Other</v>
      </c>
      <c r="I477">
        <v>24</v>
      </c>
      <c r="J477">
        <v>394</v>
      </c>
      <c r="K477">
        <v>5</v>
      </c>
      <c r="L477" t="s">
        <v>31</v>
      </c>
      <c r="M477" t="s">
        <v>237</v>
      </c>
      <c r="N477" t="s">
        <v>439</v>
      </c>
      <c r="O477" t="s">
        <v>440</v>
      </c>
      <c r="Q477" t="s">
        <v>420</v>
      </c>
      <c r="R477" t="s">
        <v>241</v>
      </c>
      <c r="S477" t="s">
        <v>1059</v>
      </c>
      <c r="T477" t="s">
        <v>1058</v>
      </c>
      <c r="U477" s="7">
        <v>50</v>
      </c>
      <c r="V477" s="7">
        <v>43.678035218757444</v>
      </c>
      <c r="W477">
        <v>4</v>
      </c>
      <c r="X477" s="7">
        <v>14</v>
      </c>
      <c r="Y477" s="7">
        <v>200</v>
      </c>
      <c r="Z477" s="7">
        <f t="shared" si="30"/>
        <v>186</v>
      </c>
      <c r="AA477" t="s">
        <v>66</v>
      </c>
      <c r="AB477" t="str">
        <f t="shared" si="31"/>
        <v>Non-Cash Payments</v>
      </c>
    </row>
    <row r="478" spans="1:28" x14ac:dyDescent="0.25">
      <c r="A478">
        <v>62840</v>
      </c>
      <c r="B478" s="2">
        <v>42893</v>
      </c>
      <c r="C478" s="10">
        <f>VLOOKUP(B478,Dates!A:B,2,FALSE)</f>
        <v>4</v>
      </c>
      <c r="D478">
        <v>4</v>
      </c>
      <c r="E478" s="2">
        <f t="shared" si="28"/>
        <v>42899</v>
      </c>
      <c r="F478">
        <v>0</v>
      </c>
      <c r="G478" t="s">
        <v>62</v>
      </c>
      <c r="H478" t="str">
        <f t="shared" si="29"/>
        <v>Other</v>
      </c>
      <c r="I478">
        <v>24</v>
      </c>
      <c r="J478">
        <v>9906</v>
      </c>
      <c r="K478">
        <v>5</v>
      </c>
      <c r="L478" t="s">
        <v>31</v>
      </c>
      <c r="M478" t="s">
        <v>237</v>
      </c>
      <c r="N478" t="s">
        <v>436</v>
      </c>
      <c r="O478" t="s">
        <v>250</v>
      </c>
      <c r="Q478" t="s">
        <v>251</v>
      </c>
      <c r="R478" t="s">
        <v>252</v>
      </c>
      <c r="S478" t="s">
        <v>1059</v>
      </c>
      <c r="T478" t="s">
        <v>1058</v>
      </c>
      <c r="U478" s="7">
        <v>50</v>
      </c>
      <c r="V478" s="7">
        <v>43.678035218757444</v>
      </c>
      <c r="W478">
        <v>4</v>
      </c>
      <c r="X478" s="7">
        <v>20</v>
      </c>
      <c r="Y478" s="7">
        <v>200</v>
      </c>
      <c r="Z478" s="7">
        <f t="shared" si="30"/>
        <v>180</v>
      </c>
      <c r="AA478" t="s">
        <v>66</v>
      </c>
      <c r="AB478" t="str">
        <f t="shared" si="31"/>
        <v>Non-Cash Payments</v>
      </c>
    </row>
    <row r="479" spans="1:28" x14ac:dyDescent="0.25">
      <c r="A479">
        <v>17363</v>
      </c>
      <c r="B479" s="2">
        <v>42317</v>
      </c>
      <c r="C479" s="10">
        <f>VLOOKUP(B479,Dates!A:B,2,FALSE)</f>
        <v>2</v>
      </c>
      <c r="D479">
        <v>4</v>
      </c>
      <c r="E479" s="2">
        <f t="shared" si="28"/>
        <v>42321</v>
      </c>
      <c r="F479">
        <v>0</v>
      </c>
      <c r="G479" t="s">
        <v>62</v>
      </c>
      <c r="H479" t="str">
        <f t="shared" si="29"/>
        <v>Other</v>
      </c>
      <c r="I479">
        <v>24</v>
      </c>
      <c r="J479">
        <v>5707</v>
      </c>
      <c r="K479">
        <v>5</v>
      </c>
      <c r="L479" t="s">
        <v>31</v>
      </c>
      <c r="M479" t="s">
        <v>237</v>
      </c>
      <c r="N479" t="s">
        <v>441</v>
      </c>
      <c r="O479" t="s">
        <v>250</v>
      </c>
      <c r="Q479" t="s">
        <v>251</v>
      </c>
      <c r="R479" t="s">
        <v>252</v>
      </c>
      <c r="S479" t="s">
        <v>1059</v>
      </c>
      <c r="T479" t="s">
        <v>1058</v>
      </c>
      <c r="U479" s="7">
        <v>50</v>
      </c>
      <c r="V479" s="7">
        <v>43.678035218757444</v>
      </c>
      <c r="W479">
        <v>4</v>
      </c>
      <c r="X479" s="7">
        <v>20</v>
      </c>
      <c r="Y479" s="7">
        <v>200</v>
      </c>
      <c r="Z479" s="7">
        <f t="shared" si="30"/>
        <v>180</v>
      </c>
      <c r="AA479" t="s">
        <v>66</v>
      </c>
      <c r="AB479" t="str">
        <f t="shared" si="31"/>
        <v>Non-Cash Payments</v>
      </c>
    </row>
    <row r="480" spans="1:28" x14ac:dyDescent="0.25">
      <c r="A480">
        <v>13298</v>
      </c>
      <c r="B480" s="2">
        <v>42199</v>
      </c>
      <c r="C480" s="10">
        <f>VLOOKUP(B480,Dates!A:B,2,FALSE)</f>
        <v>3</v>
      </c>
      <c r="D480">
        <v>4</v>
      </c>
      <c r="E480" s="2">
        <f t="shared" si="28"/>
        <v>42205</v>
      </c>
      <c r="F480">
        <v>0</v>
      </c>
      <c r="G480" t="s">
        <v>62</v>
      </c>
      <c r="H480" t="str">
        <f t="shared" si="29"/>
        <v>Other</v>
      </c>
      <c r="I480">
        <v>29</v>
      </c>
      <c r="J480">
        <v>10549</v>
      </c>
      <c r="K480">
        <v>5</v>
      </c>
      <c r="L480" t="s">
        <v>31</v>
      </c>
      <c r="M480" t="s">
        <v>237</v>
      </c>
      <c r="N480" t="s">
        <v>431</v>
      </c>
      <c r="O480" t="s">
        <v>417</v>
      </c>
      <c r="Q480" t="s">
        <v>263</v>
      </c>
      <c r="R480" t="s">
        <v>264</v>
      </c>
      <c r="S480" t="s">
        <v>1047</v>
      </c>
      <c r="T480" t="s">
        <v>1046</v>
      </c>
      <c r="U480" s="7">
        <v>39.990001679999999</v>
      </c>
      <c r="V480" s="7">
        <v>34.198098313835338</v>
      </c>
      <c r="W480">
        <v>4</v>
      </c>
      <c r="X480" s="7">
        <v>16</v>
      </c>
      <c r="Y480" s="7">
        <v>159.96000672</v>
      </c>
      <c r="Z480" s="7">
        <f t="shared" si="30"/>
        <v>143.96000672</v>
      </c>
      <c r="AA480" t="s">
        <v>66</v>
      </c>
      <c r="AB480" t="str">
        <f t="shared" si="31"/>
        <v>Non-Cash Payments</v>
      </c>
    </row>
    <row r="481" spans="1:28" x14ac:dyDescent="0.25">
      <c r="A481">
        <v>18237</v>
      </c>
      <c r="B481" s="2">
        <v>42271</v>
      </c>
      <c r="C481" s="10">
        <f>VLOOKUP(B481,Dates!A:B,2,FALSE)</f>
        <v>5</v>
      </c>
      <c r="D481">
        <v>4</v>
      </c>
      <c r="E481" s="2">
        <f t="shared" si="28"/>
        <v>42277</v>
      </c>
      <c r="F481">
        <v>0</v>
      </c>
      <c r="G481" t="s">
        <v>62</v>
      </c>
      <c r="H481" t="str">
        <f t="shared" si="29"/>
        <v>Other</v>
      </c>
      <c r="I481">
        <v>24</v>
      </c>
      <c r="J481">
        <v>2682</v>
      </c>
      <c r="K481">
        <v>5</v>
      </c>
      <c r="L481" t="s">
        <v>31</v>
      </c>
      <c r="M481" t="s">
        <v>237</v>
      </c>
      <c r="N481" t="s">
        <v>299</v>
      </c>
      <c r="O481" t="s">
        <v>279</v>
      </c>
      <c r="Q481" t="s">
        <v>263</v>
      </c>
      <c r="R481" t="s">
        <v>264</v>
      </c>
      <c r="S481" t="s">
        <v>1059</v>
      </c>
      <c r="T481" t="s">
        <v>1058</v>
      </c>
      <c r="U481" s="7">
        <v>50</v>
      </c>
      <c r="V481" s="7">
        <v>43.678035218757444</v>
      </c>
      <c r="W481">
        <v>4</v>
      </c>
      <c r="X481" s="7">
        <v>34</v>
      </c>
      <c r="Y481" s="7">
        <v>200</v>
      </c>
      <c r="Z481" s="7">
        <f t="shared" si="30"/>
        <v>166</v>
      </c>
      <c r="AA481" t="s">
        <v>66</v>
      </c>
      <c r="AB481" t="str">
        <f t="shared" si="31"/>
        <v>Non-Cash Payments</v>
      </c>
    </row>
    <row r="482" spans="1:28" x14ac:dyDescent="0.25">
      <c r="A482">
        <v>66958</v>
      </c>
      <c r="B482" s="2">
        <v>42834</v>
      </c>
      <c r="C482" s="10">
        <f>VLOOKUP(B482,Dates!A:B,2,FALSE)</f>
        <v>1</v>
      </c>
      <c r="D482">
        <v>4</v>
      </c>
      <c r="E482" s="2">
        <f t="shared" si="28"/>
        <v>42838</v>
      </c>
      <c r="F482">
        <v>0</v>
      </c>
      <c r="G482" t="s">
        <v>62</v>
      </c>
      <c r="H482" t="str">
        <f t="shared" si="29"/>
        <v>Other</v>
      </c>
      <c r="I482">
        <v>29</v>
      </c>
      <c r="J482">
        <v>467</v>
      </c>
      <c r="K482">
        <v>5</v>
      </c>
      <c r="L482" t="s">
        <v>31</v>
      </c>
      <c r="M482" t="s">
        <v>237</v>
      </c>
      <c r="N482" t="s">
        <v>442</v>
      </c>
      <c r="O482" t="s">
        <v>366</v>
      </c>
      <c r="Q482" t="s">
        <v>367</v>
      </c>
      <c r="R482" t="s">
        <v>252</v>
      </c>
      <c r="S482" t="s">
        <v>1047</v>
      </c>
      <c r="T482" t="s">
        <v>1046</v>
      </c>
      <c r="U482" s="7">
        <v>39.990001679999999</v>
      </c>
      <c r="V482" s="7">
        <v>34.198098313835338</v>
      </c>
      <c r="W482">
        <v>4</v>
      </c>
      <c r="X482" s="7">
        <v>28.790000920000001</v>
      </c>
      <c r="Y482" s="7">
        <v>159.96000672</v>
      </c>
      <c r="Z482" s="7">
        <f t="shared" si="30"/>
        <v>131.17000579999998</v>
      </c>
      <c r="AA482" t="s">
        <v>66</v>
      </c>
      <c r="AB482" t="str">
        <f t="shared" si="31"/>
        <v>Non-Cash Payments</v>
      </c>
    </row>
    <row r="483" spans="1:28" x14ac:dyDescent="0.25">
      <c r="A483">
        <v>66764</v>
      </c>
      <c r="B483" s="2">
        <v>42744</v>
      </c>
      <c r="C483" s="10">
        <f>VLOOKUP(B483,Dates!A:B,2,FALSE)</f>
        <v>2</v>
      </c>
      <c r="D483">
        <v>4</v>
      </c>
      <c r="E483" s="2">
        <f t="shared" si="28"/>
        <v>42748</v>
      </c>
      <c r="F483">
        <v>0</v>
      </c>
      <c r="G483" t="s">
        <v>62</v>
      </c>
      <c r="H483" t="str">
        <f t="shared" si="29"/>
        <v>Other</v>
      </c>
      <c r="I483">
        <v>24</v>
      </c>
      <c r="J483">
        <v>10577</v>
      </c>
      <c r="K483">
        <v>5</v>
      </c>
      <c r="L483" t="s">
        <v>31</v>
      </c>
      <c r="M483" t="s">
        <v>237</v>
      </c>
      <c r="N483" t="s">
        <v>443</v>
      </c>
      <c r="O483" t="s">
        <v>259</v>
      </c>
      <c r="Q483" t="s">
        <v>244</v>
      </c>
      <c r="R483" t="s">
        <v>241</v>
      </c>
      <c r="S483" t="s">
        <v>1059</v>
      </c>
      <c r="T483" t="s">
        <v>1058</v>
      </c>
      <c r="U483" s="7">
        <v>50</v>
      </c>
      <c r="V483" s="7">
        <v>43.678035218757444</v>
      </c>
      <c r="W483">
        <v>4</v>
      </c>
      <c r="X483" s="7">
        <v>36</v>
      </c>
      <c r="Y483" s="7">
        <v>200</v>
      </c>
      <c r="Z483" s="7">
        <f t="shared" si="30"/>
        <v>164</v>
      </c>
      <c r="AA483" t="s">
        <v>66</v>
      </c>
      <c r="AB483" t="str">
        <f t="shared" si="31"/>
        <v>Non-Cash Payments</v>
      </c>
    </row>
    <row r="484" spans="1:28" x14ac:dyDescent="0.25">
      <c r="A484">
        <v>66764</v>
      </c>
      <c r="B484" s="2">
        <v>42744</v>
      </c>
      <c r="C484" s="10">
        <f>VLOOKUP(B484,Dates!A:B,2,FALSE)</f>
        <v>2</v>
      </c>
      <c r="D484">
        <v>4</v>
      </c>
      <c r="E484" s="2">
        <f t="shared" si="28"/>
        <v>42748</v>
      </c>
      <c r="F484">
        <v>0</v>
      </c>
      <c r="G484" t="s">
        <v>62</v>
      </c>
      <c r="H484" t="str">
        <f t="shared" si="29"/>
        <v>Other</v>
      </c>
      <c r="I484">
        <v>24</v>
      </c>
      <c r="J484">
        <v>10577</v>
      </c>
      <c r="K484">
        <v>5</v>
      </c>
      <c r="L484" t="s">
        <v>31</v>
      </c>
      <c r="M484" t="s">
        <v>237</v>
      </c>
      <c r="N484" t="s">
        <v>443</v>
      </c>
      <c r="O484" t="s">
        <v>259</v>
      </c>
      <c r="Q484" t="s">
        <v>244</v>
      </c>
      <c r="R484" t="s">
        <v>241</v>
      </c>
      <c r="S484" t="s">
        <v>1059</v>
      </c>
      <c r="T484" t="s">
        <v>1058</v>
      </c>
      <c r="U484" s="7">
        <v>50</v>
      </c>
      <c r="V484" s="7">
        <v>43.678035218757444</v>
      </c>
      <c r="W484">
        <v>4</v>
      </c>
      <c r="X484" s="7">
        <v>40</v>
      </c>
      <c r="Y484" s="7">
        <v>200</v>
      </c>
      <c r="Z484" s="7">
        <f t="shared" si="30"/>
        <v>160</v>
      </c>
      <c r="AA484" t="s">
        <v>66</v>
      </c>
      <c r="AB484" t="str">
        <f t="shared" si="31"/>
        <v>Non-Cash Payments</v>
      </c>
    </row>
    <row r="485" spans="1:28" x14ac:dyDescent="0.25">
      <c r="A485">
        <v>48193</v>
      </c>
      <c r="B485" s="2">
        <v>42472</v>
      </c>
      <c r="C485" s="10">
        <f>VLOOKUP(B485,Dates!A:B,2,FALSE)</f>
        <v>3</v>
      </c>
      <c r="D485">
        <v>4</v>
      </c>
      <c r="E485" s="2">
        <f t="shared" si="28"/>
        <v>42478</v>
      </c>
      <c r="F485">
        <v>0</v>
      </c>
      <c r="G485" t="s">
        <v>62</v>
      </c>
      <c r="H485" t="str">
        <f t="shared" si="29"/>
        <v>Other</v>
      </c>
      <c r="I485">
        <v>40</v>
      </c>
      <c r="J485">
        <v>3471</v>
      </c>
      <c r="K485">
        <v>6</v>
      </c>
      <c r="L485" t="s">
        <v>35</v>
      </c>
      <c r="M485" t="s">
        <v>237</v>
      </c>
      <c r="N485" t="s">
        <v>444</v>
      </c>
      <c r="O485" t="s">
        <v>445</v>
      </c>
      <c r="Q485" t="s">
        <v>446</v>
      </c>
      <c r="R485" t="s">
        <v>320</v>
      </c>
      <c r="S485" t="s">
        <v>1061</v>
      </c>
      <c r="T485" t="s">
        <v>1060</v>
      </c>
      <c r="U485" s="7">
        <v>24.989999770000001</v>
      </c>
      <c r="V485" s="7">
        <v>20.52742837007143</v>
      </c>
      <c r="W485">
        <v>4</v>
      </c>
      <c r="X485" s="7">
        <v>10</v>
      </c>
      <c r="Y485" s="7">
        <v>99.959999080000003</v>
      </c>
      <c r="Z485" s="7">
        <f t="shared" si="30"/>
        <v>89.959999080000003</v>
      </c>
      <c r="AA485" t="s">
        <v>66</v>
      </c>
      <c r="AB485" t="str">
        <f t="shared" si="31"/>
        <v>Non-Cash Payments</v>
      </c>
    </row>
    <row r="486" spans="1:28" x14ac:dyDescent="0.25">
      <c r="A486">
        <v>15231</v>
      </c>
      <c r="B486" s="2">
        <v>42316</v>
      </c>
      <c r="C486" s="10">
        <f>VLOOKUP(B486,Dates!A:B,2,FALSE)</f>
        <v>1</v>
      </c>
      <c r="D486">
        <v>4</v>
      </c>
      <c r="E486" s="2">
        <f t="shared" si="28"/>
        <v>42320</v>
      </c>
      <c r="F486">
        <v>0</v>
      </c>
      <c r="G486" t="s">
        <v>62</v>
      </c>
      <c r="H486" t="str">
        <f t="shared" si="29"/>
        <v>Other</v>
      </c>
      <c r="I486">
        <v>5</v>
      </c>
      <c r="J486">
        <v>3535</v>
      </c>
      <c r="K486">
        <v>2</v>
      </c>
      <c r="L486" t="s">
        <v>136</v>
      </c>
      <c r="M486" t="s">
        <v>237</v>
      </c>
      <c r="N486" t="s">
        <v>447</v>
      </c>
      <c r="O486" t="s">
        <v>415</v>
      </c>
      <c r="Q486" t="s">
        <v>283</v>
      </c>
      <c r="R486" t="s">
        <v>264</v>
      </c>
      <c r="S486" t="s">
        <v>1120</v>
      </c>
      <c r="T486" t="s">
        <v>1119</v>
      </c>
      <c r="U486" s="7">
        <v>24.989999770000001</v>
      </c>
      <c r="V486" s="7">
        <v>17.455999691500001</v>
      </c>
      <c r="W486">
        <v>4</v>
      </c>
      <c r="X486" s="7">
        <v>9</v>
      </c>
      <c r="Y486" s="7">
        <v>99.959999080000003</v>
      </c>
      <c r="Z486" s="7">
        <f t="shared" si="30"/>
        <v>90.959999080000003</v>
      </c>
      <c r="AA486" t="s">
        <v>66</v>
      </c>
      <c r="AB486" t="str">
        <f t="shared" si="31"/>
        <v>Non-Cash Payments</v>
      </c>
    </row>
    <row r="487" spans="1:28" x14ac:dyDescent="0.25">
      <c r="A487">
        <v>10451</v>
      </c>
      <c r="B487" s="2">
        <v>42041</v>
      </c>
      <c r="C487" s="10">
        <f>VLOOKUP(B487,Dates!A:B,2,FALSE)</f>
        <v>6</v>
      </c>
      <c r="D487">
        <v>4</v>
      </c>
      <c r="E487" s="2">
        <f t="shared" si="28"/>
        <v>42047</v>
      </c>
      <c r="F487">
        <v>0</v>
      </c>
      <c r="G487" t="s">
        <v>62</v>
      </c>
      <c r="H487" t="str">
        <f t="shared" si="29"/>
        <v>Other</v>
      </c>
      <c r="I487">
        <v>3</v>
      </c>
      <c r="J487">
        <v>11715</v>
      </c>
      <c r="K487">
        <v>2</v>
      </c>
      <c r="L487" t="s">
        <v>136</v>
      </c>
      <c r="M487" t="s">
        <v>237</v>
      </c>
      <c r="N487" t="s">
        <v>448</v>
      </c>
      <c r="O487" t="s">
        <v>449</v>
      </c>
      <c r="Q487" t="s">
        <v>244</v>
      </c>
      <c r="R487" t="s">
        <v>241</v>
      </c>
      <c r="S487" t="s">
        <v>1089</v>
      </c>
      <c r="T487" t="s">
        <v>1088</v>
      </c>
      <c r="U487" s="7">
        <v>59.990001679999999</v>
      </c>
      <c r="V487" s="7">
        <v>57.194418487916671</v>
      </c>
      <c r="W487">
        <v>4</v>
      </c>
      <c r="X487" s="7">
        <v>40.790000919999997</v>
      </c>
      <c r="Y487" s="7">
        <v>239.96000672</v>
      </c>
      <c r="Z487" s="7">
        <f t="shared" si="30"/>
        <v>199.17000580000001</v>
      </c>
      <c r="AA487" t="s">
        <v>66</v>
      </c>
      <c r="AB487" t="str">
        <f t="shared" si="31"/>
        <v>Non-Cash Payments</v>
      </c>
    </row>
    <row r="488" spans="1:28" x14ac:dyDescent="0.25">
      <c r="A488">
        <v>10459</v>
      </c>
      <c r="B488" s="2">
        <v>42041</v>
      </c>
      <c r="C488" s="10">
        <f>VLOOKUP(B488,Dates!A:B,2,FALSE)</f>
        <v>6</v>
      </c>
      <c r="D488">
        <v>4</v>
      </c>
      <c r="E488" s="2">
        <f t="shared" si="28"/>
        <v>42047</v>
      </c>
      <c r="F488">
        <v>1</v>
      </c>
      <c r="G488" t="s">
        <v>62</v>
      </c>
      <c r="H488" t="str">
        <f t="shared" si="29"/>
        <v>Other</v>
      </c>
      <c r="I488">
        <v>9</v>
      </c>
      <c r="J488">
        <v>9814</v>
      </c>
      <c r="K488">
        <v>3</v>
      </c>
      <c r="L488" t="s">
        <v>24</v>
      </c>
      <c r="M488" t="s">
        <v>237</v>
      </c>
      <c r="N488" t="s">
        <v>450</v>
      </c>
      <c r="O488" t="s">
        <v>450</v>
      </c>
      <c r="Q488" t="s">
        <v>240</v>
      </c>
      <c r="R488" t="s">
        <v>241</v>
      </c>
      <c r="S488" t="s">
        <v>1045</v>
      </c>
      <c r="T488" t="s">
        <v>1044</v>
      </c>
      <c r="U488" s="7">
        <v>99.989997860000003</v>
      </c>
      <c r="V488" s="7">
        <v>95.114003926871064</v>
      </c>
      <c r="W488">
        <v>4</v>
      </c>
      <c r="X488" s="7">
        <v>0</v>
      </c>
      <c r="Y488" s="7">
        <v>399.95999144000001</v>
      </c>
      <c r="Z488" s="7">
        <f t="shared" si="30"/>
        <v>399.95999144000001</v>
      </c>
      <c r="AA488" t="s">
        <v>66</v>
      </c>
      <c r="AB488" t="str">
        <f t="shared" si="31"/>
        <v>Non-Cash Payments</v>
      </c>
    </row>
    <row r="489" spans="1:28" x14ac:dyDescent="0.25">
      <c r="A489">
        <v>64222</v>
      </c>
      <c r="B489" s="2">
        <v>42942</v>
      </c>
      <c r="C489" s="10">
        <f>VLOOKUP(B489,Dates!A:B,2,FALSE)</f>
        <v>4</v>
      </c>
      <c r="D489">
        <v>4</v>
      </c>
      <c r="E489" s="2">
        <f t="shared" si="28"/>
        <v>42948</v>
      </c>
      <c r="F489">
        <v>0</v>
      </c>
      <c r="G489" t="s">
        <v>62</v>
      </c>
      <c r="H489" t="str">
        <f t="shared" si="29"/>
        <v>Other</v>
      </c>
      <c r="I489">
        <v>9</v>
      </c>
      <c r="J489">
        <v>4848</v>
      </c>
      <c r="K489">
        <v>3</v>
      </c>
      <c r="L489" t="s">
        <v>24</v>
      </c>
      <c r="M489" t="s">
        <v>237</v>
      </c>
      <c r="N489" t="s">
        <v>431</v>
      </c>
      <c r="O489" t="s">
        <v>417</v>
      </c>
      <c r="Q489" t="s">
        <v>263</v>
      </c>
      <c r="R489" t="s">
        <v>264</v>
      </c>
      <c r="S489" t="s">
        <v>1045</v>
      </c>
      <c r="T489" t="s">
        <v>1044</v>
      </c>
      <c r="U489" s="7">
        <v>99.989997860000003</v>
      </c>
      <c r="V489" s="7">
        <v>95.114003926871064</v>
      </c>
      <c r="W489">
        <v>4</v>
      </c>
      <c r="X489" s="7">
        <v>12</v>
      </c>
      <c r="Y489" s="7">
        <v>399.95999144000001</v>
      </c>
      <c r="Z489" s="7">
        <f t="shared" si="30"/>
        <v>387.95999144000001</v>
      </c>
      <c r="AA489" t="s">
        <v>66</v>
      </c>
      <c r="AB489" t="str">
        <f t="shared" si="31"/>
        <v>Non-Cash Payments</v>
      </c>
    </row>
    <row r="490" spans="1:28" x14ac:dyDescent="0.25">
      <c r="A490">
        <v>63907</v>
      </c>
      <c r="B490" s="2">
        <v>42937</v>
      </c>
      <c r="C490" s="10">
        <f>VLOOKUP(B490,Dates!A:B,2,FALSE)</f>
        <v>6</v>
      </c>
      <c r="D490">
        <v>4</v>
      </c>
      <c r="E490" s="2">
        <f t="shared" si="28"/>
        <v>42943</v>
      </c>
      <c r="F490">
        <v>0</v>
      </c>
      <c r="G490" t="s">
        <v>62</v>
      </c>
      <c r="H490" t="str">
        <f t="shared" si="29"/>
        <v>Other</v>
      </c>
      <c r="I490">
        <v>9</v>
      </c>
      <c r="J490">
        <v>569</v>
      </c>
      <c r="K490">
        <v>3</v>
      </c>
      <c r="L490" t="s">
        <v>24</v>
      </c>
      <c r="M490" t="s">
        <v>237</v>
      </c>
      <c r="N490" t="s">
        <v>451</v>
      </c>
      <c r="O490" t="s">
        <v>452</v>
      </c>
      <c r="Q490" t="s">
        <v>263</v>
      </c>
      <c r="R490" t="s">
        <v>264</v>
      </c>
      <c r="S490" t="s">
        <v>1045</v>
      </c>
      <c r="T490" t="s">
        <v>1044</v>
      </c>
      <c r="U490" s="7">
        <v>99.989997860000003</v>
      </c>
      <c r="V490" s="7">
        <v>95.114003926871064</v>
      </c>
      <c r="W490">
        <v>4</v>
      </c>
      <c r="X490" s="7">
        <v>16</v>
      </c>
      <c r="Y490" s="7">
        <v>399.95999144000001</v>
      </c>
      <c r="Z490" s="7">
        <f t="shared" si="30"/>
        <v>383.95999144000001</v>
      </c>
      <c r="AA490" t="s">
        <v>66</v>
      </c>
      <c r="AB490" t="str">
        <f t="shared" si="31"/>
        <v>Non-Cash Payments</v>
      </c>
    </row>
    <row r="491" spans="1:28" x14ac:dyDescent="0.25">
      <c r="A491">
        <v>19178</v>
      </c>
      <c r="B491" s="2">
        <v>42195</v>
      </c>
      <c r="C491" s="10">
        <f>VLOOKUP(B491,Dates!A:B,2,FALSE)</f>
        <v>6</v>
      </c>
      <c r="D491">
        <v>4</v>
      </c>
      <c r="E491" s="2">
        <f t="shared" si="28"/>
        <v>42201</v>
      </c>
      <c r="F491">
        <v>0</v>
      </c>
      <c r="G491" t="s">
        <v>62</v>
      </c>
      <c r="H491" t="str">
        <f t="shared" si="29"/>
        <v>Other</v>
      </c>
      <c r="I491">
        <v>9</v>
      </c>
      <c r="J491">
        <v>5749</v>
      </c>
      <c r="K491">
        <v>3</v>
      </c>
      <c r="L491" t="s">
        <v>24</v>
      </c>
      <c r="M491" t="s">
        <v>237</v>
      </c>
      <c r="N491" t="s">
        <v>410</v>
      </c>
      <c r="O491" t="s">
        <v>411</v>
      </c>
      <c r="Q491" t="s">
        <v>263</v>
      </c>
      <c r="R491" t="s">
        <v>264</v>
      </c>
      <c r="S491" t="s">
        <v>1045</v>
      </c>
      <c r="T491" t="s">
        <v>1044</v>
      </c>
      <c r="U491" s="7">
        <v>99.989997860000003</v>
      </c>
      <c r="V491" s="7">
        <v>95.114003926871064</v>
      </c>
      <c r="W491">
        <v>4</v>
      </c>
      <c r="X491" s="7">
        <v>20</v>
      </c>
      <c r="Y491" s="7">
        <v>399.95999144000001</v>
      </c>
      <c r="Z491" s="7">
        <f t="shared" si="30"/>
        <v>379.95999144000001</v>
      </c>
      <c r="AA491" t="s">
        <v>66</v>
      </c>
      <c r="AB491" t="str">
        <f t="shared" si="31"/>
        <v>Non-Cash Payments</v>
      </c>
    </row>
    <row r="492" spans="1:28" x14ac:dyDescent="0.25">
      <c r="A492">
        <v>67046</v>
      </c>
      <c r="B492" s="2">
        <v>42864</v>
      </c>
      <c r="C492" s="10">
        <f>VLOOKUP(B492,Dates!A:B,2,FALSE)</f>
        <v>3</v>
      </c>
      <c r="D492">
        <v>4</v>
      </c>
      <c r="E492" s="2">
        <f t="shared" si="28"/>
        <v>42870</v>
      </c>
      <c r="F492">
        <v>0</v>
      </c>
      <c r="G492" t="s">
        <v>62</v>
      </c>
      <c r="H492" t="str">
        <f t="shared" si="29"/>
        <v>Other</v>
      </c>
      <c r="I492">
        <v>9</v>
      </c>
      <c r="J492">
        <v>4460</v>
      </c>
      <c r="K492">
        <v>3</v>
      </c>
      <c r="L492" t="s">
        <v>24</v>
      </c>
      <c r="M492" t="s">
        <v>237</v>
      </c>
      <c r="N492" t="s">
        <v>453</v>
      </c>
      <c r="O492" t="s">
        <v>239</v>
      </c>
      <c r="Q492" t="s">
        <v>240</v>
      </c>
      <c r="R492" t="s">
        <v>241</v>
      </c>
      <c r="S492" t="s">
        <v>1045</v>
      </c>
      <c r="T492" t="s">
        <v>1044</v>
      </c>
      <c r="U492" s="7">
        <v>99.989997860000003</v>
      </c>
      <c r="V492" s="7">
        <v>95.114003926871064</v>
      </c>
      <c r="W492">
        <v>4</v>
      </c>
      <c r="X492" s="7">
        <v>20</v>
      </c>
      <c r="Y492" s="7">
        <v>399.95999144000001</v>
      </c>
      <c r="Z492" s="7">
        <f t="shared" si="30"/>
        <v>379.95999144000001</v>
      </c>
      <c r="AA492" t="s">
        <v>66</v>
      </c>
      <c r="AB492" t="str">
        <f t="shared" si="31"/>
        <v>Non-Cash Payments</v>
      </c>
    </row>
    <row r="493" spans="1:28" x14ac:dyDescent="0.25">
      <c r="A493">
        <v>65312</v>
      </c>
      <c r="B493" s="2">
        <v>43047</v>
      </c>
      <c r="C493" s="10">
        <f>VLOOKUP(B493,Dates!A:B,2,FALSE)</f>
        <v>4</v>
      </c>
      <c r="D493">
        <v>4</v>
      </c>
      <c r="E493" s="2">
        <f t="shared" si="28"/>
        <v>43053</v>
      </c>
      <c r="F493">
        <v>0</v>
      </c>
      <c r="G493" t="s">
        <v>62</v>
      </c>
      <c r="H493" t="str">
        <f t="shared" si="29"/>
        <v>Other</v>
      </c>
      <c r="I493">
        <v>9</v>
      </c>
      <c r="J493">
        <v>6506</v>
      </c>
      <c r="K493">
        <v>3</v>
      </c>
      <c r="L493" t="s">
        <v>24</v>
      </c>
      <c r="M493" t="s">
        <v>237</v>
      </c>
      <c r="N493" t="s">
        <v>454</v>
      </c>
      <c r="O493" t="s">
        <v>250</v>
      </c>
      <c r="Q493" t="s">
        <v>251</v>
      </c>
      <c r="R493" t="s">
        <v>252</v>
      </c>
      <c r="S493" t="s">
        <v>1045</v>
      </c>
      <c r="T493" t="s">
        <v>1044</v>
      </c>
      <c r="U493" s="7">
        <v>99.989997860000003</v>
      </c>
      <c r="V493" s="7">
        <v>95.114003926871064</v>
      </c>
      <c r="W493">
        <v>4</v>
      </c>
      <c r="X493" s="7">
        <v>22</v>
      </c>
      <c r="Y493" s="7">
        <v>399.95999144000001</v>
      </c>
      <c r="Z493" s="7">
        <f t="shared" si="30"/>
        <v>377.95999144000001</v>
      </c>
      <c r="AA493" t="s">
        <v>66</v>
      </c>
      <c r="AB493" t="str">
        <f t="shared" si="31"/>
        <v>Non-Cash Payments</v>
      </c>
    </row>
    <row r="494" spans="1:28" x14ac:dyDescent="0.25">
      <c r="A494">
        <v>16436</v>
      </c>
      <c r="B494" s="2">
        <v>42244</v>
      </c>
      <c r="C494" s="10">
        <f>VLOOKUP(B494,Dates!A:B,2,FALSE)</f>
        <v>6</v>
      </c>
      <c r="D494">
        <v>4</v>
      </c>
      <c r="E494" s="2">
        <f t="shared" si="28"/>
        <v>42250</v>
      </c>
      <c r="F494">
        <v>0</v>
      </c>
      <c r="G494" t="s">
        <v>62</v>
      </c>
      <c r="H494" t="str">
        <f t="shared" si="29"/>
        <v>Other</v>
      </c>
      <c r="I494">
        <v>9</v>
      </c>
      <c r="J494">
        <v>6050</v>
      </c>
      <c r="K494">
        <v>3</v>
      </c>
      <c r="L494" t="s">
        <v>24</v>
      </c>
      <c r="M494" t="s">
        <v>237</v>
      </c>
      <c r="N494" t="s">
        <v>455</v>
      </c>
      <c r="O494" t="s">
        <v>456</v>
      </c>
      <c r="Q494" t="s">
        <v>263</v>
      </c>
      <c r="R494" t="s">
        <v>264</v>
      </c>
      <c r="S494" t="s">
        <v>1045</v>
      </c>
      <c r="T494" t="s">
        <v>1044</v>
      </c>
      <c r="U494" s="7">
        <v>99.989997860000003</v>
      </c>
      <c r="V494" s="7">
        <v>95.114003926871064</v>
      </c>
      <c r="W494">
        <v>4</v>
      </c>
      <c r="X494" s="7">
        <v>36</v>
      </c>
      <c r="Y494" s="7">
        <v>399.95999144000001</v>
      </c>
      <c r="Z494" s="7">
        <f t="shared" si="30"/>
        <v>363.95999144000001</v>
      </c>
      <c r="AA494" t="s">
        <v>66</v>
      </c>
      <c r="AB494" t="str">
        <f t="shared" si="31"/>
        <v>Non-Cash Payments</v>
      </c>
    </row>
    <row r="495" spans="1:28" x14ac:dyDescent="0.25">
      <c r="A495">
        <v>11822</v>
      </c>
      <c r="B495" s="2">
        <v>42177</v>
      </c>
      <c r="C495" s="10">
        <f>VLOOKUP(B495,Dates!A:B,2,FALSE)</f>
        <v>2</v>
      </c>
      <c r="D495">
        <v>4</v>
      </c>
      <c r="E495" s="2">
        <f t="shared" si="28"/>
        <v>42181</v>
      </c>
      <c r="F495">
        <v>0</v>
      </c>
      <c r="G495" t="s">
        <v>62</v>
      </c>
      <c r="H495" t="str">
        <f t="shared" si="29"/>
        <v>Other</v>
      </c>
      <c r="I495">
        <v>13</v>
      </c>
      <c r="J495">
        <v>3246</v>
      </c>
      <c r="K495">
        <v>3</v>
      </c>
      <c r="L495" t="s">
        <v>24</v>
      </c>
      <c r="M495" t="s">
        <v>237</v>
      </c>
      <c r="N495" t="s">
        <v>457</v>
      </c>
      <c r="O495" t="s">
        <v>288</v>
      </c>
      <c r="Q495" t="s">
        <v>244</v>
      </c>
      <c r="R495" t="s">
        <v>241</v>
      </c>
      <c r="S495" t="s">
        <v>1051</v>
      </c>
      <c r="T495" t="s">
        <v>1085</v>
      </c>
      <c r="U495" s="7">
        <v>31.989999770000001</v>
      </c>
      <c r="V495" s="7">
        <v>27.763856872771434</v>
      </c>
      <c r="W495">
        <v>4</v>
      </c>
      <c r="X495" s="7">
        <v>11.52000046</v>
      </c>
      <c r="Y495" s="7">
        <v>127.95999908</v>
      </c>
      <c r="Z495" s="7">
        <f t="shared" si="30"/>
        <v>116.43999862</v>
      </c>
      <c r="AA495" t="s">
        <v>66</v>
      </c>
      <c r="AB495" t="str">
        <f t="shared" si="31"/>
        <v>Non-Cash Payments</v>
      </c>
    </row>
    <row r="496" spans="1:28" x14ac:dyDescent="0.25">
      <c r="A496">
        <v>19528</v>
      </c>
      <c r="B496" s="2">
        <v>42290</v>
      </c>
      <c r="C496" s="10">
        <f>VLOOKUP(B496,Dates!A:B,2,FALSE)</f>
        <v>3</v>
      </c>
      <c r="D496">
        <v>4</v>
      </c>
      <c r="E496" s="2">
        <f t="shared" si="28"/>
        <v>42296</v>
      </c>
      <c r="F496">
        <v>0</v>
      </c>
      <c r="G496" t="s">
        <v>62</v>
      </c>
      <c r="H496" t="str">
        <f t="shared" si="29"/>
        <v>Other</v>
      </c>
      <c r="I496">
        <v>9</v>
      </c>
      <c r="J496">
        <v>2364</v>
      </c>
      <c r="K496">
        <v>3</v>
      </c>
      <c r="L496" t="s">
        <v>24</v>
      </c>
      <c r="M496" t="s">
        <v>237</v>
      </c>
      <c r="N496" t="s">
        <v>458</v>
      </c>
      <c r="O496" t="s">
        <v>273</v>
      </c>
      <c r="Q496" t="s">
        <v>263</v>
      </c>
      <c r="R496" t="s">
        <v>264</v>
      </c>
      <c r="S496" t="s">
        <v>1045</v>
      </c>
      <c r="T496" t="s">
        <v>1044</v>
      </c>
      <c r="U496" s="7">
        <v>99.989997860000003</v>
      </c>
      <c r="V496" s="7">
        <v>95.114003926871064</v>
      </c>
      <c r="W496">
        <v>4</v>
      </c>
      <c r="X496" s="7">
        <v>40</v>
      </c>
      <c r="Y496" s="7">
        <v>399.95999144000001</v>
      </c>
      <c r="Z496" s="7">
        <f t="shared" si="30"/>
        <v>359.95999144000001</v>
      </c>
      <c r="AA496" t="s">
        <v>66</v>
      </c>
      <c r="AB496" t="str">
        <f t="shared" si="31"/>
        <v>Non-Cash Payments</v>
      </c>
    </row>
    <row r="497" spans="1:28" x14ac:dyDescent="0.25">
      <c r="A497">
        <v>49763</v>
      </c>
      <c r="B497" s="2">
        <v>42731</v>
      </c>
      <c r="C497" s="10">
        <f>VLOOKUP(B497,Dates!A:B,2,FALSE)</f>
        <v>3</v>
      </c>
      <c r="D497">
        <v>4</v>
      </c>
      <c r="E497" s="2">
        <f t="shared" si="28"/>
        <v>42737</v>
      </c>
      <c r="F497">
        <v>0</v>
      </c>
      <c r="G497" t="s">
        <v>62</v>
      </c>
      <c r="H497" t="str">
        <f t="shared" si="29"/>
        <v>Other</v>
      </c>
      <c r="I497">
        <v>13</v>
      </c>
      <c r="J497">
        <v>12216</v>
      </c>
      <c r="K497">
        <v>3</v>
      </c>
      <c r="L497" t="s">
        <v>24</v>
      </c>
      <c r="M497" t="s">
        <v>237</v>
      </c>
      <c r="N497" t="s">
        <v>459</v>
      </c>
      <c r="O497" t="s">
        <v>460</v>
      </c>
      <c r="Q497" t="s">
        <v>319</v>
      </c>
      <c r="R497" t="s">
        <v>320</v>
      </c>
      <c r="S497" t="s">
        <v>1051</v>
      </c>
      <c r="T497" t="s">
        <v>1106</v>
      </c>
      <c r="U497" s="7">
        <v>44.990001679999999</v>
      </c>
      <c r="V497" s="7">
        <v>31.547668386333335</v>
      </c>
      <c r="W497">
        <v>4</v>
      </c>
      <c r="X497" s="7">
        <v>21.600000380000001</v>
      </c>
      <c r="Y497" s="7">
        <v>179.96000672</v>
      </c>
      <c r="Z497" s="7">
        <f t="shared" si="30"/>
        <v>158.36000633999998</v>
      </c>
      <c r="AA497" t="s">
        <v>66</v>
      </c>
      <c r="AB497" t="str">
        <f t="shared" si="31"/>
        <v>Non-Cash Payments</v>
      </c>
    </row>
    <row r="498" spans="1:28" x14ac:dyDescent="0.25">
      <c r="A498">
        <v>16013</v>
      </c>
      <c r="B498" s="2">
        <v>42238</v>
      </c>
      <c r="C498" s="10">
        <f>VLOOKUP(B498,Dates!A:B,2,FALSE)</f>
        <v>7</v>
      </c>
      <c r="D498">
        <v>4</v>
      </c>
      <c r="E498" s="2">
        <f t="shared" si="28"/>
        <v>42243</v>
      </c>
      <c r="F498">
        <v>0</v>
      </c>
      <c r="G498" t="s">
        <v>62</v>
      </c>
      <c r="H498" t="str">
        <f t="shared" si="29"/>
        <v>Other</v>
      </c>
      <c r="I498">
        <v>9</v>
      </c>
      <c r="J498">
        <v>4460</v>
      </c>
      <c r="K498">
        <v>3</v>
      </c>
      <c r="L498" t="s">
        <v>24</v>
      </c>
      <c r="M498" t="s">
        <v>237</v>
      </c>
      <c r="N498" t="s">
        <v>461</v>
      </c>
      <c r="O498" t="s">
        <v>250</v>
      </c>
      <c r="Q498" t="s">
        <v>251</v>
      </c>
      <c r="R498" t="s">
        <v>252</v>
      </c>
      <c r="S498" t="s">
        <v>1045</v>
      </c>
      <c r="T498" t="s">
        <v>1044</v>
      </c>
      <c r="U498" s="7">
        <v>99.989997860000003</v>
      </c>
      <c r="V498" s="7">
        <v>95.114003926871064</v>
      </c>
      <c r="W498">
        <v>4</v>
      </c>
      <c r="X498" s="7">
        <v>48</v>
      </c>
      <c r="Y498" s="7">
        <v>399.95999144000001</v>
      </c>
      <c r="Z498" s="7">
        <f t="shared" si="30"/>
        <v>351.95999144000001</v>
      </c>
      <c r="AA498" t="s">
        <v>66</v>
      </c>
      <c r="AB498" t="str">
        <f t="shared" si="31"/>
        <v>Non-Cash Payments</v>
      </c>
    </row>
    <row r="499" spans="1:28" x14ac:dyDescent="0.25">
      <c r="A499">
        <v>17347</v>
      </c>
      <c r="B499" s="2">
        <v>42317</v>
      </c>
      <c r="C499" s="10">
        <f>VLOOKUP(B499,Dates!A:B,2,FALSE)</f>
        <v>2</v>
      </c>
      <c r="D499">
        <v>4</v>
      </c>
      <c r="E499" s="2">
        <f t="shared" si="28"/>
        <v>42321</v>
      </c>
      <c r="F499">
        <v>0</v>
      </c>
      <c r="G499" t="s">
        <v>62</v>
      </c>
      <c r="H499" t="str">
        <f t="shared" si="29"/>
        <v>Other</v>
      </c>
      <c r="I499">
        <v>9</v>
      </c>
      <c r="J499">
        <v>11388</v>
      </c>
      <c r="K499">
        <v>3</v>
      </c>
      <c r="L499" t="s">
        <v>24</v>
      </c>
      <c r="M499" t="s">
        <v>237</v>
      </c>
      <c r="N499" t="s">
        <v>462</v>
      </c>
      <c r="O499" t="s">
        <v>243</v>
      </c>
      <c r="Q499" t="s">
        <v>244</v>
      </c>
      <c r="R499" t="s">
        <v>241</v>
      </c>
      <c r="S499" t="s">
        <v>1045</v>
      </c>
      <c r="T499" t="s">
        <v>1044</v>
      </c>
      <c r="U499" s="7">
        <v>99.989997860000003</v>
      </c>
      <c r="V499" s="7">
        <v>95.114003926871064</v>
      </c>
      <c r="W499">
        <v>4</v>
      </c>
      <c r="X499" s="7">
        <v>48</v>
      </c>
      <c r="Y499" s="7">
        <v>399.95999144000001</v>
      </c>
      <c r="Z499" s="7">
        <f t="shared" si="30"/>
        <v>351.95999144000001</v>
      </c>
      <c r="AA499" t="s">
        <v>66</v>
      </c>
      <c r="AB499" t="str">
        <f t="shared" si="31"/>
        <v>Non-Cash Payments</v>
      </c>
    </row>
    <row r="500" spans="1:28" x14ac:dyDescent="0.25">
      <c r="A500">
        <v>19496</v>
      </c>
      <c r="B500" s="2">
        <v>42348</v>
      </c>
      <c r="C500" s="10">
        <f>VLOOKUP(B500,Dates!A:B,2,FALSE)</f>
        <v>5</v>
      </c>
      <c r="D500">
        <v>4</v>
      </c>
      <c r="E500" s="2">
        <f t="shared" si="28"/>
        <v>42354</v>
      </c>
      <c r="F500">
        <v>0</v>
      </c>
      <c r="G500" t="s">
        <v>62</v>
      </c>
      <c r="H500" t="str">
        <f t="shared" si="29"/>
        <v>Other</v>
      </c>
      <c r="I500">
        <v>9</v>
      </c>
      <c r="J500">
        <v>7521</v>
      </c>
      <c r="K500">
        <v>3</v>
      </c>
      <c r="L500" t="s">
        <v>24</v>
      </c>
      <c r="M500" t="s">
        <v>237</v>
      </c>
      <c r="N500" t="s">
        <v>463</v>
      </c>
      <c r="O500" t="s">
        <v>464</v>
      </c>
      <c r="Q500" t="s">
        <v>420</v>
      </c>
      <c r="R500" t="s">
        <v>241</v>
      </c>
      <c r="S500" t="s">
        <v>1045</v>
      </c>
      <c r="T500" t="s">
        <v>1044</v>
      </c>
      <c r="U500" s="7">
        <v>99.989997860000003</v>
      </c>
      <c r="V500" s="7">
        <v>95.114003926871064</v>
      </c>
      <c r="W500">
        <v>4</v>
      </c>
      <c r="X500" s="7">
        <v>51.990001679999999</v>
      </c>
      <c r="Y500" s="7">
        <v>399.95999144000001</v>
      </c>
      <c r="Z500" s="7">
        <f t="shared" si="30"/>
        <v>347.96998976000003</v>
      </c>
      <c r="AA500" t="s">
        <v>66</v>
      </c>
      <c r="AB500" t="str">
        <f t="shared" si="31"/>
        <v>Non-Cash Payments</v>
      </c>
    </row>
    <row r="501" spans="1:28" x14ac:dyDescent="0.25">
      <c r="A501">
        <v>62789</v>
      </c>
      <c r="B501" s="2">
        <v>42862</v>
      </c>
      <c r="C501" s="10">
        <f>VLOOKUP(B501,Dates!A:B,2,FALSE)</f>
        <v>1</v>
      </c>
      <c r="D501">
        <v>4</v>
      </c>
      <c r="E501" s="2">
        <f t="shared" si="28"/>
        <v>42866</v>
      </c>
      <c r="F501">
        <v>1</v>
      </c>
      <c r="G501" t="s">
        <v>62</v>
      </c>
      <c r="H501" t="str">
        <f t="shared" si="29"/>
        <v>Other</v>
      </c>
      <c r="I501">
        <v>9</v>
      </c>
      <c r="J501">
        <v>1628</v>
      </c>
      <c r="K501">
        <v>3</v>
      </c>
      <c r="L501" t="s">
        <v>24</v>
      </c>
      <c r="M501" t="s">
        <v>237</v>
      </c>
      <c r="N501" t="s">
        <v>347</v>
      </c>
      <c r="O501" t="s">
        <v>266</v>
      </c>
      <c r="Q501" t="s">
        <v>240</v>
      </c>
      <c r="R501" t="s">
        <v>241</v>
      </c>
      <c r="S501" t="s">
        <v>1045</v>
      </c>
      <c r="T501" t="s">
        <v>1044</v>
      </c>
      <c r="U501" s="7">
        <v>99.989997860000003</v>
      </c>
      <c r="V501" s="7">
        <v>95.114003926871064</v>
      </c>
      <c r="W501">
        <v>4</v>
      </c>
      <c r="X501" s="7">
        <v>59.990001679999999</v>
      </c>
      <c r="Y501" s="7">
        <v>399.95999144000001</v>
      </c>
      <c r="Z501" s="7">
        <f t="shared" si="30"/>
        <v>339.96998976000003</v>
      </c>
      <c r="AA501" t="s">
        <v>66</v>
      </c>
      <c r="AB501" t="str">
        <f t="shared" si="31"/>
        <v>Non-Cash Payments</v>
      </c>
    </row>
    <row r="502" spans="1:28" x14ac:dyDescent="0.25">
      <c r="A502">
        <v>11674</v>
      </c>
      <c r="B502" s="2">
        <v>42175</v>
      </c>
      <c r="C502" s="10">
        <f>VLOOKUP(B502,Dates!A:B,2,FALSE)</f>
        <v>7</v>
      </c>
      <c r="D502">
        <v>4</v>
      </c>
      <c r="E502" s="2">
        <f t="shared" si="28"/>
        <v>42180</v>
      </c>
      <c r="F502">
        <v>1</v>
      </c>
      <c r="G502" t="s">
        <v>62</v>
      </c>
      <c r="H502" t="str">
        <f t="shared" si="29"/>
        <v>Other</v>
      </c>
      <c r="I502">
        <v>9</v>
      </c>
      <c r="J502">
        <v>7222</v>
      </c>
      <c r="K502">
        <v>3</v>
      </c>
      <c r="L502" t="s">
        <v>24</v>
      </c>
      <c r="M502" t="s">
        <v>237</v>
      </c>
      <c r="N502" t="s">
        <v>465</v>
      </c>
      <c r="O502" t="s">
        <v>292</v>
      </c>
      <c r="Q502" t="s">
        <v>244</v>
      </c>
      <c r="R502" t="s">
        <v>241</v>
      </c>
      <c r="S502" t="s">
        <v>1045</v>
      </c>
      <c r="T502" t="s">
        <v>1044</v>
      </c>
      <c r="U502" s="7">
        <v>99.989997860000003</v>
      </c>
      <c r="V502" s="7">
        <v>95.114003926871064</v>
      </c>
      <c r="W502">
        <v>4</v>
      </c>
      <c r="X502" s="7">
        <v>63.990001679999999</v>
      </c>
      <c r="Y502" s="7">
        <v>399.95999144000001</v>
      </c>
      <c r="Z502" s="7">
        <f t="shared" si="30"/>
        <v>335.96998976000003</v>
      </c>
      <c r="AA502" t="s">
        <v>66</v>
      </c>
      <c r="AB502" t="str">
        <f t="shared" si="31"/>
        <v>Non-Cash Payments</v>
      </c>
    </row>
    <row r="503" spans="1:28" x14ac:dyDescent="0.25">
      <c r="A503">
        <v>67866</v>
      </c>
      <c r="B503" s="2">
        <v>42995</v>
      </c>
      <c r="C503" s="10">
        <f>VLOOKUP(B503,Dates!A:B,2,FALSE)</f>
        <v>1</v>
      </c>
      <c r="D503">
        <v>4</v>
      </c>
      <c r="E503" s="2">
        <f t="shared" si="28"/>
        <v>42999</v>
      </c>
      <c r="F503">
        <v>0</v>
      </c>
      <c r="G503" t="s">
        <v>62</v>
      </c>
      <c r="H503" t="str">
        <f t="shared" si="29"/>
        <v>Other</v>
      </c>
      <c r="I503">
        <v>9</v>
      </c>
      <c r="J503">
        <v>5929</v>
      </c>
      <c r="K503">
        <v>3</v>
      </c>
      <c r="L503" t="s">
        <v>24</v>
      </c>
      <c r="M503" t="s">
        <v>237</v>
      </c>
      <c r="N503" t="s">
        <v>466</v>
      </c>
      <c r="O503" t="s">
        <v>330</v>
      </c>
      <c r="Q503" t="s">
        <v>263</v>
      </c>
      <c r="R503" t="s">
        <v>264</v>
      </c>
      <c r="S503" t="s">
        <v>1045</v>
      </c>
      <c r="T503" t="s">
        <v>1044</v>
      </c>
      <c r="U503" s="7">
        <v>99.989997860000003</v>
      </c>
      <c r="V503" s="7">
        <v>95.114003926871064</v>
      </c>
      <c r="W503">
        <v>4</v>
      </c>
      <c r="X503" s="7">
        <v>71.989997860000003</v>
      </c>
      <c r="Y503" s="7">
        <v>399.95999144000001</v>
      </c>
      <c r="Z503" s="7">
        <f t="shared" si="30"/>
        <v>327.96999357999999</v>
      </c>
      <c r="AA503" t="s">
        <v>66</v>
      </c>
      <c r="AB503" t="str">
        <f t="shared" si="31"/>
        <v>Non-Cash Payments</v>
      </c>
    </row>
    <row r="504" spans="1:28" x14ac:dyDescent="0.25">
      <c r="A504">
        <v>13599</v>
      </c>
      <c r="B504" s="2">
        <v>42203</v>
      </c>
      <c r="C504" s="10">
        <f>VLOOKUP(B504,Dates!A:B,2,FALSE)</f>
        <v>7</v>
      </c>
      <c r="D504">
        <v>4</v>
      </c>
      <c r="E504" s="2">
        <f t="shared" si="28"/>
        <v>42208</v>
      </c>
      <c r="F504">
        <v>1</v>
      </c>
      <c r="G504" t="s">
        <v>62</v>
      </c>
      <c r="H504" t="str">
        <f t="shared" si="29"/>
        <v>Other</v>
      </c>
      <c r="I504">
        <v>9</v>
      </c>
      <c r="J504">
        <v>6123</v>
      </c>
      <c r="K504">
        <v>3</v>
      </c>
      <c r="L504" t="s">
        <v>24</v>
      </c>
      <c r="M504" t="s">
        <v>237</v>
      </c>
      <c r="N504" t="s">
        <v>467</v>
      </c>
      <c r="O504" t="s">
        <v>396</v>
      </c>
      <c r="Q504" t="s">
        <v>240</v>
      </c>
      <c r="R504" t="s">
        <v>241</v>
      </c>
      <c r="S504" t="s">
        <v>1045</v>
      </c>
      <c r="T504" t="s">
        <v>1044</v>
      </c>
      <c r="U504" s="7">
        <v>99.989997860000003</v>
      </c>
      <c r="V504" s="7">
        <v>95.114003926871064</v>
      </c>
      <c r="W504">
        <v>4</v>
      </c>
      <c r="X504" s="7">
        <v>79.989997860000003</v>
      </c>
      <c r="Y504" s="7">
        <v>399.95999144000001</v>
      </c>
      <c r="Z504" s="7">
        <f t="shared" si="30"/>
        <v>319.96999357999999</v>
      </c>
      <c r="AA504" t="s">
        <v>66</v>
      </c>
      <c r="AB504" t="str">
        <f t="shared" si="31"/>
        <v>Non-Cash Payments</v>
      </c>
    </row>
    <row r="505" spans="1:28" x14ac:dyDescent="0.25">
      <c r="A505">
        <v>10384</v>
      </c>
      <c r="B505" s="2">
        <v>42010</v>
      </c>
      <c r="C505" s="10">
        <f>VLOOKUP(B505,Dates!A:B,2,FALSE)</f>
        <v>3</v>
      </c>
      <c r="D505">
        <v>4</v>
      </c>
      <c r="E505" s="2">
        <f t="shared" si="28"/>
        <v>42016</v>
      </c>
      <c r="F505">
        <v>1</v>
      </c>
      <c r="G505" t="s">
        <v>62</v>
      </c>
      <c r="H505" t="str">
        <f t="shared" si="29"/>
        <v>Other</v>
      </c>
      <c r="I505">
        <v>17</v>
      </c>
      <c r="J505">
        <v>587</v>
      </c>
      <c r="K505">
        <v>4</v>
      </c>
      <c r="L505" t="s">
        <v>46</v>
      </c>
      <c r="M505" t="s">
        <v>237</v>
      </c>
      <c r="N505" t="s">
        <v>468</v>
      </c>
      <c r="O505" t="s">
        <v>250</v>
      </c>
      <c r="Q505" t="s">
        <v>251</v>
      </c>
      <c r="R505" t="s">
        <v>252</v>
      </c>
      <c r="S505" t="s">
        <v>1055</v>
      </c>
      <c r="T505" t="s">
        <v>1054</v>
      </c>
      <c r="U505" s="7">
        <v>59.990001679999999</v>
      </c>
      <c r="V505" s="7">
        <v>54.488929209402009</v>
      </c>
      <c r="W505">
        <v>4</v>
      </c>
      <c r="X505" s="7">
        <v>0</v>
      </c>
      <c r="Y505" s="7">
        <v>239.96000672</v>
      </c>
      <c r="Z505" s="7">
        <f t="shared" si="30"/>
        <v>239.96000672</v>
      </c>
      <c r="AA505" t="s">
        <v>66</v>
      </c>
      <c r="AB505" t="str">
        <f t="shared" si="31"/>
        <v>Non-Cash Payments</v>
      </c>
    </row>
    <row r="506" spans="1:28" x14ac:dyDescent="0.25">
      <c r="A506">
        <v>63115</v>
      </c>
      <c r="B506" s="2">
        <v>43015</v>
      </c>
      <c r="C506" s="10">
        <f>VLOOKUP(B506,Dates!A:B,2,FALSE)</f>
        <v>7</v>
      </c>
      <c r="D506">
        <v>4</v>
      </c>
      <c r="E506" s="2">
        <f t="shared" si="28"/>
        <v>43020</v>
      </c>
      <c r="F506">
        <v>1</v>
      </c>
      <c r="G506" t="s">
        <v>62</v>
      </c>
      <c r="H506" t="str">
        <f t="shared" si="29"/>
        <v>Other</v>
      </c>
      <c r="I506">
        <v>17</v>
      </c>
      <c r="J506">
        <v>1240</v>
      </c>
      <c r="K506">
        <v>4</v>
      </c>
      <c r="L506" t="s">
        <v>46</v>
      </c>
      <c r="M506" t="s">
        <v>237</v>
      </c>
      <c r="N506" t="s">
        <v>469</v>
      </c>
      <c r="O506" t="s">
        <v>239</v>
      </c>
      <c r="Q506" t="s">
        <v>240</v>
      </c>
      <c r="R506" t="s">
        <v>241</v>
      </c>
      <c r="S506" t="s">
        <v>1055</v>
      </c>
      <c r="T506" t="s">
        <v>1054</v>
      </c>
      <c r="U506" s="7">
        <v>59.990001679999999</v>
      </c>
      <c r="V506" s="7">
        <v>54.488929209402009</v>
      </c>
      <c r="W506">
        <v>4</v>
      </c>
      <c r="X506" s="7">
        <v>0</v>
      </c>
      <c r="Y506" s="7">
        <v>239.96000672</v>
      </c>
      <c r="Z506" s="7">
        <f t="shared" si="30"/>
        <v>239.96000672</v>
      </c>
      <c r="AA506" t="s">
        <v>66</v>
      </c>
      <c r="AB506" t="str">
        <f t="shared" si="31"/>
        <v>Non-Cash Payments</v>
      </c>
    </row>
    <row r="507" spans="1:28" x14ac:dyDescent="0.25">
      <c r="A507">
        <v>63516</v>
      </c>
      <c r="B507" s="2">
        <v>42932</v>
      </c>
      <c r="C507" s="10">
        <f>VLOOKUP(B507,Dates!A:B,2,FALSE)</f>
        <v>1</v>
      </c>
      <c r="D507">
        <v>4</v>
      </c>
      <c r="E507" s="2">
        <f t="shared" si="28"/>
        <v>42936</v>
      </c>
      <c r="F507">
        <v>0</v>
      </c>
      <c r="G507" t="s">
        <v>62</v>
      </c>
      <c r="H507" t="str">
        <f t="shared" si="29"/>
        <v>Other</v>
      </c>
      <c r="I507">
        <v>17</v>
      </c>
      <c r="J507">
        <v>8806</v>
      </c>
      <c r="K507">
        <v>4</v>
      </c>
      <c r="L507" t="s">
        <v>46</v>
      </c>
      <c r="M507" t="s">
        <v>237</v>
      </c>
      <c r="N507" t="s">
        <v>245</v>
      </c>
      <c r="O507" t="s">
        <v>246</v>
      </c>
      <c r="Q507" t="s">
        <v>244</v>
      </c>
      <c r="R507" t="s">
        <v>241</v>
      </c>
      <c r="S507" t="s">
        <v>1055</v>
      </c>
      <c r="T507" t="s">
        <v>1054</v>
      </c>
      <c r="U507" s="7">
        <v>59.990001679999999</v>
      </c>
      <c r="V507" s="7">
        <v>54.488929209402009</v>
      </c>
      <c r="W507">
        <v>4</v>
      </c>
      <c r="X507" s="7">
        <v>4.8000001909999996</v>
      </c>
      <c r="Y507" s="7">
        <v>239.96000672</v>
      </c>
      <c r="Z507" s="7">
        <f t="shared" si="30"/>
        <v>235.16000652899999</v>
      </c>
      <c r="AA507" t="s">
        <v>66</v>
      </c>
      <c r="AB507" t="str">
        <f t="shared" si="31"/>
        <v>Non-Cash Payments</v>
      </c>
    </row>
    <row r="508" spans="1:28" x14ac:dyDescent="0.25">
      <c r="A508">
        <v>62086</v>
      </c>
      <c r="B508" s="2">
        <v>42911</v>
      </c>
      <c r="C508" s="10">
        <f>VLOOKUP(B508,Dates!A:B,2,FALSE)</f>
        <v>1</v>
      </c>
      <c r="D508">
        <v>4</v>
      </c>
      <c r="E508" s="2">
        <f t="shared" si="28"/>
        <v>42915</v>
      </c>
      <c r="F508">
        <v>0</v>
      </c>
      <c r="G508" t="s">
        <v>62</v>
      </c>
      <c r="H508" t="str">
        <f t="shared" si="29"/>
        <v>Other</v>
      </c>
      <c r="I508">
        <v>17</v>
      </c>
      <c r="J508">
        <v>341</v>
      </c>
      <c r="K508">
        <v>4</v>
      </c>
      <c r="L508" t="s">
        <v>46</v>
      </c>
      <c r="M508" t="s">
        <v>237</v>
      </c>
      <c r="N508" t="s">
        <v>275</v>
      </c>
      <c r="O508" t="s">
        <v>250</v>
      </c>
      <c r="Q508" t="s">
        <v>251</v>
      </c>
      <c r="R508" t="s">
        <v>252</v>
      </c>
      <c r="S508" t="s">
        <v>1055</v>
      </c>
      <c r="T508" t="s">
        <v>1054</v>
      </c>
      <c r="U508" s="7">
        <v>59.990001679999999</v>
      </c>
      <c r="V508" s="7">
        <v>54.488929209402009</v>
      </c>
      <c r="W508">
        <v>4</v>
      </c>
      <c r="X508" s="7">
        <v>7.1999998090000004</v>
      </c>
      <c r="Y508" s="7">
        <v>239.96000672</v>
      </c>
      <c r="Z508" s="7">
        <f t="shared" si="30"/>
        <v>232.760006911</v>
      </c>
      <c r="AA508" t="s">
        <v>66</v>
      </c>
      <c r="AB508" t="str">
        <f t="shared" si="31"/>
        <v>Non-Cash Payments</v>
      </c>
    </row>
    <row r="509" spans="1:28" x14ac:dyDescent="0.25">
      <c r="A509">
        <v>62817</v>
      </c>
      <c r="B509" s="2">
        <v>42862</v>
      </c>
      <c r="C509" s="10">
        <f>VLOOKUP(B509,Dates!A:B,2,FALSE)</f>
        <v>1</v>
      </c>
      <c r="D509">
        <v>4</v>
      </c>
      <c r="E509" s="2">
        <f t="shared" si="28"/>
        <v>42866</v>
      </c>
      <c r="F509">
        <v>0</v>
      </c>
      <c r="G509" t="s">
        <v>62</v>
      </c>
      <c r="H509" t="str">
        <f t="shared" si="29"/>
        <v>Other</v>
      </c>
      <c r="I509">
        <v>17</v>
      </c>
      <c r="J509">
        <v>3064</v>
      </c>
      <c r="K509">
        <v>4</v>
      </c>
      <c r="L509" t="s">
        <v>46</v>
      </c>
      <c r="M509" t="s">
        <v>237</v>
      </c>
      <c r="N509" t="s">
        <v>470</v>
      </c>
      <c r="O509" t="s">
        <v>282</v>
      </c>
      <c r="Q509" t="s">
        <v>283</v>
      </c>
      <c r="R509" t="s">
        <v>264</v>
      </c>
      <c r="S509" t="s">
        <v>1055</v>
      </c>
      <c r="T509" t="s">
        <v>1054</v>
      </c>
      <c r="U509" s="7">
        <v>59.990001679999999</v>
      </c>
      <c r="V509" s="7">
        <v>54.488929209402009</v>
      </c>
      <c r="W509">
        <v>4</v>
      </c>
      <c r="X509" s="7">
        <v>7.1999998090000004</v>
      </c>
      <c r="Y509" s="7">
        <v>239.96000672</v>
      </c>
      <c r="Z509" s="7">
        <f t="shared" si="30"/>
        <v>232.760006911</v>
      </c>
      <c r="AA509" t="s">
        <v>66</v>
      </c>
      <c r="AB509" t="str">
        <f t="shared" si="31"/>
        <v>Non-Cash Payments</v>
      </c>
    </row>
    <row r="510" spans="1:28" x14ac:dyDescent="0.25">
      <c r="A510">
        <v>10856</v>
      </c>
      <c r="B510" s="2">
        <v>42222</v>
      </c>
      <c r="C510" s="10">
        <f>VLOOKUP(B510,Dates!A:B,2,FALSE)</f>
        <v>5</v>
      </c>
      <c r="D510">
        <v>4</v>
      </c>
      <c r="E510" s="2">
        <f t="shared" si="28"/>
        <v>42228</v>
      </c>
      <c r="F510">
        <v>0</v>
      </c>
      <c r="G510" t="s">
        <v>62</v>
      </c>
      <c r="H510" t="str">
        <f t="shared" si="29"/>
        <v>Other</v>
      </c>
      <c r="I510">
        <v>17</v>
      </c>
      <c r="J510">
        <v>10614</v>
      </c>
      <c r="K510">
        <v>4</v>
      </c>
      <c r="L510" t="s">
        <v>46</v>
      </c>
      <c r="M510" t="s">
        <v>237</v>
      </c>
      <c r="N510" t="s">
        <v>471</v>
      </c>
      <c r="O510" t="s">
        <v>250</v>
      </c>
      <c r="Q510" t="s">
        <v>251</v>
      </c>
      <c r="R510" t="s">
        <v>252</v>
      </c>
      <c r="S510" t="s">
        <v>1055</v>
      </c>
      <c r="T510" t="s">
        <v>1054</v>
      </c>
      <c r="U510" s="7">
        <v>59.990001679999999</v>
      </c>
      <c r="V510" s="7">
        <v>54.488929209402009</v>
      </c>
      <c r="W510">
        <v>4</v>
      </c>
      <c r="X510" s="7">
        <v>9.6000003809999992</v>
      </c>
      <c r="Y510" s="7">
        <v>239.96000672</v>
      </c>
      <c r="Z510" s="7">
        <f t="shared" si="30"/>
        <v>230.36000633899999</v>
      </c>
      <c r="AA510" t="s">
        <v>66</v>
      </c>
      <c r="AB510" t="str">
        <f t="shared" si="31"/>
        <v>Non-Cash Payments</v>
      </c>
    </row>
    <row r="511" spans="1:28" x14ac:dyDescent="0.25">
      <c r="A511">
        <v>14685</v>
      </c>
      <c r="B511" s="2">
        <v>42071</v>
      </c>
      <c r="C511" s="10">
        <f>VLOOKUP(B511,Dates!A:B,2,FALSE)</f>
        <v>1</v>
      </c>
      <c r="D511">
        <v>4</v>
      </c>
      <c r="E511" s="2">
        <f t="shared" si="28"/>
        <v>42075</v>
      </c>
      <c r="F511">
        <v>1</v>
      </c>
      <c r="G511" t="s">
        <v>62</v>
      </c>
      <c r="H511" t="str">
        <f t="shared" si="29"/>
        <v>Other</v>
      </c>
      <c r="I511">
        <v>17</v>
      </c>
      <c r="J511">
        <v>10563</v>
      </c>
      <c r="K511">
        <v>4</v>
      </c>
      <c r="L511" t="s">
        <v>46</v>
      </c>
      <c r="M511" t="s">
        <v>237</v>
      </c>
      <c r="N511" t="s">
        <v>472</v>
      </c>
      <c r="O511" t="s">
        <v>255</v>
      </c>
      <c r="Q511" t="s">
        <v>244</v>
      </c>
      <c r="R511" t="s">
        <v>241</v>
      </c>
      <c r="S511" t="s">
        <v>1055</v>
      </c>
      <c r="T511" t="s">
        <v>1054</v>
      </c>
      <c r="U511" s="7">
        <v>59.990001679999999</v>
      </c>
      <c r="V511" s="7">
        <v>54.488929209402009</v>
      </c>
      <c r="W511">
        <v>4</v>
      </c>
      <c r="X511" s="7">
        <v>9.6000003809999992</v>
      </c>
      <c r="Y511" s="7">
        <v>239.96000672</v>
      </c>
      <c r="Z511" s="7">
        <f t="shared" si="30"/>
        <v>230.36000633899999</v>
      </c>
      <c r="AA511" t="s">
        <v>66</v>
      </c>
      <c r="AB511" t="str">
        <f t="shared" si="31"/>
        <v>Non-Cash Payments</v>
      </c>
    </row>
    <row r="512" spans="1:28" x14ac:dyDescent="0.25">
      <c r="A512">
        <v>66229</v>
      </c>
      <c r="B512" s="2">
        <v>42971</v>
      </c>
      <c r="C512" s="10">
        <f>VLOOKUP(B512,Dates!A:B,2,FALSE)</f>
        <v>5</v>
      </c>
      <c r="D512">
        <v>4</v>
      </c>
      <c r="E512" s="2">
        <f t="shared" si="28"/>
        <v>42977</v>
      </c>
      <c r="F512">
        <v>1</v>
      </c>
      <c r="G512" t="s">
        <v>62</v>
      </c>
      <c r="H512" t="str">
        <f t="shared" si="29"/>
        <v>Other</v>
      </c>
      <c r="I512">
        <v>17</v>
      </c>
      <c r="J512">
        <v>11002</v>
      </c>
      <c r="K512">
        <v>4</v>
      </c>
      <c r="L512" t="s">
        <v>46</v>
      </c>
      <c r="M512" t="s">
        <v>237</v>
      </c>
      <c r="N512" t="s">
        <v>473</v>
      </c>
      <c r="O512" t="s">
        <v>243</v>
      </c>
      <c r="Q512" t="s">
        <v>244</v>
      </c>
      <c r="R512" t="s">
        <v>241</v>
      </c>
      <c r="S512" t="s">
        <v>1055</v>
      </c>
      <c r="T512" t="s">
        <v>1054</v>
      </c>
      <c r="U512" s="7">
        <v>59.990001679999999</v>
      </c>
      <c r="V512" s="7">
        <v>54.488929209402009</v>
      </c>
      <c r="W512">
        <v>4</v>
      </c>
      <c r="X512" s="7">
        <v>9.6000003809999992</v>
      </c>
      <c r="Y512" s="7">
        <v>239.96000672</v>
      </c>
      <c r="Z512" s="7">
        <f t="shared" si="30"/>
        <v>230.36000633899999</v>
      </c>
      <c r="AA512" t="s">
        <v>66</v>
      </c>
      <c r="AB512" t="str">
        <f t="shared" si="31"/>
        <v>Non-Cash Payments</v>
      </c>
    </row>
    <row r="513" spans="1:28" x14ac:dyDescent="0.25">
      <c r="A513">
        <v>14924</v>
      </c>
      <c r="B513" s="2">
        <v>42163</v>
      </c>
      <c r="C513" s="10">
        <f>VLOOKUP(B513,Dates!A:B,2,FALSE)</f>
        <v>2</v>
      </c>
      <c r="D513">
        <v>4</v>
      </c>
      <c r="E513" s="2">
        <f t="shared" si="28"/>
        <v>42167</v>
      </c>
      <c r="F513">
        <v>1</v>
      </c>
      <c r="G513" t="s">
        <v>62</v>
      </c>
      <c r="H513" t="str">
        <f t="shared" si="29"/>
        <v>Other</v>
      </c>
      <c r="I513">
        <v>17</v>
      </c>
      <c r="J513">
        <v>11486</v>
      </c>
      <c r="K513">
        <v>4</v>
      </c>
      <c r="L513" t="s">
        <v>46</v>
      </c>
      <c r="M513" t="s">
        <v>237</v>
      </c>
      <c r="N513" t="s">
        <v>347</v>
      </c>
      <c r="O513" t="s">
        <v>266</v>
      </c>
      <c r="Q513" t="s">
        <v>240</v>
      </c>
      <c r="R513" t="s">
        <v>241</v>
      </c>
      <c r="S513" t="s">
        <v>1055</v>
      </c>
      <c r="T513" t="s">
        <v>1054</v>
      </c>
      <c r="U513" s="7">
        <v>59.990001679999999</v>
      </c>
      <c r="V513" s="7">
        <v>54.488929209402009</v>
      </c>
      <c r="W513">
        <v>4</v>
      </c>
      <c r="X513" s="7">
        <v>9.6000003809999992</v>
      </c>
      <c r="Y513" s="7">
        <v>239.96000672</v>
      </c>
      <c r="Z513" s="7">
        <f t="shared" si="30"/>
        <v>230.36000633899999</v>
      </c>
      <c r="AA513" t="s">
        <v>66</v>
      </c>
      <c r="AB513" t="str">
        <f t="shared" si="31"/>
        <v>Non-Cash Payments</v>
      </c>
    </row>
    <row r="514" spans="1:28" x14ac:dyDescent="0.25">
      <c r="A514">
        <v>49839</v>
      </c>
      <c r="B514" s="2">
        <v>42732</v>
      </c>
      <c r="C514" s="10">
        <f>VLOOKUP(B514,Dates!A:B,2,FALSE)</f>
        <v>4</v>
      </c>
      <c r="D514">
        <v>4</v>
      </c>
      <c r="E514" s="2">
        <f t="shared" si="28"/>
        <v>42738</v>
      </c>
      <c r="F514">
        <v>1</v>
      </c>
      <c r="G514" t="s">
        <v>62</v>
      </c>
      <c r="H514" t="str">
        <f t="shared" si="29"/>
        <v>Other</v>
      </c>
      <c r="I514">
        <v>17</v>
      </c>
      <c r="J514">
        <v>1759</v>
      </c>
      <c r="K514">
        <v>4</v>
      </c>
      <c r="L514" t="s">
        <v>46</v>
      </c>
      <c r="M514" t="s">
        <v>237</v>
      </c>
      <c r="N514" t="s">
        <v>313</v>
      </c>
      <c r="O514" t="s">
        <v>313</v>
      </c>
      <c r="Q514" t="s">
        <v>314</v>
      </c>
      <c r="R514" t="s">
        <v>241</v>
      </c>
      <c r="S514" t="s">
        <v>1055</v>
      </c>
      <c r="T514" t="s">
        <v>1054</v>
      </c>
      <c r="U514" s="7">
        <v>59.990001679999999</v>
      </c>
      <c r="V514" s="7">
        <v>54.488929209402009</v>
      </c>
      <c r="W514">
        <v>4</v>
      </c>
      <c r="X514" s="7">
        <v>9.6000003809999992</v>
      </c>
      <c r="Y514" s="7">
        <v>239.96000672</v>
      </c>
      <c r="Z514" s="7">
        <f t="shared" si="30"/>
        <v>230.36000633899999</v>
      </c>
      <c r="AA514" t="s">
        <v>66</v>
      </c>
      <c r="AB514" t="str">
        <f t="shared" si="31"/>
        <v>Non-Cash Payments</v>
      </c>
    </row>
    <row r="515" spans="1:28" x14ac:dyDescent="0.25">
      <c r="A515">
        <v>12393</v>
      </c>
      <c r="B515" s="2">
        <v>42185</v>
      </c>
      <c r="C515" s="10">
        <f>VLOOKUP(B515,Dates!A:B,2,FALSE)</f>
        <v>3</v>
      </c>
      <c r="D515">
        <v>4</v>
      </c>
      <c r="E515" s="2">
        <f t="shared" ref="E515:E578" si="32">WORKDAY(B515,D515)</f>
        <v>42191</v>
      </c>
      <c r="F515">
        <v>0</v>
      </c>
      <c r="G515" t="s">
        <v>62</v>
      </c>
      <c r="H515" t="str">
        <f t="shared" ref="H515:H578" si="33">IF(AND(F515=0,G515="Same Day"),"Same Day - On Time","Other")</f>
        <v>Other</v>
      </c>
      <c r="I515">
        <v>17</v>
      </c>
      <c r="J515">
        <v>10659</v>
      </c>
      <c r="K515">
        <v>4</v>
      </c>
      <c r="L515" t="s">
        <v>46</v>
      </c>
      <c r="M515" t="s">
        <v>237</v>
      </c>
      <c r="N515" t="s">
        <v>474</v>
      </c>
      <c r="O515" t="s">
        <v>411</v>
      </c>
      <c r="Q515" t="s">
        <v>263</v>
      </c>
      <c r="R515" t="s">
        <v>264</v>
      </c>
      <c r="S515" t="s">
        <v>1055</v>
      </c>
      <c r="T515" t="s">
        <v>1054</v>
      </c>
      <c r="U515" s="7">
        <v>59.990001679999999</v>
      </c>
      <c r="V515" s="7">
        <v>54.488929209402009</v>
      </c>
      <c r="W515">
        <v>4</v>
      </c>
      <c r="X515" s="7">
        <v>13.19999981</v>
      </c>
      <c r="Y515" s="7">
        <v>239.96000672</v>
      </c>
      <c r="Z515" s="7">
        <f t="shared" ref="Z515:Z578" si="34">Y515-X515</f>
        <v>226.76000690999999</v>
      </c>
      <c r="AA515" t="s">
        <v>66</v>
      </c>
      <c r="AB515" t="str">
        <f t="shared" ref="AB515:AB578" si="35">IF(AND(Z515&gt;200,AA515="CASH"),"Cash Over 200",IF(AA515="CASH","Cash Not Over 200","Non-Cash Payments"))</f>
        <v>Non-Cash Payments</v>
      </c>
    </row>
    <row r="516" spans="1:28" x14ac:dyDescent="0.25">
      <c r="A516">
        <v>65898</v>
      </c>
      <c r="B516" s="2">
        <v>42966</v>
      </c>
      <c r="C516" s="10">
        <f>VLOOKUP(B516,Dates!A:B,2,FALSE)</f>
        <v>7</v>
      </c>
      <c r="D516">
        <v>4</v>
      </c>
      <c r="E516" s="2">
        <f t="shared" si="32"/>
        <v>42971</v>
      </c>
      <c r="F516">
        <v>0</v>
      </c>
      <c r="G516" t="s">
        <v>62</v>
      </c>
      <c r="H516" t="str">
        <f t="shared" si="33"/>
        <v>Other</v>
      </c>
      <c r="I516">
        <v>17</v>
      </c>
      <c r="J516">
        <v>8899</v>
      </c>
      <c r="K516">
        <v>4</v>
      </c>
      <c r="L516" t="s">
        <v>46</v>
      </c>
      <c r="M516" t="s">
        <v>237</v>
      </c>
      <c r="N516" t="s">
        <v>475</v>
      </c>
      <c r="O516" t="s">
        <v>243</v>
      </c>
      <c r="Q516" t="s">
        <v>244</v>
      </c>
      <c r="R516" t="s">
        <v>241</v>
      </c>
      <c r="S516" t="s">
        <v>1055</v>
      </c>
      <c r="T516" t="s">
        <v>1054</v>
      </c>
      <c r="U516" s="7">
        <v>59.990001679999999</v>
      </c>
      <c r="V516" s="7">
        <v>54.488929209402009</v>
      </c>
      <c r="W516">
        <v>4</v>
      </c>
      <c r="X516" s="7">
        <v>13.19999981</v>
      </c>
      <c r="Y516" s="7">
        <v>239.96000672</v>
      </c>
      <c r="Z516" s="7">
        <f t="shared" si="34"/>
        <v>226.76000690999999</v>
      </c>
      <c r="AA516" t="s">
        <v>66</v>
      </c>
      <c r="AB516" t="str">
        <f t="shared" si="35"/>
        <v>Non-Cash Payments</v>
      </c>
    </row>
    <row r="517" spans="1:28" x14ac:dyDescent="0.25">
      <c r="A517">
        <v>64599</v>
      </c>
      <c r="B517" s="2">
        <v>42947</v>
      </c>
      <c r="C517" s="10">
        <f>VLOOKUP(B517,Dates!A:B,2,FALSE)</f>
        <v>2</v>
      </c>
      <c r="D517">
        <v>4</v>
      </c>
      <c r="E517" s="2">
        <f t="shared" si="32"/>
        <v>42951</v>
      </c>
      <c r="F517">
        <v>1</v>
      </c>
      <c r="G517" t="s">
        <v>62</v>
      </c>
      <c r="H517" t="str">
        <f t="shared" si="33"/>
        <v>Other</v>
      </c>
      <c r="I517">
        <v>17</v>
      </c>
      <c r="J517">
        <v>3315</v>
      </c>
      <c r="K517">
        <v>4</v>
      </c>
      <c r="L517" t="s">
        <v>46</v>
      </c>
      <c r="M517" t="s">
        <v>237</v>
      </c>
      <c r="N517" t="s">
        <v>476</v>
      </c>
      <c r="O517" t="s">
        <v>477</v>
      </c>
      <c r="Q517" t="s">
        <v>283</v>
      </c>
      <c r="R517" t="s">
        <v>264</v>
      </c>
      <c r="S517" t="s">
        <v>1055</v>
      </c>
      <c r="T517" t="s">
        <v>1054</v>
      </c>
      <c r="U517" s="7">
        <v>59.990001679999999</v>
      </c>
      <c r="V517" s="7">
        <v>54.488929209402009</v>
      </c>
      <c r="W517">
        <v>4</v>
      </c>
      <c r="X517" s="7">
        <v>16.799999239999998</v>
      </c>
      <c r="Y517" s="7">
        <v>239.96000672</v>
      </c>
      <c r="Z517" s="7">
        <f t="shared" si="34"/>
        <v>223.16000747999999</v>
      </c>
      <c r="AA517" t="s">
        <v>66</v>
      </c>
      <c r="AB517" t="str">
        <f t="shared" si="35"/>
        <v>Non-Cash Payments</v>
      </c>
    </row>
    <row r="518" spans="1:28" x14ac:dyDescent="0.25">
      <c r="A518">
        <v>65370</v>
      </c>
      <c r="B518" s="2">
        <v>43077</v>
      </c>
      <c r="C518" s="10">
        <f>VLOOKUP(B518,Dates!A:B,2,FALSE)</f>
        <v>6</v>
      </c>
      <c r="D518">
        <v>4</v>
      </c>
      <c r="E518" s="2">
        <f t="shared" si="32"/>
        <v>43083</v>
      </c>
      <c r="F518">
        <v>1</v>
      </c>
      <c r="G518" t="s">
        <v>62</v>
      </c>
      <c r="H518" t="str">
        <f t="shared" si="33"/>
        <v>Other</v>
      </c>
      <c r="I518">
        <v>17</v>
      </c>
      <c r="J518">
        <v>10051</v>
      </c>
      <c r="K518">
        <v>4</v>
      </c>
      <c r="L518" t="s">
        <v>46</v>
      </c>
      <c r="M518" t="s">
        <v>237</v>
      </c>
      <c r="N518" t="s">
        <v>478</v>
      </c>
      <c r="O518" t="s">
        <v>243</v>
      </c>
      <c r="Q518" t="s">
        <v>244</v>
      </c>
      <c r="R518" t="s">
        <v>241</v>
      </c>
      <c r="S518" t="s">
        <v>1055</v>
      </c>
      <c r="T518" t="s">
        <v>1054</v>
      </c>
      <c r="U518" s="7">
        <v>59.990001679999999</v>
      </c>
      <c r="V518" s="7">
        <v>54.488929209402009</v>
      </c>
      <c r="W518">
        <v>4</v>
      </c>
      <c r="X518" s="7">
        <v>16.799999239999998</v>
      </c>
      <c r="Y518" s="7">
        <v>239.96000672</v>
      </c>
      <c r="Z518" s="7">
        <f t="shared" si="34"/>
        <v>223.16000747999999</v>
      </c>
      <c r="AA518" t="s">
        <v>66</v>
      </c>
      <c r="AB518" t="str">
        <f t="shared" si="35"/>
        <v>Non-Cash Payments</v>
      </c>
    </row>
    <row r="519" spans="1:28" x14ac:dyDescent="0.25">
      <c r="A519">
        <v>19732</v>
      </c>
      <c r="B519" s="2">
        <v>42293</v>
      </c>
      <c r="C519" s="10">
        <f>VLOOKUP(B519,Dates!A:B,2,FALSE)</f>
        <v>6</v>
      </c>
      <c r="D519">
        <v>4</v>
      </c>
      <c r="E519" s="2">
        <f t="shared" si="32"/>
        <v>42299</v>
      </c>
      <c r="F519">
        <v>0</v>
      </c>
      <c r="G519" t="s">
        <v>62</v>
      </c>
      <c r="H519" t="str">
        <f t="shared" si="33"/>
        <v>Other</v>
      </c>
      <c r="I519">
        <v>17</v>
      </c>
      <c r="J519">
        <v>6402</v>
      </c>
      <c r="K519">
        <v>4</v>
      </c>
      <c r="L519" t="s">
        <v>46</v>
      </c>
      <c r="M519" t="s">
        <v>237</v>
      </c>
      <c r="N519" t="s">
        <v>479</v>
      </c>
      <c r="O519" t="s">
        <v>477</v>
      </c>
      <c r="Q519" t="s">
        <v>283</v>
      </c>
      <c r="R519" t="s">
        <v>264</v>
      </c>
      <c r="S519" t="s">
        <v>1055</v>
      </c>
      <c r="T519" t="s">
        <v>1054</v>
      </c>
      <c r="U519" s="7">
        <v>59.990001679999999</v>
      </c>
      <c r="V519" s="7">
        <v>54.488929209402009</v>
      </c>
      <c r="W519">
        <v>4</v>
      </c>
      <c r="X519" s="7">
        <v>21.600000380000001</v>
      </c>
      <c r="Y519" s="7">
        <v>239.96000672</v>
      </c>
      <c r="Z519" s="7">
        <f t="shared" si="34"/>
        <v>218.36000633999998</v>
      </c>
      <c r="AA519" t="s">
        <v>66</v>
      </c>
      <c r="AB519" t="str">
        <f t="shared" si="35"/>
        <v>Non-Cash Payments</v>
      </c>
    </row>
    <row r="520" spans="1:28" x14ac:dyDescent="0.25">
      <c r="A520">
        <v>5895</v>
      </c>
      <c r="B520" s="2">
        <v>42091</v>
      </c>
      <c r="C520" s="10">
        <f>VLOOKUP(B520,Dates!A:B,2,FALSE)</f>
        <v>7</v>
      </c>
      <c r="D520">
        <v>2</v>
      </c>
      <c r="E520" s="2">
        <f t="shared" si="32"/>
        <v>42094</v>
      </c>
      <c r="F520">
        <v>1</v>
      </c>
      <c r="G520" t="s">
        <v>23</v>
      </c>
      <c r="H520" t="str">
        <f t="shared" si="33"/>
        <v>Other</v>
      </c>
      <c r="I520">
        <v>9</v>
      </c>
      <c r="J520">
        <v>8707</v>
      </c>
      <c r="K520">
        <v>3</v>
      </c>
      <c r="L520" t="s">
        <v>24</v>
      </c>
      <c r="M520" t="s">
        <v>480</v>
      </c>
      <c r="N520" t="s">
        <v>481</v>
      </c>
      <c r="O520" t="s">
        <v>482</v>
      </c>
      <c r="Q520" t="s">
        <v>482</v>
      </c>
      <c r="R520" t="s">
        <v>483</v>
      </c>
      <c r="S520" t="s">
        <v>1045</v>
      </c>
      <c r="T520" t="s">
        <v>1044</v>
      </c>
      <c r="U520" s="7">
        <v>99.989997860000003</v>
      </c>
      <c r="V520" s="7">
        <v>95.114003926871064</v>
      </c>
      <c r="W520">
        <v>3</v>
      </c>
      <c r="X520" s="7">
        <v>0</v>
      </c>
      <c r="Y520" s="7">
        <v>299.96999357999999</v>
      </c>
      <c r="Z520" s="7">
        <f t="shared" si="34"/>
        <v>299.96999357999999</v>
      </c>
      <c r="AA520" t="s">
        <v>30</v>
      </c>
      <c r="AB520" t="str">
        <f t="shared" si="35"/>
        <v>Cash Over 200</v>
      </c>
    </row>
    <row r="521" spans="1:28" x14ac:dyDescent="0.25">
      <c r="A521">
        <v>56359</v>
      </c>
      <c r="B521" s="2">
        <v>42770</v>
      </c>
      <c r="C521" s="10">
        <f>VLOOKUP(B521,Dates!A:B,2,FALSE)</f>
        <v>7</v>
      </c>
      <c r="D521">
        <v>2</v>
      </c>
      <c r="E521" s="2">
        <f t="shared" si="32"/>
        <v>42773</v>
      </c>
      <c r="F521">
        <v>1</v>
      </c>
      <c r="G521" t="s">
        <v>23</v>
      </c>
      <c r="H521" t="str">
        <f t="shared" si="33"/>
        <v>Other</v>
      </c>
      <c r="I521">
        <v>17</v>
      </c>
      <c r="J521">
        <v>1025</v>
      </c>
      <c r="K521">
        <v>4</v>
      </c>
      <c r="L521" t="s">
        <v>46</v>
      </c>
      <c r="M521" t="s">
        <v>480</v>
      </c>
      <c r="N521" t="s">
        <v>484</v>
      </c>
      <c r="O521" t="s">
        <v>485</v>
      </c>
      <c r="Q521" t="s">
        <v>486</v>
      </c>
      <c r="R521" t="s">
        <v>483</v>
      </c>
      <c r="S521" t="s">
        <v>1055</v>
      </c>
      <c r="T521" t="s">
        <v>1054</v>
      </c>
      <c r="U521" s="7">
        <v>59.990001679999999</v>
      </c>
      <c r="V521" s="7">
        <v>54.488929209402009</v>
      </c>
      <c r="W521">
        <v>3</v>
      </c>
      <c r="X521" s="7">
        <v>1.7999999520000001</v>
      </c>
      <c r="Y521" s="7">
        <v>179.97000503999999</v>
      </c>
      <c r="Z521" s="7">
        <f t="shared" si="34"/>
        <v>178.17000508799998</v>
      </c>
      <c r="AA521" t="s">
        <v>30</v>
      </c>
      <c r="AB521" t="str">
        <f t="shared" si="35"/>
        <v>Cash Not Over 200</v>
      </c>
    </row>
    <row r="522" spans="1:28" x14ac:dyDescent="0.25">
      <c r="A522">
        <v>58613</v>
      </c>
      <c r="B522" s="2">
        <v>42860</v>
      </c>
      <c r="C522" s="10">
        <f>VLOOKUP(B522,Dates!A:B,2,FALSE)</f>
        <v>6</v>
      </c>
      <c r="D522">
        <v>2</v>
      </c>
      <c r="E522" s="2">
        <f t="shared" si="32"/>
        <v>42864</v>
      </c>
      <c r="F522">
        <v>1</v>
      </c>
      <c r="G522" t="s">
        <v>23</v>
      </c>
      <c r="H522" t="str">
        <f t="shared" si="33"/>
        <v>Other</v>
      </c>
      <c r="I522">
        <v>17</v>
      </c>
      <c r="J522">
        <v>8831</v>
      </c>
      <c r="K522">
        <v>4</v>
      </c>
      <c r="L522" t="s">
        <v>46</v>
      </c>
      <c r="M522" t="s">
        <v>480</v>
      </c>
      <c r="N522" t="s">
        <v>487</v>
      </c>
      <c r="O522" t="s">
        <v>488</v>
      </c>
      <c r="Q522" t="s">
        <v>489</v>
      </c>
      <c r="R522" t="s">
        <v>483</v>
      </c>
      <c r="S522" t="s">
        <v>1055</v>
      </c>
      <c r="T522" t="s">
        <v>1054</v>
      </c>
      <c r="U522" s="7">
        <v>59.990001679999999</v>
      </c>
      <c r="V522" s="7">
        <v>54.488929209402009</v>
      </c>
      <c r="W522">
        <v>3</v>
      </c>
      <c r="X522" s="7">
        <v>9</v>
      </c>
      <c r="Y522" s="7">
        <v>179.97000503999999</v>
      </c>
      <c r="Z522" s="7">
        <f t="shared" si="34"/>
        <v>170.97000503999999</v>
      </c>
      <c r="AA522" t="s">
        <v>30</v>
      </c>
      <c r="AB522" t="str">
        <f t="shared" si="35"/>
        <v>Cash Not Over 200</v>
      </c>
    </row>
    <row r="523" spans="1:28" x14ac:dyDescent="0.25">
      <c r="A523">
        <v>7824</v>
      </c>
      <c r="B523" s="2">
        <v>42119</v>
      </c>
      <c r="C523" s="10">
        <f>VLOOKUP(B523,Dates!A:B,2,FALSE)</f>
        <v>7</v>
      </c>
      <c r="D523">
        <v>2</v>
      </c>
      <c r="E523" s="2">
        <f t="shared" si="32"/>
        <v>42122</v>
      </c>
      <c r="F523">
        <v>1</v>
      </c>
      <c r="G523" t="s">
        <v>23</v>
      </c>
      <c r="H523" t="str">
        <f t="shared" si="33"/>
        <v>Other</v>
      </c>
      <c r="I523">
        <v>17</v>
      </c>
      <c r="J523">
        <v>10679</v>
      </c>
      <c r="K523">
        <v>4</v>
      </c>
      <c r="L523" t="s">
        <v>46</v>
      </c>
      <c r="M523" t="s">
        <v>480</v>
      </c>
      <c r="N523" t="s">
        <v>490</v>
      </c>
      <c r="O523" t="s">
        <v>490</v>
      </c>
      <c r="Q523" t="s">
        <v>491</v>
      </c>
      <c r="R523" t="s">
        <v>492</v>
      </c>
      <c r="S523" t="s">
        <v>1055</v>
      </c>
      <c r="T523" t="s">
        <v>1054</v>
      </c>
      <c r="U523" s="7">
        <v>59.990001679999999</v>
      </c>
      <c r="V523" s="7">
        <v>54.488929209402009</v>
      </c>
      <c r="W523">
        <v>3</v>
      </c>
      <c r="X523" s="7">
        <v>9.8999996190000008</v>
      </c>
      <c r="Y523" s="7">
        <v>179.97000503999999</v>
      </c>
      <c r="Z523" s="7">
        <f t="shared" si="34"/>
        <v>170.07000542099999</v>
      </c>
      <c r="AA523" t="s">
        <v>30</v>
      </c>
      <c r="AB523" t="str">
        <f t="shared" si="35"/>
        <v>Cash Not Over 200</v>
      </c>
    </row>
    <row r="524" spans="1:28" x14ac:dyDescent="0.25">
      <c r="A524">
        <v>7814</v>
      </c>
      <c r="B524" s="2">
        <v>42119</v>
      </c>
      <c r="C524" s="10">
        <f>VLOOKUP(B524,Dates!A:B,2,FALSE)</f>
        <v>7</v>
      </c>
      <c r="D524">
        <v>2</v>
      </c>
      <c r="E524" s="2">
        <f t="shared" si="32"/>
        <v>42122</v>
      </c>
      <c r="F524">
        <v>1</v>
      </c>
      <c r="G524" t="s">
        <v>23</v>
      </c>
      <c r="H524" t="str">
        <f t="shared" si="33"/>
        <v>Other</v>
      </c>
      <c r="I524">
        <v>17</v>
      </c>
      <c r="J524">
        <v>5007</v>
      </c>
      <c r="K524">
        <v>4</v>
      </c>
      <c r="L524" t="s">
        <v>46</v>
      </c>
      <c r="M524" t="s">
        <v>480</v>
      </c>
      <c r="N524" t="s">
        <v>493</v>
      </c>
      <c r="O524" t="s">
        <v>494</v>
      </c>
      <c r="Q524" t="s">
        <v>495</v>
      </c>
      <c r="R524" t="s">
        <v>496</v>
      </c>
      <c r="S524" t="s">
        <v>1055</v>
      </c>
      <c r="T524" t="s">
        <v>1054</v>
      </c>
      <c r="U524" s="7">
        <v>59.990001679999999</v>
      </c>
      <c r="V524" s="7">
        <v>54.488929209402009</v>
      </c>
      <c r="W524">
        <v>3</v>
      </c>
      <c r="X524" s="7">
        <v>12.600000380000001</v>
      </c>
      <c r="Y524" s="7">
        <v>179.97000503999999</v>
      </c>
      <c r="Z524" s="7">
        <f t="shared" si="34"/>
        <v>167.37000465999998</v>
      </c>
      <c r="AA524" t="s">
        <v>30</v>
      </c>
      <c r="AB524" t="str">
        <f t="shared" si="35"/>
        <v>Cash Not Over 200</v>
      </c>
    </row>
    <row r="525" spans="1:28" x14ac:dyDescent="0.25">
      <c r="A525">
        <v>7814</v>
      </c>
      <c r="B525" s="2">
        <v>42119</v>
      </c>
      <c r="C525" s="10">
        <f>VLOOKUP(B525,Dates!A:B,2,FALSE)</f>
        <v>7</v>
      </c>
      <c r="D525">
        <v>2</v>
      </c>
      <c r="E525" s="2">
        <f t="shared" si="32"/>
        <v>42122</v>
      </c>
      <c r="F525">
        <v>1</v>
      </c>
      <c r="G525" t="s">
        <v>23</v>
      </c>
      <c r="H525" t="str">
        <f t="shared" si="33"/>
        <v>Other</v>
      </c>
      <c r="I525">
        <v>17</v>
      </c>
      <c r="J525">
        <v>5007</v>
      </c>
      <c r="K525">
        <v>4</v>
      </c>
      <c r="L525" t="s">
        <v>46</v>
      </c>
      <c r="M525" t="s">
        <v>480</v>
      </c>
      <c r="N525" t="s">
        <v>493</v>
      </c>
      <c r="O525" t="s">
        <v>494</v>
      </c>
      <c r="Q525" t="s">
        <v>495</v>
      </c>
      <c r="R525" t="s">
        <v>496</v>
      </c>
      <c r="S525" t="s">
        <v>1055</v>
      </c>
      <c r="T525" t="s">
        <v>1054</v>
      </c>
      <c r="U525" s="7">
        <v>59.990001679999999</v>
      </c>
      <c r="V525" s="7">
        <v>54.488929209402009</v>
      </c>
      <c r="W525">
        <v>3</v>
      </c>
      <c r="X525" s="7">
        <v>16.200000760000002</v>
      </c>
      <c r="Y525" s="7">
        <v>179.97000503999999</v>
      </c>
      <c r="Z525" s="7">
        <f t="shared" si="34"/>
        <v>163.77000427999999</v>
      </c>
      <c r="AA525" t="s">
        <v>30</v>
      </c>
      <c r="AB525" t="str">
        <f t="shared" si="35"/>
        <v>Cash Not Over 200</v>
      </c>
    </row>
    <row r="526" spans="1:28" x14ac:dyDescent="0.25">
      <c r="A526">
        <v>60807</v>
      </c>
      <c r="B526" s="2">
        <v>42892</v>
      </c>
      <c r="C526" s="10">
        <f>VLOOKUP(B526,Dates!A:B,2,FALSE)</f>
        <v>3</v>
      </c>
      <c r="D526">
        <v>2</v>
      </c>
      <c r="E526" s="2">
        <f t="shared" si="32"/>
        <v>42894</v>
      </c>
      <c r="F526">
        <v>1</v>
      </c>
      <c r="G526" t="s">
        <v>23</v>
      </c>
      <c r="H526" t="str">
        <f t="shared" si="33"/>
        <v>Other</v>
      </c>
      <c r="I526">
        <v>17</v>
      </c>
      <c r="J526">
        <v>9854</v>
      </c>
      <c r="K526">
        <v>4</v>
      </c>
      <c r="L526" t="s">
        <v>46</v>
      </c>
      <c r="M526" t="s">
        <v>480</v>
      </c>
      <c r="N526" t="s">
        <v>490</v>
      </c>
      <c r="O526" t="s">
        <v>490</v>
      </c>
      <c r="Q526" t="s">
        <v>491</v>
      </c>
      <c r="R526" t="s">
        <v>492</v>
      </c>
      <c r="S526" t="s">
        <v>1055</v>
      </c>
      <c r="T526" t="s">
        <v>1054</v>
      </c>
      <c r="U526" s="7">
        <v>59.990001679999999</v>
      </c>
      <c r="V526" s="7">
        <v>54.488929209402009</v>
      </c>
      <c r="W526">
        <v>3</v>
      </c>
      <c r="X526" s="7">
        <v>27</v>
      </c>
      <c r="Y526" s="7">
        <v>179.97000503999999</v>
      </c>
      <c r="Z526" s="7">
        <f t="shared" si="34"/>
        <v>152.97000503999999</v>
      </c>
      <c r="AA526" t="s">
        <v>30</v>
      </c>
      <c r="AB526" t="str">
        <f t="shared" si="35"/>
        <v>Cash Not Over 200</v>
      </c>
    </row>
    <row r="527" spans="1:28" x14ac:dyDescent="0.25">
      <c r="A527">
        <v>53413</v>
      </c>
      <c r="B527" s="2">
        <v>42784</v>
      </c>
      <c r="C527" s="10">
        <f>VLOOKUP(B527,Dates!A:B,2,FALSE)</f>
        <v>7</v>
      </c>
      <c r="D527">
        <v>2</v>
      </c>
      <c r="E527" s="2">
        <f t="shared" si="32"/>
        <v>42787</v>
      </c>
      <c r="F527">
        <v>1</v>
      </c>
      <c r="G527" t="s">
        <v>23</v>
      </c>
      <c r="H527" t="str">
        <f t="shared" si="33"/>
        <v>Other</v>
      </c>
      <c r="I527">
        <v>17</v>
      </c>
      <c r="J527">
        <v>376</v>
      </c>
      <c r="K527">
        <v>4</v>
      </c>
      <c r="L527" t="s">
        <v>46</v>
      </c>
      <c r="M527" t="s">
        <v>480</v>
      </c>
      <c r="N527" t="s">
        <v>497</v>
      </c>
      <c r="O527" t="s">
        <v>498</v>
      </c>
      <c r="Q527" t="s">
        <v>499</v>
      </c>
      <c r="R527" t="s">
        <v>496</v>
      </c>
      <c r="S527" t="s">
        <v>1055</v>
      </c>
      <c r="T527" t="s">
        <v>1054</v>
      </c>
      <c r="U527" s="7">
        <v>59.990001679999999</v>
      </c>
      <c r="V527" s="7">
        <v>54.488929209402009</v>
      </c>
      <c r="W527">
        <v>3</v>
      </c>
      <c r="X527" s="7">
        <v>27</v>
      </c>
      <c r="Y527" s="7">
        <v>179.97000503999999</v>
      </c>
      <c r="Z527" s="7">
        <f t="shared" si="34"/>
        <v>152.97000503999999</v>
      </c>
      <c r="AA527" t="s">
        <v>30</v>
      </c>
      <c r="AB527" t="str">
        <f t="shared" si="35"/>
        <v>Cash Not Over 200</v>
      </c>
    </row>
    <row r="528" spans="1:28" x14ac:dyDescent="0.25">
      <c r="A528">
        <v>7888</v>
      </c>
      <c r="B528" s="2">
        <v>42120</v>
      </c>
      <c r="C528" s="10">
        <f>VLOOKUP(B528,Dates!A:B,2,FALSE)</f>
        <v>1</v>
      </c>
      <c r="D528">
        <v>2</v>
      </c>
      <c r="E528" s="2">
        <f t="shared" si="32"/>
        <v>42122</v>
      </c>
      <c r="F528">
        <v>1</v>
      </c>
      <c r="G528" t="s">
        <v>23</v>
      </c>
      <c r="H528" t="str">
        <f t="shared" si="33"/>
        <v>Other</v>
      </c>
      <c r="I528">
        <v>24</v>
      </c>
      <c r="J528">
        <v>5417</v>
      </c>
      <c r="K528">
        <v>5</v>
      </c>
      <c r="L528" t="s">
        <v>31</v>
      </c>
      <c r="M528" t="s">
        <v>480</v>
      </c>
      <c r="N528" t="s">
        <v>500</v>
      </c>
      <c r="O528" t="s">
        <v>485</v>
      </c>
      <c r="Q528" t="s">
        <v>486</v>
      </c>
      <c r="R528" t="s">
        <v>483</v>
      </c>
      <c r="S528" t="s">
        <v>1059</v>
      </c>
      <c r="T528" t="s">
        <v>1058</v>
      </c>
      <c r="U528" s="7">
        <v>50</v>
      </c>
      <c r="V528" s="7">
        <v>43.678035218757444</v>
      </c>
      <c r="W528">
        <v>3</v>
      </c>
      <c r="X528" s="7">
        <v>0</v>
      </c>
      <c r="Y528" s="7">
        <v>150</v>
      </c>
      <c r="Z528" s="7">
        <f t="shared" si="34"/>
        <v>150</v>
      </c>
      <c r="AA528" t="s">
        <v>30</v>
      </c>
      <c r="AB528" t="str">
        <f t="shared" si="35"/>
        <v>Cash Not Over 200</v>
      </c>
    </row>
    <row r="529" spans="1:28" x14ac:dyDescent="0.25">
      <c r="A529">
        <v>6783</v>
      </c>
      <c r="B529" s="2">
        <v>42281</v>
      </c>
      <c r="C529" s="10">
        <f>VLOOKUP(B529,Dates!A:B,2,FALSE)</f>
        <v>1</v>
      </c>
      <c r="D529">
        <v>2</v>
      </c>
      <c r="E529" s="2">
        <f t="shared" si="32"/>
        <v>42283</v>
      </c>
      <c r="F529">
        <v>1</v>
      </c>
      <c r="G529" t="s">
        <v>23</v>
      </c>
      <c r="H529" t="str">
        <f t="shared" si="33"/>
        <v>Other</v>
      </c>
      <c r="I529">
        <v>29</v>
      </c>
      <c r="J529">
        <v>10759</v>
      </c>
      <c r="K529">
        <v>5</v>
      </c>
      <c r="L529" t="s">
        <v>31</v>
      </c>
      <c r="M529" t="s">
        <v>480</v>
      </c>
      <c r="N529" t="s">
        <v>501</v>
      </c>
      <c r="O529" t="s">
        <v>502</v>
      </c>
      <c r="Q529" t="s">
        <v>503</v>
      </c>
      <c r="R529" t="s">
        <v>483</v>
      </c>
      <c r="S529" t="s">
        <v>1047</v>
      </c>
      <c r="T529" t="s">
        <v>1046</v>
      </c>
      <c r="U529" s="7">
        <v>39.990001679999999</v>
      </c>
      <c r="V529" s="7">
        <v>34.198098313835338</v>
      </c>
      <c r="W529">
        <v>3</v>
      </c>
      <c r="X529" s="7">
        <v>4.8000001909999996</v>
      </c>
      <c r="Y529" s="7">
        <v>119.97000503999999</v>
      </c>
      <c r="Z529" s="7">
        <f t="shared" si="34"/>
        <v>115.17000484899999</v>
      </c>
      <c r="AA529" t="s">
        <v>30</v>
      </c>
      <c r="AB529" t="str">
        <f t="shared" si="35"/>
        <v>Cash Not Over 200</v>
      </c>
    </row>
    <row r="530" spans="1:28" x14ac:dyDescent="0.25">
      <c r="A530">
        <v>56973</v>
      </c>
      <c r="B530" s="2">
        <v>43043</v>
      </c>
      <c r="C530" s="10">
        <f>VLOOKUP(B530,Dates!A:B,2,FALSE)</f>
        <v>7</v>
      </c>
      <c r="D530">
        <v>2</v>
      </c>
      <c r="E530" s="2">
        <f t="shared" si="32"/>
        <v>43046</v>
      </c>
      <c r="F530">
        <v>1</v>
      </c>
      <c r="G530" t="s">
        <v>23</v>
      </c>
      <c r="H530" t="str">
        <f t="shared" si="33"/>
        <v>Other</v>
      </c>
      <c r="I530">
        <v>24</v>
      </c>
      <c r="J530">
        <v>8541</v>
      </c>
      <c r="K530">
        <v>5</v>
      </c>
      <c r="L530" t="s">
        <v>31</v>
      </c>
      <c r="M530" t="s">
        <v>480</v>
      </c>
      <c r="N530" t="s">
        <v>504</v>
      </c>
      <c r="O530" t="s">
        <v>505</v>
      </c>
      <c r="Q530" t="s">
        <v>506</v>
      </c>
      <c r="R530" t="s">
        <v>496</v>
      </c>
      <c r="S530" t="s">
        <v>1059</v>
      </c>
      <c r="T530" t="s">
        <v>1058</v>
      </c>
      <c r="U530" s="7">
        <v>50</v>
      </c>
      <c r="V530" s="7">
        <v>43.678035218757444</v>
      </c>
      <c r="W530">
        <v>3</v>
      </c>
      <c r="X530" s="7">
        <v>6</v>
      </c>
      <c r="Y530" s="7">
        <v>150</v>
      </c>
      <c r="Z530" s="7">
        <f t="shared" si="34"/>
        <v>144</v>
      </c>
      <c r="AA530" t="s">
        <v>30</v>
      </c>
      <c r="AB530" t="str">
        <f t="shared" si="35"/>
        <v>Cash Not Over 200</v>
      </c>
    </row>
    <row r="531" spans="1:28" x14ac:dyDescent="0.25">
      <c r="A531">
        <v>7824</v>
      </c>
      <c r="B531" s="2">
        <v>42119</v>
      </c>
      <c r="C531" s="10">
        <f>VLOOKUP(B531,Dates!A:B,2,FALSE)</f>
        <v>7</v>
      </c>
      <c r="D531">
        <v>2</v>
      </c>
      <c r="E531" s="2">
        <f t="shared" si="32"/>
        <v>42122</v>
      </c>
      <c r="F531">
        <v>1</v>
      </c>
      <c r="G531" t="s">
        <v>23</v>
      </c>
      <c r="H531" t="str">
        <f t="shared" si="33"/>
        <v>Other</v>
      </c>
      <c r="I531">
        <v>24</v>
      </c>
      <c r="J531">
        <v>10679</v>
      </c>
      <c r="K531">
        <v>5</v>
      </c>
      <c r="L531" t="s">
        <v>31</v>
      </c>
      <c r="M531" t="s">
        <v>480</v>
      </c>
      <c r="N531" t="s">
        <v>490</v>
      </c>
      <c r="O531" t="s">
        <v>490</v>
      </c>
      <c r="Q531" t="s">
        <v>491</v>
      </c>
      <c r="R531" t="s">
        <v>492</v>
      </c>
      <c r="S531" t="s">
        <v>1059</v>
      </c>
      <c r="T531" t="s">
        <v>1058</v>
      </c>
      <c r="U531" s="7">
        <v>50</v>
      </c>
      <c r="V531" s="7">
        <v>43.678035218757444</v>
      </c>
      <c r="W531">
        <v>3</v>
      </c>
      <c r="X531" s="7">
        <v>7.5</v>
      </c>
      <c r="Y531" s="7">
        <v>150</v>
      </c>
      <c r="Z531" s="7">
        <f t="shared" si="34"/>
        <v>142.5</v>
      </c>
      <c r="AA531" t="s">
        <v>30</v>
      </c>
      <c r="AB531" t="str">
        <f t="shared" si="35"/>
        <v>Cash Not Over 200</v>
      </c>
    </row>
    <row r="532" spans="1:28" x14ac:dyDescent="0.25">
      <c r="A532">
        <v>55155</v>
      </c>
      <c r="B532" s="2">
        <v>42810</v>
      </c>
      <c r="C532" s="10">
        <f>VLOOKUP(B532,Dates!A:B,2,FALSE)</f>
        <v>5</v>
      </c>
      <c r="D532">
        <v>2</v>
      </c>
      <c r="E532" s="2">
        <f t="shared" si="32"/>
        <v>42814</v>
      </c>
      <c r="F532">
        <v>1</v>
      </c>
      <c r="G532" t="s">
        <v>23</v>
      </c>
      <c r="H532" t="str">
        <f t="shared" si="33"/>
        <v>Other</v>
      </c>
      <c r="I532">
        <v>24</v>
      </c>
      <c r="J532">
        <v>3752</v>
      </c>
      <c r="K532">
        <v>5</v>
      </c>
      <c r="L532" t="s">
        <v>31</v>
      </c>
      <c r="M532" t="s">
        <v>480</v>
      </c>
      <c r="N532" t="s">
        <v>507</v>
      </c>
      <c r="O532" t="s">
        <v>508</v>
      </c>
      <c r="Q532" t="s">
        <v>509</v>
      </c>
      <c r="R532" t="s">
        <v>483</v>
      </c>
      <c r="S532" t="s">
        <v>1059</v>
      </c>
      <c r="T532" t="s">
        <v>1058</v>
      </c>
      <c r="U532" s="7">
        <v>50</v>
      </c>
      <c r="V532" s="7">
        <v>43.678035218757444</v>
      </c>
      <c r="W532">
        <v>3</v>
      </c>
      <c r="X532" s="7">
        <v>10.5</v>
      </c>
      <c r="Y532" s="7">
        <v>150</v>
      </c>
      <c r="Z532" s="7">
        <f t="shared" si="34"/>
        <v>139.5</v>
      </c>
      <c r="AA532" t="s">
        <v>30</v>
      </c>
      <c r="AB532" t="str">
        <f t="shared" si="35"/>
        <v>Cash Not Over 200</v>
      </c>
    </row>
    <row r="533" spans="1:28" x14ac:dyDescent="0.25">
      <c r="A533">
        <v>5991</v>
      </c>
      <c r="B533" s="2">
        <v>42092</v>
      </c>
      <c r="C533" s="10">
        <f>VLOOKUP(B533,Dates!A:B,2,FALSE)</f>
        <v>1</v>
      </c>
      <c r="D533">
        <v>2</v>
      </c>
      <c r="E533" s="2">
        <f t="shared" si="32"/>
        <v>42094</v>
      </c>
      <c r="F533">
        <v>0</v>
      </c>
      <c r="G533" t="s">
        <v>23</v>
      </c>
      <c r="H533" t="str">
        <f t="shared" si="33"/>
        <v>Other</v>
      </c>
      <c r="I533">
        <v>24</v>
      </c>
      <c r="J533">
        <v>4673</v>
      </c>
      <c r="K533">
        <v>5</v>
      </c>
      <c r="L533" t="s">
        <v>31</v>
      </c>
      <c r="M533" t="s">
        <v>480</v>
      </c>
      <c r="N533" t="s">
        <v>510</v>
      </c>
      <c r="O533" t="s">
        <v>511</v>
      </c>
      <c r="Q533" t="s">
        <v>509</v>
      </c>
      <c r="R533" t="s">
        <v>483</v>
      </c>
      <c r="S533" t="s">
        <v>1059</v>
      </c>
      <c r="T533" t="s">
        <v>1058</v>
      </c>
      <c r="U533" s="7">
        <v>50</v>
      </c>
      <c r="V533" s="7">
        <v>43.678035218757444</v>
      </c>
      <c r="W533">
        <v>3</v>
      </c>
      <c r="X533" s="7">
        <v>18</v>
      </c>
      <c r="Y533" s="7">
        <v>150</v>
      </c>
      <c r="Z533" s="7">
        <f t="shared" si="34"/>
        <v>132</v>
      </c>
      <c r="AA533" t="s">
        <v>30</v>
      </c>
      <c r="AB533" t="str">
        <f t="shared" si="35"/>
        <v>Cash Not Over 200</v>
      </c>
    </row>
    <row r="534" spans="1:28" x14ac:dyDescent="0.25">
      <c r="A534">
        <v>2263</v>
      </c>
      <c r="B534" s="2">
        <v>42065</v>
      </c>
      <c r="C534" s="10">
        <f>VLOOKUP(B534,Dates!A:B,2,FALSE)</f>
        <v>2</v>
      </c>
      <c r="D534">
        <v>2</v>
      </c>
      <c r="E534" s="2">
        <f t="shared" si="32"/>
        <v>42067</v>
      </c>
      <c r="F534">
        <v>1</v>
      </c>
      <c r="G534" t="s">
        <v>23</v>
      </c>
      <c r="H534" t="str">
        <f t="shared" si="33"/>
        <v>Other</v>
      </c>
      <c r="I534">
        <v>24</v>
      </c>
      <c r="J534">
        <v>5367</v>
      </c>
      <c r="K534">
        <v>5</v>
      </c>
      <c r="L534" t="s">
        <v>31</v>
      </c>
      <c r="M534" t="s">
        <v>480</v>
      </c>
      <c r="N534" t="s">
        <v>512</v>
      </c>
      <c r="O534" t="s">
        <v>512</v>
      </c>
      <c r="Q534" t="s">
        <v>509</v>
      </c>
      <c r="R534" t="s">
        <v>483</v>
      </c>
      <c r="S534" t="s">
        <v>1059</v>
      </c>
      <c r="T534" t="s">
        <v>1058</v>
      </c>
      <c r="U534" s="7">
        <v>50</v>
      </c>
      <c r="V534" s="7">
        <v>43.678035218757444</v>
      </c>
      <c r="W534">
        <v>3</v>
      </c>
      <c r="X534" s="7">
        <v>18</v>
      </c>
      <c r="Y534" s="7">
        <v>150</v>
      </c>
      <c r="Z534" s="7">
        <f t="shared" si="34"/>
        <v>132</v>
      </c>
      <c r="AA534" t="s">
        <v>30</v>
      </c>
      <c r="AB534" t="str">
        <f t="shared" si="35"/>
        <v>Cash Not Over 200</v>
      </c>
    </row>
    <row r="535" spans="1:28" x14ac:dyDescent="0.25">
      <c r="A535">
        <v>2263</v>
      </c>
      <c r="B535" s="2">
        <v>42065</v>
      </c>
      <c r="C535" s="10">
        <f>VLOOKUP(B535,Dates!A:B,2,FALSE)</f>
        <v>2</v>
      </c>
      <c r="D535">
        <v>2</v>
      </c>
      <c r="E535" s="2">
        <f t="shared" si="32"/>
        <v>42067</v>
      </c>
      <c r="F535">
        <v>1</v>
      </c>
      <c r="G535" t="s">
        <v>23</v>
      </c>
      <c r="H535" t="str">
        <f t="shared" si="33"/>
        <v>Other</v>
      </c>
      <c r="I535">
        <v>24</v>
      </c>
      <c r="J535">
        <v>5367</v>
      </c>
      <c r="K535">
        <v>5</v>
      </c>
      <c r="L535" t="s">
        <v>31</v>
      </c>
      <c r="M535" t="s">
        <v>480</v>
      </c>
      <c r="N535" t="s">
        <v>512</v>
      </c>
      <c r="O535" t="s">
        <v>512</v>
      </c>
      <c r="Q535" t="s">
        <v>509</v>
      </c>
      <c r="R535" t="s">
        <v>483</v>
      </c>
      <c r="S535" t="s">
        <v>1059</v>
      </c>
      <c r="T535" t="s">
        <v>1058</v>
      </c>
      <c r="U535" s="7">
        <v>50</v>
      </c>
      <c r="V535" s="7">
        <v>43.678035218757444</v>
      </c>
      <c r="W535">
        <v>3</v>
      </c>
      <c r="X535" s="7">
        <v>19.5</v>
      </c>
      <c r="Y535" s="7">
        <v>150</v>
      </c>
      <c r="Z535" s="7">
        <f t="shared" si="34"/>
        <v>130.5</v>
      </c>
      <c r="AA535" t="s">
        <v>30</v>
      </c>
      <c r="AB535" t="str">
        <f t="shared" si="35"/>
        <v>Cash Not Over 200</v>
      </c>
    </row>
    <row r="536" spans="1:28" x14ac:dyDescent="0.25">
      <c r="A536">
        <v>53403</v>
      </c>
      <c r="B536" s="2">
        <v>42784</v>
      </c>
      <c r="C536" s="10">
        <f>VLOOKUP(B536,Dates!A:B,2,FALSE)</f>
        <v>7</v>
      </c>
      <c r="D536">
        <v>2</v>
      </c>
      <c r="E536" s="2">
        <f t="shared" si="32"/>
        <v>42787</v>
      </c>
      <c r="F536">
        <v>1</v>
      </c>
      <c r="G536" t="s">
        <v>23</v>
      </c>
      <c r="H536" t="str">
        <f t="shared" si="33"/>
        <v>Other</v>
      </c>
      <c r="I536">
        <v>24</v>
      </c>
      <c r="J536">
        <v>10485</v>
      </c>
      <c r="K536">
        <v>5</v>
      </c>
      <c r="L536" t="s">
        <v>31</v>
      </c>
      <c r="M536" t="s">
        <v>480</v>
      </c>
      <c r="N536" t="s">
        <v>507</v>
      </c>
      <c r="O536" t="s">
        <v>508</v>
      </c>
      <c r="Q536" t="s">
        <v>509</v>
      </c>
      <c r="R536" t="s">
        <v>483</v>
      </c>
      <c r="S536" t="s">
        <v>1059</v>
      </c>
      <c r="T536" t="s">
        <v>1058</v>
      </c>
      <c r="U536" s="7">
        <v>50</v>
      </c>
      <c r="V536" s="7">
        <v>43.678035218757444</v>
      </c>
      <c r="W536">
        <v>3</v>
      </c>
      <c r="X536" s="7">
        <v>25.5</v>
      </c>
      <c r="Y536" s="7">
        <v>150</v>
      </c>
      <c r="Z536" s="7">
        <f t="shared" si="34"/>
        <v>124.5</v>
      </c>
      <c r="AA536" t="s">
        <v>30</v>
      </c>
      <c r="AB536" t="str">
        <f t="shared" si="35"/>
        <v>Cash Not Over 200</v>
      </c>
    </row>
    <row r="537" spans="1:28" x14ac:dyDescent="0.25">
      <c r="A537">
        <v>51298</v>
      </c>
      <c r="B537" s="2">
        <v>42753</v>
      </c>
      <c r="C537" s="10">
        <f>VLOOKUP(B537,Dates!A:B,2,FALSE)</f>
        <v>4</v>
      </c>
      <c r="D537">
        <v>2</v>
      </c>
      <c r="E537" s="2">
        <f t="shared" si="32"/>
        <v>42755</v>
      </c>
      <c r="F537">
        <v>1</v>
      </c>
      <c r="G537" t="s">
        <v>23</v>
      </c>
      <c r="H537" t="str">
        <f t="shared" si="33"/>
        <v>Other</v>
      </c>
      <c r="I537">
        <v>29</v>
      </c>
      <c r="J537">
        <v>9272</v>
      </c>
      <c r="K537">
        <v>5</v>
      </c>
      <c r="L537" t="s">
        <v>31</v>
      </c>
      <c r="M537" t="s">
        <v>480</v>
      </c>
      <c r="N537" t="s">
        <v>513</v>
      </c>
      <c r="O537" t="s">
        <v>513</v>
      </c>
      <c r="Q537" t="s">
        <v>506</v>
      </c>
      <c r="R537" t="s">
        <v>496</v>
      </c>
      <c r="S537" t="s">
        <v>1047</v>
      </c>
      <c r="T537" t="s">
        <v>1046</v>
      </c>
      <c r="U537" s="7">
        <v>39.990001679999999</v>
      </c>
      <c r="V537" s="7">
        <v>34.198098313835338</v>
      </c>
      <c r="W537">
        <v>3</v>
      </c>
      <c r="X537" s="7">
        <v>20.38999939</v>
      </c>
      <c r="Y537" s="7">
        <v>119.97000503999999</v>
      </c>
      <c r="Z537" s="7">
        <f t="shared" si="34"/>
        <v>99.58000564999999</v>
      </c>
      <c r="AA537" t="s">
        <v>30</v>
      </c>
      <c r="AB537" t="str">
        <f t="shared" si="35"/>
        <v>Cash Not Over 200</v>
      </c>
    </row>
    <row r="538" spans="1:28" x14ac:dyDescent="0.25">
      <c r="A538">
        <v>4919</v>
      </c>
      <c r="B538" s="2">
        <v>42076</v>
      </c>
      <c r="C538" s="10">
        <f>VLOOKUP(B538,Dates!A:B,2,FALSE)</f>
        <v>6</v>
      </c>
      <c r="D538">
        <v>4</v>
      </c>
      <c r="E538" s="2">
        <f t="shared" si="32"/>
        <v>42082</v>
      </c>
      <c r="F538">
        <v>1</v>
      </c>
      <c r="G538" t="s">
        <v>62</v>
      </c>
      <c r="H538" t="str">
        <f t="shared" si="33"/>
        <v>Other</v>
      </c>
      <c r="I538">
        <v>24</v>
      </c>
      <c r="J538">
        <v>647</v>
      </c>
      <c r="K538">
        <v>5</v>
      </c>
      <c r="L538" t="s">
        <v>31</v>
      </c>
      <c r="M538" t="s">
        <v>480</v>
      </c>
      <c r="N538" t="s">
        <v>514</v>
      </c>
      <c r="O538" t="s">
        <v>514</v>
      </c>
      <c r="Q538" t="s">
        <v>515</v>
      </c>
      <c r="R538" t="s">
        <v>496</v>
      </c>
      <c r="S538" t="s">
        <v>1059</v>
      </c>
      <c r="T538" t="s">
        <v>1058</v>
      </c>
      <c r="U538" s="7">
        <v>50</v>
      </c>
      <c r="V538" s="7">
        <v>43.678035218757444</v>
      </c>
      <c r="W538">
        <v>5</v>
      </c>
      <c r="X538" s="7">
        <v>10</v>
      </c>
      <c r="Y538" s="7">
        <v>250</v>
      </c>
      <c r="Z538" s="7">
        <f t="shared" si="34"/>
        <v>240</v>
      </c>
      <c r="AA538" t="s">
        <v>66</v>
      </c>
      <c r="AB538" t="str">
        <f t="shared" si="35"/>
        <v>Non-Cash Payments</v>
      </c>
    </row>
    <row r="539" spans="1:28" x14ac:dyDescent="0.25">
      <c r="A539">
        <v>52640</v>
      </c>
      <c r="B539" s="2">
        <v>42918</v>
      </c>
      <c r="C539" s="10">
        <f>VLOOKUP(B539,Dates!A:B,2,FALSE)</f>
        <v>1</v>
      </c>
      <c r="D539">
        <v>4</v>
      </c>
      <c r="E539" s="2">
        <f t="shared" si="32"/>
        <v>42922</v>
      </c>
      <c r="F539">
        <v>1</v>
      </c>
      <c r="G539" t="s">
        <v>62</v>
      </c>
      <c r="H539" t="str">
        <f t="shared" si="33"/>
        <v>Other</v>
      </c>
      <c r="I539">
        <v>29</v>
      </c>
      <c r="J539">
        <v>6398</v>
      </c>
      <c r="K539">
        <v>5</v>
      </c>
      <c r="L539" t="s">
        <v>31</v>
      </c>
      <c r="M539" t="s">
        <v>480</v>
      </c>
      <c r="N539" t="s">
        <v>516</v>
      </c>
      <c r="O539" t="s">
        <v>516</v>
      </c>
      <c r="Q539" t="s">
        <v>517</v>
      </c>
      <c r="R539" t="s">
        <v>496</v>
      </c>
      <c r="S539" t="s">
        <v>1047</v>
      </c>
      <c r="T539" t="s">
        <v>1046</v>
      </c>
      <c r="U539" s="7">
        <v>39.990001679999999</v>
      </c>
      <c r="V539" s="7">
        <v>34.198098313835338</v>
      </c>
      <c r="W539">
        <v>5</v>
      </c>
      <c r="X539" s="7">
        <v>10</v>
      </c>
      <c r="Y539" s="7">
        <v>199.9500084</v>
      </c>
      <c r="Z539" s="7">
        <f t="shared" si="34"/>
        <v>189.9500084</v>
      </c>
      <c r="AA539" t="s">
        <v>66</v>
      </c>
      <c r="AB539" t="str">
        <f t="shared" si="35"/>
        <v>Non-Cash Payments</v>
      </c>
    </row>
    <row r="540" spans="1:28" x14ac:dyDescent="0.25">
      <c r="A540">
        <v>6358</v>
      </c>
      <c r="B540" s="2">
        <v>42067</v>
      </c>
      <c r="C540" s="10">
        <f>VLOOKUP(B540,Dates!A:B,2,FALSE)</f>
        <v>4</v>
      </c>
      <c r="D540">
        <v>4</v>
      </c>
      <c r="E540" s="2">
        <f t="shared" si="32"/>
        <v>42073</v>
      </c>
      <c r="F540">
        <v>0</v>
      </c>
      <c r="G540" t="s">
        <v>62</v>
      </c>
      <c r="H540" t="str">
        <f t="shared" si="33"/>
        <v>Other</v>
      </c>
      <c r="I540">
        <v>29</v>
      </c>
      <c r="J540">
        <v>4209</v>
      </c>
      <c r="K540">
        <v>5</v>
      </c>
      <c r="L540" t="s">
        <v>31</v>
      </c>
      <c r="M540" t="s">
        <v>480</v>
      </c>
      <c r="N540" t="s">
        <v>513</v>
      </c>
      <c r="O540" t="s">
        <v>513</v>
      </c>
      <c r="Q540" t="s">
        <v>506</v>
      </c>
      <c r="R540" t="s">
        <v>496</v>
      </c>
      <c r="S540" t="s">
        <v>1047</v>
      </c>
      <c r="T540" t="s">
        <v>1046</v>
      </c>
      <c r="U540" s="7">
        <v>39.990001679999999</v>
      </c>
      <c r="V540" s="7">
        <v>34.198098313835338</v>
      </c>
      <c r="W540">
        <v>5</v>
      </c>
      <c r="X540" s="7">
        <v>11</v>
      </c>
      <c r="Y540" s="7">
        <v>199.9500084</v>
      </c>
      <c r="Z540" s="7">
        <f t="shared" si="34"/>
        <v>188.9500084</v>
      </c>
      <c r="AA540" t="s">
        <v>66</v>
      </c>
      <c r="AB540" t="str">
        <f t="shared" si="35"/>
        <v>Non-Cash Payments</v>
      </c>
    </row>
    <row r="541" spans="1:28" x14ac:dyDescent="0.25">
      <c r="A541">
        <v>57106</v>
      </c>
      <c r="B541" s="2">
        <v>42838</v>
      </c>
      <c r="C541" s="10">
        <f>VLOOKUP(B541,Dates!A:B,2,FALSE)</f>
        <v>5</v>
      </c>
      <c r="D541">
        <v>4</v>
      </c>
      <c r="E541" s="2">
        <f t="shared" si="32"/>
        <v>42844</v>
      </c>
      <c r="F541">
        <v>0</v>
      </c>
      <c r="G541" t="s">
        <v>62</v>
      </c>
      <c r="H541" t="str">
        <f t="shared" si="33"/>
        <v>Other</v>
      </c>
      <c r="I541">
        <v>24</v>
      </c>
      <c r="J541">
        <v>8917</v>
      </c>
      <c r="K541">
        <v>5</v>
      </c>
      <c r="L541" t="s">
        <v>31</v>
      </c>
      <c r="M541" t="s">
        <v>480</v>
      </c>
      <c r="N541" t="s">
        <v>518</v>
      </c>
      <c r="O541" t="s">
        <v>513</v>
      </c>
      <c r="Q541" t="s">
        <v>506</v>
      </c>
      <c r="R541" t="s">
        <v>496</v>
      </c>
      <c r="S541" t="s">
        <v>1059</v>
      </c>
      <c r="T541" t="s">
        <v>1058</v>
      </c>
      <c r="U541" s="7">
        <v>50</v>
      </c>
      <c r="V541" s="7">
        <v>43.678035218757444</v>
      </c>
      <c r="W541">
        <v>5</v>
      </c>
      <c r="X541" s="7">
        <v>13.75</v>
      </c>
      <c r="Y541" s="7">
        <v>250</v>
      </c>
      <c r="Z541" s="7">
        <f t="shared" si="34"/>
        <v>236.25</v>
      </c>
      <c r="AA541" t="s">
        <v>66</v>
      </c>
      <c r="AB541" t="str">
        <f t="shared" si="35"/>
        <v>Non-Cash Payments</v>
      </c>
    </row>
    <row r="542" spans="1:28" x14ac:dyDescent="0.25">
      <c r="A542">
        <v>6245</v>
      </c>
      <c r="B542" s="2">
        <v>42039</v>
      </c>
      <c r="C542" s="10">
        <f>VLOOKUP(B542,Dates!A:B,2,FALSE)</f>
        <v>4</v>
      </c>
      <c r="D542">
        <v>4</v>
      </c>
      <c r="E542" s="2">
        <f t="shared" si="32"/>
        <v>42045</v>
      </c>
      <c r="F542">
        <v>1</v>
      </c>
      <c r="G542" t="s">
        <v>62</v>
      </c>
      <c r="H542" t="str">
        <f t="shared" si="33"/>
        <v>Other</v>
      </c>
      <c r="I542">
        <v>24</v>
      </c>
      <c r="J542">
        <v>7784</v>
      </c>
      <c r="K542">
        <v>5</v>
      </c>
      <c r="L542" t="s">
        <v>31</v>
      </c>
      <c r="M542" t="s">
        <v>480</v>
      </c>
      <c r="N542" t="s">
        <v>519</v>
      </c>
      <c r="O542" t="s">
        <v>520</v>
      </c>
      <c r="Q542" t="s">
        <v>506</v>
      </c>
      <c r="R542" t="s">
        <v>496</v>
      </c>
      <c r="S542" t="s">
        <v>1059</v>
      </c>
      <c r="T542" t="s">
        <v>1058</v>
      </c>
      <c r="U542" s="7">
        <v>50</v>
      </c>
      <c r="V542" s="7">
        <v>43.678035218757444</v>
      </c>
      <c r="W542">
        <v>5</v>
      </c>
      <c r="X542" s="7">
        <v>13.75</v>
      </c>
      <c r="Y542" s="7">
        <v>250</v>
      </c>
      <c r="Z542" s="7">
        <f t="shared" si="34"/>
        <v>236.25</v>
      </c>
      <c r="AA542" t="s">
        <v>66</v>
      </c>
      <c r="AB542" t="str">
        <f t="shared" si="35"/>
        <v>Non-Cash Payments</v>
      </c>
    </row>
    <row r="543" spans="1:28" x14ac:dyDescent="0.25">
      <c r="A543">
        <v>52166</v>
      </c>
      <c r="B543" s="2">
        <v>42766</v>
      </c>
      <c r="C543" s="10">
        <f>VLOOKUP(B543,Dates!A:B,2,FALSE)</f>
        <v>3</v>
      </c>
      <c r="D543">
        <v>4</v>
      </c>
      <c r="E543" s="2">
        <f t="shared" si="32"/>
        <v>42772</v>
      </c>
      <c r="F543">
        <v>0</v>
      </c>
      <c r="G543" t="s">
        <v>62</v>
      </c>
      <c r="H543" t="str">
        <f t="shared" si="33"/>
        <v>Other</v>
      </c>
      <c r="I543">
        <v>29</v>
      </c>
      <c r="J543">
        <v>1425</v>
      </c>
      <c r="K543">
        <v>5</v>
      </c>
      <c r="L543" t="s">
        <v>31</v>
      </c>
      <c r="M543" t="s">
        <v>480</v>
      </c>
      <c r="N543" t="s">
        <v>521</v>
      </c>
      <c r="O543" t="s">
        <v>521</v>
      </c>
      <c r="Q543" t="s">
        <v>522</v>
      </c>
      <c r="R543" t="s">
        <v>492</v>
      </c>
      <c r="S543" t="s">
        <v>1047</v>
      </c>
      <c r="T543" t="s">
        <v>1091</v>
      </c>
      <c r="U543" s="7">
        <v>30</v>
      </c>
      <c r="V543" s="7">
        <v>37.315110652333338</v>
      </c>
      <c r="W543">
        <v>5</v>
      </c>
      <c r="X543" s="7">
        <v>13.5</v>
      </c>
      <c r="Y543" s="7">
        <v>150</v>
      </c>
      <c r="Z543" s="7">
        <f t="shared" si="34"/>
        <v>136.5</v>
      </c>
      <c r="AA543" t="s">
        <v>66</v>
      </c>
      <c r="AB543" t="str">
        <f t="shared" si="35"/>
        <v>Non-Cash Payments</v>
      </c>
    </row>
    <row r="544" spans="1:28" x14ac:dyDescent="0.25">
      <c r="A544">
        <v>56172</v>
      </c>
      <c r="B544" s="2">
        <v>42824</v>
      </c>
      <c r="C544" s="10">
        <f>VLOOKUP(B544,Dates!A:B,2,FALSE)</f>
        <v>5</v>
      </c>
      <c r="D544">
        <v>4</v>
      </c>
      <c r="E544" s="2">
        <f t="shared" si="32"/>
        <v>42830</v>
      </c>
      <c r="F544">
        <v>0</v>
      </c>
      <c r="G544" t="s">
        <v>62</v>
      </c>
      <c r="H544" t="str">
        <f t="shared" si="33"/>
        <v>Other</v>
      </c>
      <c r="I544">
        <v>29</v>
      </c>
      <c r="J544">
        <v>2737</v>
      </c>
      <c r="K544">
        <v>5</v>
      </c>
      <c r="L544" t="s">
        <v>31</v>
      </c>
      <c r="M544" t="s">
        <v>480</v>
      </c>
      <c r="N544" t="s">
        <v>523</v>
      </c>
      <c r="O544" t="s">
        <v>523</v>
      </c>
      <c r="Q544" t="s">
        <v>522</v>
      </c>
      <c r="R544" t="s">
        <v>492</v>
      </c>
      <c r="S544" t="s">
        <v>1047</v>
      </c>
      <c r="T544" t="s">
        <v>1046</v>
      </c>
      <c r="U544" s="7">
        <v>39.990001679999999</v>
      </c>
      <c r="V544" s="7">
        <v>34.198098313835338</v>
      </c>
      <c r="W544">
        <v>5</v>
      </c>
      <c r="X544" s="7">
        <v>18</v>
      </c>
      <c r="Y544" s="7">
        <v>199.9500084</v>
      </c>
      <c r="Z544" s="7">
        <f t="shared" si="34"/>
        <v>181.9500084</v>
      </c>
      <c r="AA544" t="s">
        <v>66</v>
      </c>
      <c r="AB544" t="str">
        <f t="shared" si="35"/>
        <v>Non-Cash Payments</v>
      </c>
    </row>
    <row r="545" spans="1:28" x14ac:dyDescent="0.25">
      <c r="A545">
        <v>55829</v>
      </c>
      <c r="B545" s="2">
        <v>42819</v>
      </c>
      <c r="C545" s="10">
        <f>VLOOKUP(B545,Dates!A:B,2,FALSE)</f>
        <v>7</v>
      </c>
      <c r="D545">
        <v>4</v>
      </c>
      <c r="E545" s="2">
        <f t="shared" si="32"/>
        <v>42824</v>
      </c>
      <c r="F545">
        <v>1</v>
      </c>
      <c r="G545" t="s">
        <v>62</v>
      </c>
      <c r="H545" t="str">
        <f t="shared" si="33"/>
        <v>Other</v>
      </c>
      <c r="I545">
        <v>24</v>
      </c>
      <c r="J545">
        <v>6428</v>
      </c>
      <c r="K545">
        <v>5</v>
      </c>
      <c r="L545" t="s">
        <v>31</v>
      </c>
      <c r="M545" t="s">
        <v>480</v>
      </c>
      <c r="N545" t="s">
        <v>490</v>
      </c>
      <c r="O545" t="s">
        <v>490</v>
      </c>
      <c r="Q545" t="s">
        <v>491</v>
      </c>
      <c r="R545" t="s">
        <v>492</v>
      </c>
      <c r="S545" t="s">
        <v>1059</v>
      </c>
      <c r="T545" t="s">
        <v>1058</v>
      </c>
      <c r="U545" s="7">
        <v>50</v>
      </c>
      <c r="V545" s="7">
        <v>43.678035218757444</v>
      </c>
      <c r="W545">
        <v>5</v>
      </c>
      <c r="X545" s="7">
        <v>25</v>
      </c>
      <c r="Y545" s="7">
        <v>250</v>
      </c>
      <c r="Z545" s="7">
        <f t="shared" si="34"/>
        <v>225</v>
      </c>
      <c r="AA545" t="s">
        <v>66</v>
      </c>
      <c r="AB545" t="str">
        <f t="shared" si="35"/>
        <v>Non-Cash Payments</v>
      </c>
    </row>
    <row r="546" spans="1:28" x14ac:dyDescent="0.25">
      <c r="A546">
        <v>52478</v>
      </c>
      <c r="B546" s="2">
        <v>42857</v>
      </c>
      <c r="C546" s="10">
        <f>VLOOKUP(B546,Dates!A:B,2,FALSE)</f>
        <v>3</v>
      </c>
      <c r="D546">
        <v>4</v>
      </c>
      <c r="E546" s="2">
        <f t="shared" si="32"/>
        <v>42863</v>
      </c>
      <c r="F546">
        <v>0</v>
      </c>
      <c r="G546" t="s">
        <v>62</v>
      </c>
      <c r="H546" t="str">
        <f t="shared" si="33"/>
        <v>Other</v>
      </c>
      <c r="I546">
        <v>24</v>
      </c>
      <c r="J546">
        <v>6543</v>
      </c>
      <c r="K546">
        <v>5</v>
      </c>
      <c r="L546" t="s">
        <v>31</v>
      </c>
      <c r="M546" t="s">
        <v>480</v>
      </c>
      <c r="N546" t="s">
        <v>524</v>
      </c>
      <c r="O546" t="s">
        <v>525</v>
      </c>
      <c r="Q546" t="s">
        <v>509</v>
      </c>
      <c r="R546" t="s">
        <v>483</v>
      </c>
      <c r="S546" t="s">
        <v>1059</v>
      </c>
      <c r="T546" t="s">
        <v>1058</v>
      </c>
      <c r="U546" s="7">
        <v>50</v>
      </c>
      <c r="V546" s="7">
        <v>43.678035218757444</v>
      </c>
      <c r="W546">
        <v>5</v>
      </c>
      <c r="X546" s="7">
        <v>25</v>
      </c>
      <c r="Y546" s="7">
        <v>250</v>
      </c>
      <c r="Z546" s="7">
        <f t="shared" si="34"/>
        <v>225</v>
      </c>
      <c r="AA546" t="s">
        <v>66</v>
      </c>
      <c r="AB546" t="str">
        <f t="shared" si="35"/>
        <v>Non-Cash Payments</v>
      </c>
    </row>
    <row r="547" spans="1:28" x14ac:dyDescent="0.25">
      <c r="A547">
        <v>57242</v>
      </c>
      <c r="B547" s="2">
        <v>42840</v>
      </c>
      <c r="C547" s="10">
        <f>VLOOKUP(B547,Dates!A:B,2,FALSE)</f>
        <v>7</v>
      </c>
      <c r="D547">
        <v>4</v>
      </c>
      <c r="E547" s="2">
        <f t="shared" si="32"/>
        <v>42845</v>
      </c>
      <c r="F547">
        <v>0</v>
      </c>
      <c r="G547" t="s">
        <v>62</v>
      </c>
      <c r="H547" t="str">
        <f t="shared" si="33"/>
        <v>Other</v>
      </c>
      <c r="I547">
        <v>29</v>
      </c>
      <c r="J547">
        <v>3990</v>
      </c>
      <c r="K547">
        <v>5</v>
      </c>
      <c r="L547" t="s">
        <v>31</v>
      </c>
      <c r="M547" t="s">
        <v>480</v>
      </c>
      <c r="N547" t="s">
        <v>526</v>
      </c>
      <c r="O547" t="s">
        <v>489</v>
      </c>
      <c r="Q547" t="s">
        <v>489</v>
      </c>
      <c r="R547" t="s">
        <v>483</v>
      </c>
      <c r="S547" t="s">
        <v>1047</v>
      </c>
      <c r="T547" t="s">
        <v>1046</v>
      </c>
      <c r="U547" s="7">
        <v>39.990001679999999</v>
      </c>
      <c r="V547" s="7">
        <v>34.198098313835338</v>
      </c>
      <c r="W547">
        <v>5</v>
      </c>
      <c r="X547" s="7">
        <v>25.989999770000001</v>
      </c>
      <c r="Y547" s="7">
        <v>199.9500084</v>
      </c>
      <c r="Z547" s="7">
        <f t="shared" si="34"/>
        <v>173.96000863</v>
      </c>
      <c r="AA547" t="s">
        <v>66</v>
      </c>
      <c r="AB547" t="str">
        <f t="shared" si="35"/>
        <v>Non-Cash Payments</v>
      </c>
    </row>
    <row r="548" spans="1:28" x14ac:dyDescent="0.25">
      <c r="A548">
        <v>3137</v>
      </c>
      <c r="B548" s="2">
        <v>42050</v>
      </c>
      <c r="C548" s="10">
        <f>VLOOKUP(B548,Dates!A:B,2,FALSE)</f>
        <v>1</v>
      </c>
      <c r="D548">
        <v>4</v>
      </c>
      <c r="E548" s="2">
        <f t="shared" si="32"/>
        <v>42054</v>
      </c>
      <c r="F548">
        <v>0</v>
      </c>
      <c r="G548" t="s">
        <v>62</v>
      </c>
      <c r="H548" t="str">
        <f t="shared" si="33"/>
        <v>Other</v>
      </c>
      <c r="I548">
        <v>24</v>
      </c>
      <c r="J548">
        <v>8524</v>
      </c>
      <c r="K548">
        <v>5</v>
      </c>
      <c r="L548" t="s">
        <v>31</v>
      </c>
      <c r="M548" t="s">
        <v>480</v>
      </c>
      <c r="N548" t="s">
        <v>527</v>
      </c>
      <c r="O548" t="s">
        <v>509</v>
      </c>
      <c r="Q548" t="s">
        <v>509</v>
      </c>
      <c r="R548" t="s">
        <v>483</v>
      </c>
      <c r="S548" t="s">
        <v>1059</v>
      </c>
      <c r="T548" t="s">
        <v>1058</v>
      </c>
      <c r="U548" s="7">
        <v>50</v>
      </c>
      <c r="V548" s="7">
        <v>43.678035218757444</v>
      </c>
      <c r="W548">
        <v>5</v>
      </c>
      <c r="X548" s="7">
        <v>32.5</v>
      </c>
      <c r="Y548" s="7">
        <v>250</v>
      </c>
      <c r="Z548" s="7">
        <f t="shared" si="34"/>
        <v>217.5</v>
      </c>
      <c r="AA548" t="s">
        <v>66</v>
      </c>
      <c r="AB548" t="str">
        <f t="shared" si="35"/>
        <v>Non-Cash Payments</v>
      </c>
    </row>
    <row r="549" spans="1:28" x14ac:dyDescent="0.25">
      <c r="A549">
        <v>60127</v>
      </c>
      <c r="B549" s="2">
        <v>42882</v>
      </c>
      <c r="C549" s="10">
        <f>VLOOKUP(B549,Dates!A:B,2,FALSE)</f>
        <v>7</v>
      </c>
      <c r="D549">
        <v>4</v>
      </c>
      <c r="E549" s="2">
        <f t="shared" si="32"/>
        <v>42887</v>
      </c>
      <c r="F549">
        <v>0</v>
      </c>
      <c r="G549" t="s">
        <v>62</v>
      </c>
      <c r="H549" t="str">
        <f t="shared" si="33"/>
        <v>Other</v>
      </c>
      <c r="I549">
        <v>24</v>
      </c>
      <c r="J549">
        <v>9204</v>
      </c>
      <c r="K549">
        <v>5</v>
      </c>
      <c r="L549" t="s">
        <v>31</v>
      </c>
      <c r="M549" t="s">
        <v>480</v>
      </c>
      <c r="N549" t="s">
        <v>528</v>
      </c>
      <c r="O549" t="s">
        <v>529</v>
      </c>
      <c r="Q549" t="s">
        <v>506</v>
      </c>
      <c r="R549" t="s">
        <v>496</v>
      </c>
      <c r="S549" t="s">
        <v>1059</v>
      </c>
      <c r="T549" t="s">
        <v>1058</v>
      </c>
      <c r="U549" s="7">
        <v>50</v>
      </c>
      <c r="V549" s="7">
        <v>43.678035218757444</v>
      </c>
      <c r="W549">
        <v>5</v>
      </c>
      <c r="X549" s="7">
        <v>32.5</v>
      </c>
      <c r="Y549" s="7">
        <v>250</v>
      </c>
      <c r="Z549" s="7">
        <f t="shared" si="34"/>
        <v>217.5</v>
      </c>
      <c r="AA549" t="s">
        <v>66</v>
      </c>
      <c r="AB549" t="str">
        <f t="shared" si="35"/>
        <v>Non-Cash Payments</v>
      </c>
    </row>
    <row r="550" spans="1:28" x14ac:dyDescent="0.25">
      <c r="A550">
        <v>3828</v>
      </c>
      <c r="B550" s="2">
        <v>42060</v>
      </c>
      <c r="C550" s="10">
        <f>VLOOKUP(B550,Dates!A:B,2,FALSE)</f>
        <v>4</v>
      </c>
      <c r="D550">
        <v>4</v>
      </c>
      <c r="E550" s="2">
        <f t="shared" si="32"/>
        <v>42066</v>
      </c>
      <c r="F550">
        <v>0</v>
      </c>
      <c r="G550" t="s">
        <v>62</v>
      </c>
      <c r="H550" t="str">
        <f t="shared" si="33"/>
        <v>Other</v>
      </c>
      <c r="I550">
        <v>29</v>
      </c>
      <c r="J550">
        <v>11761</v>
      </c>
      <c r="K550">
        <v>5</v>
      </c>
      <c r="L550" t="s">
        <v>31</v>
      </c>
      <c r="M550" t="s">
        <v>480</v>
      </c>
      <c r="N550" t="s">
        <v>487</v>
      </c>
      <c r="O550" t="s">
        <v>488</v>
      </c>
      <c r="Q550" t="s">
        <v>489</v>
      </c>
      <c r="R550" t="s">
        <v>483</v>
      </c>
      <c r="S550" t="s">
        <v>1047</v>
      </c>
      <c r="T550" t="s">
        <v>1046</v>
      </c>
      <c r="U550" s="7">
        <v>39.990001679999999</v>
      </c>
      <c r="V550" s="7">
        <v>34.198098313835338</v>
      </c>
      <c r="W550">
        <v>5</v>
      </c>
      <c r="X550" s="7">
        <v>29.989999770000001</v>
      </c>
      <c r="Y550" s="7">
        <v>199.9500084</v>
      </c>
      <c r="Z550" s="7">
        <f t="shared" si="34"/>
        <v>169.96000863</v>
      </c>
      <c r="AA550" t="s">
        <v>66</v>
      </c>
      <c r="AB550" t="str">
        <f t="shared" si="35"/>
        <v>Non-Cash Payments</v>
      </c>
    </row>
    <row r="551" spans="1:28" x14ac:dyDescent="0.25">
      <c r="A551">
        <v>60386</v>
      </c>
      <c r="B551" s="2">
        <v>42886</v>
      </c>
      <c r="C551" s="10">
        <f>VLOOKUP(B551,Dates!A:B,2,FALSE)</f>
        <v>4</v>
      </c>
      <c r="D551">
        <v>4</v>
      </c>
      <c r="E551" s="2">
        <f t="shared" si="32"/>
        <v>42892</v>
      </c>
      <c r="F551">
        <v>0</v>
      </c>
      <c r="G551" t="s">
        <v>62</v>
      </c>
      <c r="H551" t="str">
        <f t="shared" si="33"/>
        <v>Other</v>
      </c>
      <c r="I551">
        <v>24</v>
      </c>
      <c r="J551">
        <v>9554</v>
      </c>
      <c r="K551">
        <v>5</v>
      </c>
      <c r="L551" t="s">
        <v>31</v>
      </c>
      <c r="M551" t="s">
        <v>480</v>
      </c>
      <c r="N551" t="s">
        <v>530</v>
      </c>
      <c r="O551" t="s">
        <v>531</v>
      </c>
      <c r="Q551" t="s">
        <v>506</v>
      </c>
      <c r="R551" t="s">
        <v>496</v>
      </c>
      <c r="S551" t="s">
        <v>1059</v>
      </c>
      <c r="T551" t="s">
        <v>1058</v>
      </c>
      <c r="U551" s="7">
        <v>50</v>
      </c>
      <c r="V551" s="7">
        <v>43.678035218757444</v>
      </c>
      <c r="W551">
        <v>5</v>
      </c>
      <c r="X551" s="7">
        <v>37.5</v>
      </c>
      <c r="Y551" s="7">
        <v>250</v>
      </c>
      <c r="Z551" s="7">
        <f t="shared" si="34"/>
        <v>212.5</v>
      </c>
      <c r="AA551" t="s">
        <v>66</v>
      </c>
      <c r="AB551" t="str">
        <f t="shared" si="35"/>
        <v>Non-Cash Payments</v>
      </c>
    </row>
    <row r="552" spans="1:28" x14ac:dyDescent="0.25">
      <c r="A552">
        <v>973</v>
      </c>
      <c r="B552" s="2">
        <v>42019</v>
      </c>
      <c r="C552" s="10">
        <f>VLOOKUP(B552,Dates!A:B,2,FALSE)</f>
        <v>5</v>
      </c>
      <c r="D552">
        <v>4</v>
      </c>
      <c r="E552" s="2">
        <f t="shared" si="32"/>
        <v>42025</v>
      </c>
      <c r="F552">
        <v>0</v>
      </c>
      <c r="G552" t="s">
        <v>62</v>
      </c>
      <c r="H552" t="str">
        <f t="shared" si="33"/>
        <v>Other</v>
      </c>
      <c r="I552">
        <v>29</v>
      </c>
      <c r="J552">
        <v>5118</v>
      </c>
      <c r="K552">
        <v>5</v>
      </c>
      <c r="L552" t="s">
        <v>31</v>
      </c>
      <c r="M552" t="s">
        <v>480</v>
      </c>
      <c r="N552" t="s">
        <v>532</v>
      </c>
      <c r="O552" t="s">
        <v>532</v>
      </c>
      <c r="Q552" t="s">
        <v>522</v>
      </c>
      <c r="R552" t="s">
        <v>492</v>
      </c>
      <c r="S552" t="s">
        <v>1047</v>
      </c>
      <c r="T552" t="s">
        <v>1046</v>
      </c>
      <c r="U552" s="7">
        <v>39.990001679999999</v>
      </c>
      <c r="V552" s="7">
        <v>34.198098313835338</v>
      </c>
      <c r="W552">
        <v>5</v>
      </c>
      <c r="X552" s="7">
        <v>31.989999770000001</v>
      </c>
      <c r="Y552" s="7">
        <v>199.9500084</v>
      </c>
      <c r="Z552" s="7">
        <f t="shared" si="34"/>
        <v>167.96000863</v>
      </c>
      <c r="AA552" t="s">
        <v>66</v>
      </c>
      <c r="AB552" t="str">
        <f t="shared" si="35"/>
        <v>Non-Cash Payments</v>
      </c>
    </row>
    <row r="553" spans="1:28" x14ac:dyDescent="0.25">
      <c r="A553">
        <v>57999</v>
      </c>
      <c r="B553" s="2">
        <v>42851</v>
      </c>
      <c r="C553" s="10">
        <f>VLOOKUP(B553,Dates!A:B,2,FALSE)</f>
        <v>4</v>
      </c>
      <c r="D553">
        <v>4</v>
      </c>
      <c r="E553" s="2">
        <f t="shared" si="32"/>
        <v>42857</v>
      </c>
      <c r="F553">
        <v>1</v>
      </c>
      <c r="G553" t="s">
        <v>62</v>
      </c>
      <c r="H553" t="str">
        <f t="shared" si="33"/>
        <v>Other</v>
      </c>
      <c r="I553">
        <v>24</v>
      </c>
      <c r="J553">
        <v>5506</v>
      </c>
      <c r="K553">
        <v>5</v>
      </c>
      <c r="L553" t="s">
        <v>31</v>
      </c>
      <c r="M553" t="s">
        <v>480</v>
      </c>
      <c r="N553" t="s">
        <v>533</v>
      </c>
      <c r="O553" t="s">
        <v>534</v>
      </c>
      <c r="Q553" t="s">
        <v>503</v>
      </c>
      <c r="R553" t="s">
        <v>483</v>
      </c>
      <c r="S553" t="s">
        <v>1059</v>
      </c>
      <c r="T553" t="s">
        <v>1058</v>
      </c>
      <c r="U553" s="7">
        <v>50</v>
      </c>
      <c r="V553" s="7">
        <v>43.678035218757444</v>
      </c>
      <c r="W553">
        <v>5</v>
      </c>
      <c r="X553" s="7">
        <v>42.5</v>
      </c>
      <c r="Y553" s="7">
        <v>250</v>
      </c>
      <c r="Z553" s="7">
        <f t="shared" si="34"/>
        <v>207.5</v>
      </c>
      <c r="AA553" t="s">
        <v>66</v>
      </c>
      <c r="AB553" t="str">
        <f t="shared" si="35"/>
        <v>Non-Cash Payments</v>
      </c>
    </row>
    <row r="554" spans="1:28" x14ac:dyDescent="0.25">
      <c r="A554">
        <v>54585</v>
      </c>
      <c r="B554" s="2">
        <v>42919</v>
      </c>
      <c r="C554" s="10">
        <f>VLOOKUP(B554,Dates!A:B,2,FALSE)</f>
        <v>2</v>
      </c>
      <c r="D554">
        <v>4</v>
      </c>
      <c r="E554" s="2">
        <f t="shared" si="32"/>
        <v>42923</v>
      </c>
      <c r="F554">
        <v>1</v>
      </c>
      <c r="G554" t="s">
        <v>62</v>
      </c>
      <c r="H554" t="str">
        <f t="shared" si="33"/>
        <v>Other</v>
      </c>
      <c r="I554">
        <v>24</v>
      </c>
      <c r="J554">
        <v>1423</v>
      </c>
      <c r="K554">
        <v>5</v>
      </c>
      <c r="L554" t="s">
        <v>31</v>
      </c>
      <c r="M554" t="s">
        <v>480</v>
      </c>
      <c r="N554" t="s">
        <v>535</v>
      </c>
      <c r="O554" t="s">
        <v>536</v>
      </c>
      <c r="Q554" t="s">
        <v>537</v>
      </c>
      <c r="R554" t="s">
        <v>496</v>
      </c>
      <c r="S554" t="s">
        <v>1059</v>
      </c>
      <c r="T554" t="s">
        <v>1058</v>
      </c>
      <c r="U554" s="7">
        <v>50</v>
      </c>
      <c r="V554" s="7">
        <v>43.678035218757444</v>
      </c>
      <c r="W554">
        <v>5</v>
      </c>
      <c r="X554" s="7">
        <v>42.5</v>
      </c>
      <c r="Y554" s="7">
        <v>250</v>
      </c>
      <c r="Z554" s="7">
        <f t="shared" si="34"/>
        <v>207.5</v>
      </c>
      <c r="AA554" t="s">
        <v>66</v>
      </c>
      <c r="AB554" t="str">
        <f t="shared" si="35"/>
        <v>Non-Cash Payments</v>
      </c>
    </row>
    <row r="555" spans="1:28" x14ac:dyDescent="0.25">
      <c r="A555">
        <v>57598</v>
      </c>
      <c r="B555" s="2">
        <v>42845</v>
      </c>
      <c r="C555" s="10">
        <f>VLOOKUP(B555,Dates!A:B,2,FALSE)</f>
        <v>5</v>
      </c>
      <c r="D555">
        <v>4</v>
      </c>
      <c r="E555" s="2">
        <f t="shared" si="32"/>
        <v>42851</v>
      </c>
      <c r="F555">
        <v>0</v>
      </c>
      <c r="G555" t="s">
        <v>62</v>
      </c>
      <c r="H555" t="str">
        <f t="shared" si="33"/>
        <v>Other</v>
      </c>
      <c r="I555">
        <v>24</v>
      </c>
      <c r="J555">
        <v>138</v>
      </c>
      <c r="K555">
        <v>5</v>
      </c>
      <c r="L555" t="s">
        <v>31</v>
      </c>
      <c r="M555" t="s">
        <v>480</v>
      </c>
      <c r="N555" t="s">
        <v>538</v>
      </c>
      <c r="O555" t="s">
        <v>538</v>
      </c>
      <c r="Q555" t="s">
        <v>522</v>
      </c>
      <c r="R555" t="s">
        <v>492</v>
      </c>
      <c r="S555" t="s">
        <v>1059</v>
      </c>
      <c r="T555" t="s">
        <v>1058</v>
      </c>
      <c r="U555" s="7">
        <v>50</v>
      </c>
      <c r="V555" s="7">
        <v>43.678035218757444</v>
      </c>
      <c r="W555">
        <v>5</v>
      </c>
      <c r="X555" s="7">
        <v>50</v>
      </c>
      <c r="Y555" s="7">
        <v>250</v>
      </c>
      <c r="Z555" s="7">
        <f t="shared" si="34"/>
        <v>200</v>
      </c>
      <c r="AA555" t="s">
        <v>66</v>
      </c>
      <c r="AB555" t="str">
        <f t="shared" si="35"/>
        <v>Non-Cash Payments</v>
      </c>
    </row>
    <row r="556" spans="1:28" x14ac:dyDescent="0.25">
      <c r="A556">
        <v>54274</v>
      </c>
      <c r="B556" s="2">
        <v>42797</v>
      </c>
      <c r="C556" s="10">
        <f>VLOOKUP(B556,Dates!A:B,2,FALSE)</f>
        <v>6</v>
      </c>
      <c r="D556">
        <v>4</v>
      </c>
      <c r="E556" s="2">
        <f t="shared" si="32"/>
        <v>42803</v>
      </c>
      <c r="F556">
        <v>1</v>
      </c>
      <c r="G556" t="s">
        <v>62</v>
      </c>
      <c r="H556" t="str">
        <f t="shared" si="33"/>
        <v>Other</v>
      </c>
      <c r="I556">
        <v>24</v>
      </c>
      <c r="J556">
        <v>6360</v>
      </c>
      <c r="K556">
        <v>5</v>
      </c>
      <c r="L556" t="s">
        <v>31</v>
      </c>
      <c r="M556" t="s">
        <v>480</v>
      </c>
      <c r="N556" t="s">
        <v>539</v>
      </c>
      <c r="O556" t="s">
        <v>540</v>
      </c>
      <c r="Q556" t="s">
        <v>509</v>
      </c>
      <c r="R556" t="s">
        <v>483</v>
      </c>
      <c r="S556" t="s">
        <v>1059</v>
      </c>
      <c r="T556" t="s">
        <v>1058</v>
      </c>
      <c r="U556" s="7">
        <v>50</v>
      </c>
      <c r="V556" s="7">
        <v>43.678035218757444</v>
      </c>
      <c r="W556">
        <v>5</v>
      </c>
      <c r="X556" s="7">
        <v>50</v>
      </c>
      <c r="Y556" s="7">
        <v>250</v>
      </c>
      <c r="Z556" s="7">
        <f t="shared" si="34"/>
        <v>200</v>
      </c>
      <c r="AA556" t="s">
        <v>66</v>
      </c>
      <c r="AB556" t="str">
        <f t="shared" si="35"/>
        <v>Non-Cash Payments</v>
      </c>
    </row>
    <row r="557" spans="1:28" x14ac:dyDescent="0.25">
      <c r="A557">
        <v>60673</v>
      </c>
      <c r="B557" s="2">
        <v>42831</v>
      </c>
      <c r="C557" s="10">
        <f>VLOOKUP(B557,Dates!A:B,2,FALSE)</f>
        <v>5</v>
      </c>
      <c r="D557">
        <v>4</v>
      </c>
      <c r="E557" s="2">
        <f t="shared" si="32"/>
        <v>42837</v>
      </c>
      <c r="F557">
        <v>0</v>
      </c>
      <c r="G557" t="s">
        <v>62</v>
      </c>
      <c r="H557" t="str">
        <f t="shared" si="33"/>
        <v>Other</v>
      </c>
      <c r="I557">
        <v>29</v>
      </c>
      <c r="J557">
        <v>2053</v>
      </c>
      <c r="K557">
        <v>5</v>
      </c>
      <c r="L557" t="s">
        <v>31</v>
      </c>
      <c r="M557" t="s">
        <v>480</v>
      </c>
      <c r="N557" t="s">
        <v>541</v>
      </c>
      <c r="O557" t="s">
        <v>541</v>
      </c>
      <c r="Q557" t="s">
        <v>542</v>
      </c>
      <c r="R557" t="s">
        <v>483</v>
      </c>
      <c r="S557" t="s">
        <v>1047</v>
      </c>
      <c r="T557" t="s">
        <v>1046</v>
      </c>
      <c r="U557" s="7">
        <v>39.990001679999999</v>
      </c>
      <c r="V557" s="7">
        <v>34.198098313835338</v>
      </c>
      <c r="W557">
        <v>5</v>
      </c>
      <c r="X557" s="7">
        <v>49.990001679999999</v>
      </c>
      <c r="Y557" s="7">
        <v>199.9500084</v>
      </c>
      <c r="Z557" s="7">
        <f t="shared" si="34"/>
        <v>149.96000672</v>
      </c>
      <c r="AA557" t="s">
        <v>66</v>
      </c>
      <c r="AB557" t="str">
        <f t="shared" si="35"/>
        <v>Non-Cash Payments</v>
      </c>
    </row>
    <row r="558" spans="1:28" x14ac:dyDescent="0.25">
      <c r="A558">
        <v>59387</v>
      </c>
      <c r="B558" s="2">
        <v>42871</v>
      </c>
      <c r="C558" s="10">
        <f>VLOOKUP(B558,Dates!A:B,2,FALSE)</f>
        <v>3</v>
      </c>
      <c r="D558">
        <v>4</v>
      </c>
      <c r="E558" s="2">
        <f t="shared" si="32"/>
        <v>42877</v>
      </c>
      <c r="F558">
        <v>0</v>
      </c>
      <c r="G558" t="s">
        <v>62</v>
      </c>
      <c r="H558" t="str">
        <f t="shared" si="33"/>
        <v>Other</v>
      </c>
      <c r="I558">
        <v>24</v>
      </c>
      <c r="J558">
        <v>10344</v>
      </c>
      <c r="K558">
        <v>5</v>
      </c>
      <c r="L558" t="s">
        <v>31</v>
      </c>
      <c r="M558" t="s">
        <v>480</v>
      </c>
      <c r="N558" t="s">
        <v>543</v>
      </c>
      <c r="O558" t="s">
        <v>544</v>
      </c>
      <c r="Q558" t="s">
        <v>509</v>
      </c>
      <c r="R558" t="s">
        <v>483</v>
      </c>
      <c r="S558" t="s">
        <v>1059</v>
      </c>
      <c r="T558" t="s">
        <v>1058</v>
      </c>
      <c r="U558" s="7">
        <v>50</v>
      </c>
      <c r="V558" s="7">
        <v>43.678035218757444</v>
      </c>
      <c r="W558">
        <v>5</v>
      </c>
      <c r="X558" s="7">
        <v>62.5</v>
      </c>
      <c r="Y558" s="7">
        <v>250</v>
      </c>
      <c r="Z558" s="7">
        <f t="shared" si="34"/>
        <v>187.5</v>
      </c>
      <c r="AA558" t="s">
        <v>66</v>
      </c>
      <c r="AB558" t="str">
        <f t="shared" si="35"/>
        <v>Non-Cash Payments</v>
      </c>
    </row>
    <row r="559" spans="1:28" x14ac:dyDescent="0.25">
      <c r="A559">
        <v>52640</v>
      </c>
      <c r="B559" s="2">
        <v>42918</v>
      </c>
      <c r="C559" s="10">
        <f>VLOOKUP(B559,Dates!A:B,2,FALSE)</f>
        <v>1</v>
      </c>
      <c r="D559">
        <v>4</v>
      </c>
      <c r="E559" s="2">
        <f t="shared" si="32"/>
        <v>42922</v>
      </c>
      <c r="F559">
        <v>1</v>
      </c>
      <c r="G559" t="s">
        <v>62</v>
      </c>
      <c r="H559" t="str">
        <f t="shared" si="33"/>
        <v>Other</v>
      </c>
      <c r="I559">
        <v>24</v>
      </c>
      <c r="J559">
        <v>6398</v>
      </c>
      <c r="K559">
        <v>5</v>
      </c>
      <c r="L559" t="s">
        <v>31</v>
      </c>
      <c r="M559" t="s">
        <v>480</v>
      </c>
      <c r="N559" t="s">
        <v>516</v>
      </c>
      <c r="O559" t="s">
        <v>516</v>
      </c>
      <c r="Q559" t="s">
        <v>517</v>
      </c>
      <c r="R559" t="s">
        <v>496</v>
      </c>
      <c r="S559" t="s">
        <v>1059</v>
      </c>
      <c r="T559" t="s">
        <v>1058</v>
      </c>
      <c r="U559" s="7">
        <v>50</v>
      </c>
      <c r="V559" s="7">
        <v>43.678035218757444</v>
      </c>
      <c r="W559">
        <v>5</v>
      </c>
      <c r="X559" s="7">
        <v>62.5</v>
      </c>
      <c r="Y559" s="7">
        <v>250</v>
      </c>
      <c r="Z559" s="7">
        <f t="shared" si="34"/>
        <v>187.5</v>
      </c>
      <c r="AA559" t="s">
        <v>66</v>
      </c>
      <c r="AB559" t="str">
        <f t="shared" si="35"/>
        <v>Non-Cash Payments</v>
      </c>
    </row>
    <row r="560" spans="1:28" x14ac:dyDescent="0.25">
      <c r="A560">
        <v>10007</v>
      </c>
      <c r="B560" s="2">
        <v>42151</v>
      </c>
      <c r="C560" s="10">
        <f>VLOOKUP(B560,Dates!A:B,2,FALSE)</f>
        <v>4</v>
      </c>
      <c r="D560">
        <v>4</v>
      </c>
      <c r="E560" s="2">
        <f t="shared" si="32"/>
        <v>42157</v>
      </c>
      <c r="F560">
        <v>0</v>
      </c>
      <c r="G560" t="s">
        <v>62</v>
      </c>
      <c r="H560" t="str">
        <f t="shared" si="33"/>
        <v>Other</v>
      </c>
      <c r="I560">
        <v>24</v>
      </c>
      <c r="J560">
        <v>3375</v>
      </c>
      <c r="K560">
        <v>5</v>
      </c>
      <c r="L560" t="s">
        <v>31</v>
      </c>
      <c r="M560" t="s">
        <v>480</v>
      </c>
      <c r="N560" t="s">
        <v>545</v>
      </c>
      <c r="O560" t="s">
        <v>546</v>
      </c>
      <c r="Q560" t="s">
        <v>506</v>
      </c>
      <c r="R560" t="s">
        <v>496</v>
      </c>
      <c r="S560" t="s">
        <v>1059</v>
      </c>
      <c r="T560" t="s">
        <v>1058</v>
      </c>
      <c r="U560" s="7">
        <v>50</v>
      </c>
      <c r="V560" s="7">
        <v>43.678035218757444</v>
      </c>
      <c r="W560">
        <v>5</v>
      </c>
      <c r="X560" s="7">
        <v>62.5</v>
      </c>
      <c r="Y560" s="7">
        <v>250</v>
      </c>
      <c r="Z560" s="7">
        <f t="shared" si="34"/>
        <v>187.5</v>
      </c>
      <c r="AA560" t="s">
        <v>66</v>
      </c>
      <c r="AB560" t="str">
        <f t="shared" si="35"/>
        <v>Non-Cash Payments</v>
      </c>
    </row>
    <row r="561" spans="1:28" x14ac:dyDescent="0.25">
      <c r="A561">
        <v>55984</v>
      </c>
      <c r="B561" s="2">
        <v>42822</v>
      </c>
      <c r="C561" s="10">
        <f>VLOOKUP(B561,Dates!A:B,2,FALSE)</f>
        <v>3</v>
      </c>
      <c r="D561">
        <v>4</v>
      </c>
      <c r="E561" s="2">
        <f t="shared" si="32"/>
        <v>42828</v>
      </c>
      <c r="F561">
        <v>1</v>
      </c>
      <c r="G561" t="s">
        <v>62</v>
      </c>
      <c r="H561" t="str">
        <f t="shared" si="33"/>
        <v>Other</v>
      </c>
      <c r="I561">
        <v>37</v>
      </c>
      <c r="J561">
        <v>1339</v>
      </c>
      <c r="K561">
        <v>6</v>
      </c>
      <c r="L561" t="s">
        <v>35</v>
      </c>
      <c r="M561" t="s">
        <v>480</v>
      </c>
      <c r="N561" t="s">
        <v>484</v>
      </c>
      <c r="O561" t="s">
        <v>485</v>
      </c>
      <c r="Q561" t="s">
        <v>486</v>
      </c>
      <c r="R561" t="s">
        <v>483</v>
      </c>
      <c r="S561" t="s">
        <v>1051</v>
      </c>
      <c r="T561" t="s">
        <v>1074</v>
      </c>
      <c r="U561" s="7">
        <v>47.990001679999999</v>
      </c>
      <c r="V561" s="7">
        <v>51.274287170714288</v>
      </c>
      <c r="W561">
        <v>5</v>
      </c>
      <c r="X561" s="7">
        <v>2.4000000950000002</v>
      </c>
      <c r="Y561" s="7">
        <v>239.9500084</v>
      </c>
      <c r="Z561" s="7">
        <f t="shared" si="34"/>
        <v>237.55000830500001</v>
      </c>
      <c r="AA561" t="s">
        <v>66</v>
      </c>
      <c r="AB561" t="str">
        <f t="shared" si="35"/>
        <v>Non-Cash Payments</v>
      </c>
    </row>
    <row r="562" spans="1:28" x14ac:dyDescent="0.25">
      <c r="A562">
        <v>52478</v>
      </c>
      <c r="B562" s="2">
        <v>42857</v>
      </c>
      <c r="C562" s="10">
        <f>VLOOKUP(B562,Dates!A:B,2,FALSE)</f>
        <v>3</v>
      </c>
      <c r="D562">
        <v>4</v>
      </c>
      <c r="E562" s="2">
        <f t="shared" si="32"/>
        <v>42863</v>
      </c>
      <c r="F562">
        <v>0</v>
      </c>
      <c r="G562" t="s">
        <v>62</v>
      </c>
      <c r="H562" t="str">
        <f t="shared" si="33"/>
        <v>Other</v>
      </c>
      <c r="I562">
        <v>37</v>
      </c>
      <c r="J562">
        <v>6543</v>
      </c>
      <c r="K562">
        <v>6</v>
      </c>
      <c r="L562" t="s">
        <v>35</v>
      </c>
      <c r="M562" t="s">
        <v>480</v>
      </c>
      <c r="N562" t="s">
        <v>524</v>
      </c>
      <c r="O562" t="s">
        <v>525</v>
      </c>
      <c r="Q562" t="s">
        <v>509</v>
      </c>
      <c r="R562" t="s">
        <v>483</v>
      </c>
      <c r="S562" t="s">
        <v>1051</v>
      </c>
      <c r="T562" t="s">
        <v>1069</v>
      </c>
      <c r="U562" s="7">
        <v>31.989999770000001</v>
      </c>
      <c r="V562" s="7">
        <v>23.973333102666668</v>
      </c>
      <c r="W562">
        <v>5</v>
      </c>
      <c r="X562" s="7">
        <v>6.4000000950000002</v>
      </c>
      <c r="Y562" s="7">
        <v>159.94999885000001</v>
      </c>
      <c r="Z562" s="7">
        <f t="shared" si="34"/>
        <v>153.54999875500002</v>
      </c>
      <c r="AA562" t="s">
        <v>66</v>
      </c>
      <c r="AB562" t="str">
        <f t="shared" si="35"/>
        <v>Non-Cash Payments</v>
      </c>
    </row>
    <row r="563" spans="1:28" x14ac:dyDescent="0.25">
      <c r="A563">
        <v>58375</v>
      </c>
      <c r="B563" s="2">
        <v>42771</v>
      </c>
      <c r="C563" s="10">
        <f>VLOOKUP(B563,Dates!A:B,2,FALSE)</f>
        <v>1</v>
      </c>
      <c r="D563">
        <v>4</v>
      </c>
      <c r="E563" s="2">
        <f t="shared" si="32"/>
        <v>42775</v>
      </c>
      <c r="F563">
        <v>1</v>
      </c>
      <c r="G563" t="s">
        <v>62</v>
      </c>
      <c r="H563" t="str">
        <f t="shared" si="33"/>
        <v>Other</v>
      </c>
      <c r="I563">
        <v>38</v>
      </c>
      <c r="J563">
        <v>3990</v>
      </c>
      <c r="K563">
        <v>6</v>
      </c>
      <c r="L563" t="s">
        <v>35</v>
      </c>
      <c r="M563" t="s">
        <v>480</v>
      </c>
      <c r="N563" t="s">
        <v>547</v>
      </c>
      <c r="O563" t="s">
        <v>482</v>
      </c>
      <c r="Q563" t="s">
        <v>482</v>
      </c>
      <c r="R563" t="s">
        <v>483</v>
      </c>
      <c r="S563" t="s">
        <v>1122</v>
      </c>
      <c r="T563" t="s">
        <v>1121</v>
      </c>
      <c r="U563" s="7">
        <v>89.989997860000003</v>
      </c>
      <c r="V563" s="7">
        <v>105.82799834800001</v>
      </c>
      <c r="W563">
        <v>5</v>
      </c>
      <c r="X563" s="7">
        <v>53.990001679999999</v>
      </c>
      <c r="Y563" s="7">
        <v>449.94998930000003</v>
      </c>
      <c r="Z563" s="7">
        <f t="shared" si="34"/>
        <v>395.95998762000005</v>
      </c>
      <c r="AA563" t="s">
        <v>66</v>
      </c>
      <c r="AB563" t="str">
        <f t="shared" si="35"/>
        <v>Non-Cash Payments</v>
      </c>
    </row>
    <row r="564" spans="1:28" x14ac:dyDescent="0.25">
      <c r="A564">
        <v>56448</v>
      </c>
      <c r="B564" s="2">
        <v>42798</v>
      </c>
      <c r="C564" s="10">
        <f>VLOOKUP(B564,Dates!A:B,2,FALSE)</f>
        <v>7</v>
      </c>
      <c r="D564">
        <v>4</v>
      </c>
      <c r="E564" s="2">
        <f t="shared" si="32"/>
        <v>42803</v>
      </c>
      <c r="F564">
        <v>0</v>
      </c>
      <c r="G564" t="s">
        <v>62</v>
      </c>
      <c r="H564" t="str">
        <f t="shared" si="33"/>
        <v>Other</v>
      </c>
      <c r="I564">
        <v>44</v>
      </c>
      <c r="J564">
        <v>7247</v>
      </c>
      <c r="K564">
        <v>7</v>
      </c>
      <c r="L564" t="s">
        <v>58</v>
      </c>
      <c r="M564" t="s">
        <v>480</v>
      </c>
      <c r="N564" t="s">
        <v>548</v>
      </c>
      <c r="O564" t="s">
        <v>549</v>
      </c>
      <c r="Q564" t="s">
        <v>522</v>
      </c>
      <c r="R564" t="s">
        <v>492</v>
      </c>
      <c r="S564" t="s">
        <v>1071</v>
      </c>
      <c r="T564" t="s">
        <v>1070</v>
      </c>
      <c r="U564" s="7">
        <v>29.989999770000001</v>
      </c>
      <c r="V564" s="7">
        <v>21.106999969000004</v>
      </c>
      <c r="W564">
        <v>5</v>
      </c>
      <c r="X564" s="7">
        <v>25.489999770000001</v>
      </c>
      <c r="Y564" s="7">
        <v>149.94999885000001</v>
      </c>
      <c r="Z564" s="7">
        <f t="shared" si="34"/>
        <v>124.45999908000002</v>
      </c>
      <c r="AA564" t="s">
        <v>66</v>
      </c>
      <c r="AB564" t="str">
        <f t="shared" si="35"/>
        <v>Non-Cash Payments</v>
      </c>
    </row>
    <row r="565" spans="1:28" x14ac:dyDescent="0.25">
      <c r="A565">
        <v>8221</v>
      </c>
      <c r="B565" s="2">
        <v>42124</v>
      </c>
      <c r="C565" s="10">
        <f>VLOOKUP(B565,Dates!A:B,2,FALSE)</f>
        <v>5</v>
      </c>
      <c r="D565">
        <v>4</v>
      </c>
      <c r="E565" s="2">
        <f t="shared" si="32"/>
        <v>42130</v>
      </c>
      <c r="F565">
        <v>0</v>
      </c>
      <c r="G565" t="s">
        <v>62</v>
      </c>
      <c r="H565" t="str">
        <f t="shared" si="33"/>
        <v>Other</v>
      </c>
      <c r="I565">
        <v>3</v>
      </c>
      <c r="J565">
        <v>1273</v>
      </c>
      <c r="K565">
        <v>2</v>
      </c>
      <c r="L565" t="s">
        <v>136</v>
      </c>
      <c r="M565" t="s">
        <v>480</v>
      </c>
      <c r="N565" t="s">
        <v>516</v>
      </c>
      <c r="O565" t="s">
        <v>516</v>
      </c>
      <c r="Q565" t="s">
        <v>517</v>
      </c>
      <c r="R565" t="s">
        <v>496</v>
      </c>
      <c r="S565" t="s">
        <v>1089</v>
      </c>
      <c r="T565" t="s">
        <v>1088</v>
      </c>
      <c r="U565" s="7">
        <v>59.990001679999999</v>
      </c>
      <c r="V565" s="7">
        <v>57.194418487916671</v>
      </c>
      <c r="W565">
        <v>5</v>
      </c>
      <c r="X565" s="7">
        <v>15</v>
      </c>
      <c r="Y565" s="7">
        <v>299.9500084</v>
      </c>
      <c r="Z565" s="7">
        <f t="shared" si="34"/>
        <v>284.9500084</v>
      </c>
      <c r="AA565" t="s">
        <v>66</v>
      </c>
      <c r="AB565" t="str">
        <f t="shared" si="35"/>
        <v>Non-Cash Payments</v>
      </c>
    </row>
    <row r="566" spans="1:28" x14ac:dyDescent="0.25">
      <c r="A566">
        <v>58034</v>
      </c>
      <c r="B566" s="2">
        <v>42852</v>
      </c>
      <c r="C566" s="10">
        <f>VLOOKUP(B566,Dates!A:B,2,FALSE)</f>
        <v>5</v>
      </c>
      <c r="D566">
        <v>4</v>
      </c>
      <c r="E566" s="2">
        <f t="shared" si="32"/>
        <v>42858</v>
      </c>
      <c r="F566">
        <v>1</v>
      </c>
      <c r="G566" t="s">
        <v>62</v>
      </c>
      <c r="H566" t="str">
        <f t="shared" si="33"/>
        <v>Other</v>
      </c>
      <c r="I566">
        <v>9</v>
      </c>
      <c r="J566">
        <v>6277</v>
      </c>
      <c r="K566">
        <v>3</v>
      </c>
      <c r="L566" t="s">
        <v>24</v>
      </c>
      <c r="M566" t="s">
        <v>480</v>
      </c>
      <c r="N566" t="s">
        <v>550</v>
      </c>
      <c r="O566" t="s">
        <v>550</v>
      </c>
      <c r="Q566" t="s">
        <v>482</v>
      </c>
      <c r="R566" t="s">
        <v>483</v>
      </c>
      <c r="S566" t="s">
        <v>1045</v>
      </c>
      <c r="T566" t="s">
        <v>1044</v>
      </c>
      <c r="U566" s="7">
        <v>99.989997860000003</v>
      </c>
      <c r="V566" s="7">
        <v>95.114003926871064</v>
      </c>
      <c r="W566">
        <v>5</v>
      </c>
      <c r="X566" s="7">
        <v>0</v>
      </c>
      <c r="Y566" s="7">
        <v>499.94998930000003</v>
      </c>
      <c r="Z566" s="7">
        <f t="shared" si="34"/>
        <v>499.94998930000003</v>
      </c>
      <c r="AA566" t="s">
        <v>66</v>
      </c>
      <c r="AB566" t="str">
        <f t="shared" si="35"/>
        <v>Non-Cash Payments</v>
      </c>
    </row>
    <row r="567" spans="1:28" x14ac:dyDescent="0.25">
      <c r="A567">
        <v>2203</v>
      </c>
      <c r="B567" s="2">
        <v>42037</v>
      </c>
      <c r="C567" s="10">
        <f>VLOOKUP(B567,Dates!A:B,2,FALSE)</f>
        <v>2</v>
      </c>
      <c r="D567">
        <v>4</v>
      </c>
      <c r="E567" s="2">
        <f t="shared" si="32"/>
        <v>42041</v>
      </c>
      <c r="F567">
        <v>0</v>
      </c>
      <c r="G567" t="s">
        <v>62</v>
      </c>
      <c r="H567" t="str">
        <f t="shared" si="33"/>
        <v>Other</v>
      </c>
      <c r="I567">
        <v>9</v>
      </c>
      <c r="J567">
        <v>7701</v>
      </c>
      <c r="K567">
        <v>3</v>
      </c>
      <c r="L567" t="s">
        <v>24</v>
      </c>
      <c r="M567" t="s">
        <v>480</v>
      </c>
      <c r="N567" t="s">
        <v>551</v>
      </c>
      <c r="O567" t="s">
        <v>482</v>
      </c>
      <c r="Q567" t="s">
        <v>482</v>
      </c>
      <c r="R567" t="s">
        <v>483</v>
      </c>
      <c r="S567" t="s">
        <v>1045</v>
      </c>
      <c r="T567" t="s">
        <v>1044</v>
      </c>
      <c r="U567" s="7">
        <v>99.989997860000003</v>
      </c>
      <c r="V567" s="7">
        <v>95.114003926871064</v>
      </c>
      <c r="W567">
        <v>5</v>
      </c>
      <c r="X567" s="7">
        <v>5</v>
      </c>
      <c r="Y567" s="7">
        <v>499.94998930000003</v>
      </c>
      <c r="Z567" s="7">
        <f t="shared" si="34"/>
        <v>494.94998930000003</v>
      </c>
      <c r="AA567" t="s">
        <v>66</v>
      </c>
      <c r="AB567" t="str">
        <f t="shared" si="35"/>
        <v>Non-Cash Payments</v>
      </c>
    </row>
    <row r="568" spans="1:28" x14ac:dyDescent="0.25">
      <c r="A568">
        <v>53069</v>
      </c>
      <c r="B568" s="2">
        <v>42779</v>
      </c>
      <c r="C568" s="10">
        <f>VLOOKUP(B568,Dates!A:B,2,FALSE)</f>
        <v>2</v>
      </c>
      <c r="D568">
        <v>4</v>
      </c>
      <c r="E568" s="2">
        <f t="shared" si="32"/>
        <v>42783</v>
      </c>
      <c r="F568">
        <v>1</v>
      </c>
      <c r="G568" t="s">
        <v>62</v>
      </c>
      <c r="H568" t="str">
        <f t="shared" si="33"/>
        <v>Other</v>
      </c>
      <c r="I568">
        <v>9</v>
      </c>
      <c r="J568">
        <v>4126</v>
      </c>
      <c r="K568">
        <v>3</v>
      </c>
      <c r="L568" t="s">
        <v>24</v>
      </c>
      <c r="M568" t="s">
        <v>480</v>
      </c>
      <c r="N568" t="s">
        <v>552</v>
      </c>
      <c r="O568" t="s">
        <v>553</v>
      </c>
      <c r="Q568" t="s">
        <v>554</v>
      </c>
      <c r="R568" t="s">
        <v>496</v>
      </c>
      <c r="S568" t="s">
        <v>1045</v>
      </c>
      <c r="T568" t="s">
        <v>1044</v>
      </c>
      <c r="U568" s="7">
        <v>99.989997860000003</v>
      </c>
      <c r="V568" s="7">
        <v>95.114003926871064</v>
      </c>
      <c r="W568">
        <v>5</v>
      </c>
      <c r="X568" s="7">
        <v>15</v>
      </c>
      <c r="Y568" s="7">
        <v>499.94998930000003</v>
      </c>
      <c r="Z568" s="7">
        <f t="shared" si="34"/>
        <v>484.94998930000003</v>
      </c>
      <c r="AA568" t="s">
        <v>66</v>
      </c>
      <c r="AB568" t="str">
        <f t="shared" si="35"/>
        <v>Non-Cash Payments</v>
      </c>
    </row>
    <row r="569" spans="1:28" x14ac:dyDescent="0.25">
      <c r="A569">
        <v>60146</v>
      </c>
      <c r="B569" s="2">
        <v>42882</v>
      </c>
      <c r="C569" s="10">
        <f>VLOOKUP(B569,Dates!A:B,2,FALSE)</f>
        <v>7</v>
      </c>
      <c r="D569">
        <v>4</v>
      </c>
      <c r="E569" s="2">
        <f t="shared" si="32"/>
        <v>42887</v>
      </c>
      <c r="F569">
        <v>0</v>
      </c>
      <c r="G569" t="s">
        <v>62</v>
      </c>
      <c r="H569" t="str">
        <f t="shared" si="33"/>
        <v>Other</v>
      </c>
      <c r="I569">
        <v>9</v>
      </c>
      <c r="J569">
        <v>9528</v>
      </c>
      <c r="K569">
        <v>3</v>
      </c>
      <c r="L569" t="s">
        <v>24</v>
      </c>
      <c r="M569" t="s">
        <v>480</v>
      </c>
      <c r="N569" t="s">
        <v>541</v>
      </c>
      <c r="O569" t="s">
        <v>541</v>
      </c>
      <c r="Q569" t="s">
        <v>542</v>
      </c>
      <c r="R569" t="s">
        <v>483</v>
      </c>
      <c r="S569" t="s">
        <v>1045</v>
      </c>
      <c r="T569" t="s">
        <v>1044</v>
      </c>
      <c r="U569" s="7">
        <v>99.989997860000003</v>
      </c>
      <c r="V569" s="7">
        <v>95.114003926871064</v>
      </c>
      <c r="W569">
        <v>5</v>
      </c>
      <c r="X569" s="7">
        <v>20</v>
      </c>
      <c r="Y569" s="7">
        <v>499.94998930000003</v>
      </c>
      <c r="Z569" s="7">
        <f t="shared" si="34"/>
        <v>479.94998930000003</v>
      </c>
      <c r="AA569" t="s">
        <v>66</v>
      </c>
      <c r="AB569" t="str">
        <f t="shared" si="35"/>
        <v>Non-Cash Payments</v>
      </c>
    </row>
    <row r="570" spans="1:28" x14ac:dyDescent="0.25">
      <c r="A570">
        <v>55409</v>
      </c>
      <c r="B570" s="2">
        <v>42813</v>
      </c>
      <c r="C570" s="10">
        <f>VLOOKUP(B570,Dates!A:B,2,FALSE)</f>
        <v>1</v>
      </c>
      <c r="D570">
        <v>4</v>
      </c>
      <c r="E570" s="2">
        <f t="shared" si="32"/>
        <v>42817</v>
      </c>
      <c r="F570">
        <v>1</v>
      </c>
      <c r="G570" t="s">
        <v>62</v>
      </c>
      <c r="H570" t="str">
        <f t="shared" si="33"/>
        <v>Other</v>
      </c>
      <c r="I570">
        <v>9</v>
      </c>
      <c r="J570">
        <v>1853</v>
      </c>
      <c r="K570">
        <v>3</v>
      </c>
      <c r="L570" t="s">
        <v>24</v>
      </c>
      <c r="M570" t="s">
        <v>480</v>
      </c>
      <c r="N570" t="s">
        <v>555</v>
      </c>
      <c r="O570" t="s">
        <v>556</v>
      </c>
      <c r="Q570" t="s">
        <v>495</v>
      </c>
      <c r="R570" t="s">
        <v>496</v>
      </c>
      <c r="S570" t="s">
        <v>1045</v>
      </c>
      <c r="T570" t="s">
        <v>1044</v>
      </c>
      <c r="U570" s="7">
        <v>99.989997860000003</v>
      </c>
      <c r="V570" s="7">
        <v>95.114003926871064</v>
      </c>
      <c r="W570">
        <v>5</v>
      </c>
      <c r="X570" s="7">
        <v>20</v>
      </c>
      <c r="Y570" s="7">
        <v>499.94998930000003</v>
      </c>
      <c r="Z570" s="7">
        <f t="shared" si="34"/>
        <v>479.94998930000003</v>
      </c>
      <c r="AA570" t="s">
        <v>66</v>
      </c>
      <c r="AB570" t="str">
        <f t="shared" si="35"/>
        <v>Non-Cash Payments</v>
      </c>
    </row>
    <row r="571" spans="1:28" x14ac:dyDescent="0.25">
      <c r="A571">
        <v>8678</v>
      </c>
      <c r="B571" s="2">
        <v>42190</v>
      </c>
      <c r="C571" s="10">
        <f>VLOOKUP(B571,Dates!A:B,2,FALSE)</f>
        <v>1</v>
      </c>
      <c r="D571">
        <v>4</v>
      </c>
      <c r="E571" s="2">
        <f t="shared" si="32"/>
        <v>42194</v>
      </c>
      <c r="F571">
        <v>0</v>
      </c>
      <c r="G571" t="s">
        <v>62</v>
      </c>
      <c r="H571" t="str">
        <f t="shared" si="33"/>
        <v>Other</v>
      </c>
      <c r="I571">
        <v>9</v>
      </c>
      <c r="J571">
        <v>11149</v>
      </c>
      <c r="K571">
        <v>3</v>
      </c>
      <c r="L571" t="s">
        <v>24</v>
      </c>
      <c r="M571" t="s">
        <v>480</v>
      </c>
      <c r="N571" t="s">
        <v>526</v>
      </c>
      <c r="O571" t="s">
        <v>489</v>
      </c>
      <c r="Q571" t="s">
        <v>489</v>
      </c>
      <c r="R571" t="s">
        <v>483</v>
      </c>
      <c r="S571" t="s">
        <v>1045</v>
      </c>
      <c r="T571" t="s">
        <v>1044</v>
      </c>
      <c r="U571" s="7">
        <v>99.989997860000003</v>
      </c>
      <c r="V571" s="7">
        <v>95.114003926871064</v>
      </c>
      <c r="W571">
        <v>5</v>
      </c>
      <c r="X571" s="7">
        <v>25</v>
      </c>
      <c r="Y571" s="7">
        <v>499.94998930000003</v>
      </c>
      <c r="Z571" s="7">
        <f t="shared" si="34"/>
        <v>474.94998930000003</v>
      </c>
      <c r="AA571" t="s">
        <v>66</v>
      </c>
      <c r="AB571" t="str">
        <f t="shared" si="35"/>
        <v>Non-Cash Payments</v>
      </c>
    </row>
    <row r="572" spans="1:28" x14ac:dyDescent="0.25">
      <c r="A572">
        <v>7980</v>
      </c>
      <c r="B572" s="2">
        <v>42121</v>
      </c>
      <c r="C572" s="10">
        <f>VLOOKUP(B572,Dates!A:B,2,FALSE)</f>
        <v>2</v>
      </c>
      <c r="D572">
        <v>4</v>
      </c>
      <c r="E572" s="2">
        <f t="shared" si="32"/>
        <v>42125</v>
      </c>
      <c r="F572">
        <v>1</v>
      </c>
      <c r="G572" t="s">
        <v>62</v>
      </c>
      <c r="H572" t="str">
        <f t="shared" si="33"/>
        <v>Other</v>
      </c>
      <c r="I572">
        <v>9</v>
      </c>
      <c r="J572">
        <v>5828</v>
      </c>
      <c r="K572">
        <v>3</v>
      </c>
      <c r="L572" t="s">
        <v>24</v>
      </c>
      <c r="M572" t="s">
        <v>480</v>
      </c>
      <c r="N572" t="s">
        <v>526</v>
      </c>
      <c r="O572" t="s">
        <v>489</v>
      </c>
      <c r="Q572" t="s">
        <v>489</v>
      </c>
      <c r="R572" t="s">
        <v>483</v>
      </c>
      <c r="S572" t="s">
        <v>1045</v>
      </c>
      <c r="T572" t="s">
        <v>1044</v>
      </c>
      <c r="U572" s="7">
        <v>99.989997860000003</v>
      </c>
      <c r="V572" s="7">
        <v>95.114003926871064</v>
      </c>
      <c r="W572">
        <v>5</v>
      </c>
      <c r="X572" s="7">
        <v>25</v>
      </c>
      <c r="Y572" s="7">
        <v>499.94998930000003</v>
      </c>
      <c r="Z572" s="7">
        <f t="shared" si="34"/>
        <v>474.94998930000003</v>
      </c>
      <c r="AA572" t="s">
        <v>66</v>
      </c>
      <c r="AB572" t="str">
        <f t="shared" si="35"/>
        <v>Non-Cash Payments</v>
      </c>
    </row>
    <row r="573" spans="1:28" x14ac:dyDescent="0.25">
      <c r="A573">
        <v>57185</v>
      </c>
      <c r="B573" s="2">
        <v>42839</v>
      </c>
      <c r="C573" s="10">
        <f>VLOOKUP(B573,Dates!A:B,2,FALSE)</f>
        <v>6</v>
      </c>
      <c r="D573">
        <v>4</v>
      </c>
      <c r="E573" s="2">
        <f t="shared" si="32"/>
        <v>42845</v>
      </c>
      <c r="F573">
        <v>1</v>
      </c>
      <c r="G573" t="s">
        <v>62</v>
      </c>
      <c r="H573" t="str">
        <f t="shared" si="33"/>
        <v>Other</v>
      </c>
      <c r="I573">
        <v>9</v>
      </c>
      <c r="J573">
        <v>6887</v>
      </c>
      <c r="K573">
        <v>3</v>
      </c>
      <c r="L573" t="s">
        <v>24</v>
      </c>
      <c r="M573" t="s">
        <v>480</v>
      </c>
      <c r="N573" t="s">
        <v>481</v>
      </c>
      <c r="O573" t="s">
        <v>482</v>
      </c>
      <c r="Q573" t="s">
        <v>482</v>
      </c>
      <c r="R573" t="s">
        <v>483</v>
      </c>
      <c r="S573" t="s">
        <v>1045</v>
      </c>
      <c r="T573" t="s">
        <v>1044</v>
      </c>
      <c r="U573" s="7">
        <v>99.989997860000003</v>
      </c>
      <c r="V573" s="7">
        <v>95.114003926871064</v>
      </c>
      <c r="W573">
        <v>5</v>
      </c>
      <c r="X573" s="7">
        <v>50</v>
      </c>
      <c r="Y573" s="7">
        <v>499.94998930000003</v>
      </c>
      <c r="Z573" s="7">
        <f t="shared" si="34"/>
        <v>449.94998930000003</v>
      </c>
      <c r="AA573" t="s">
        <v>66</v>
      </c>
      <c r="AB573" t="str">
        <f t="shared" si="35"/>
        <v>Non-Cash Payments</v>
      </c>
    </row>
    <row r="574" spans="1:28" x14ac:dyDescent="0.25">
      <c r="A574">
        <v>8636</v>
      </c>
      <c r="B574" s="2">
        <v>42190</v>
      </c>
      <c r="C574" s="10">
        <f>VLOOKUP(B574,Dates!A:B,2,FALSE)</f>
        <v>1</v>
      </c>
      <c r="D574">
        <v>4</v>
      </c>
      <c r="E574" s="2">
        <f t="shared" si="32"/>
        <v>42194</v>
      </c>
      <c r="F574">
        <v>0</v>
      </c>
      <c r="G574" t="s">
        <v>62</v>
      </c>
      <c r="H574" t="str">
        <f t="shared" si="33"/>
        <v>Other</v>
      </c>
      <c r="I574">
        <v>9</v>
      </c>
      <c r="J574">
        <v>4781</v>
      </c>
      <c r="K574">
        <v>3</v>
      </c>
      <c r="L574" t="s">
        <v>24</v>
      </c>
      <c r="M574" t="s">
        <v>480</v>
      </c>
      <c r="N574" t="s">
        <v>557</v>
      </c>
      <c r="O574" t="s">
        <v>513</v>
      </c>
      <c r="Q574" t="s">
        <v>506</v>
      </c>
      <c r="R574" t="s">
        <v>496</v>
      </c>
      <c r="S574" t="s">
        <v>1045</v>
      </c>
      <c r="T574" t="s">
        <v>1044</v>
      </c>
      <c r="U574" s="7">
        <v>99.989997860000003</v>
      </c>
      <c r="V574" s="7">
        <v>95.114003926871064</v>
      </c>
      <c r="W574">
        <v>5</v>
      </c>
      <c r="X574" s="7">
        <v>50</v>
      </c>
      <c r="Y574" s="7">
        <v>499.94998930000003</v>
      </c>
      <c r="Z574" s="7">
        <f t="shared" si="34"/>
        <v>449.94998930000003</v>
      </c>
      <c r="AA574" t="s">
        <v>66</v>
      </c>
      <c r="AB574" t="str">
        <f t="shared" si="35"/>
        <v>Non-Cash Payments</v>
      </c>
    </row>
    <row r="575" spans="1:28" x14ac:dyDescent="0.25">
      <c r="A575">
        <v>61192</v>
      </c>
      <c r="B575" s="2">
        <v>43075</v>
      </c>
      <c r="C575" s="10">
        <f>VLOOKUP(B575,Dates!A:B,2,FALSE)</f>
        <v>4</v>
      </c>
      <c r="D575">
        <v>4</v>
      </c>
      <c r="E575" s="2">
        <f t="shared" si="32"/>
        <v>43081</v>
      </c>
      <c r="F575">
        <v>0</v>
      </c>
      <c r="G575" t="s">
        <v>62</v>
      </c>
      <c r="H575" t="str">
        <f t="shared" si="33"/>
        <v>Other</v>
      </c>
      <c r="I575">
        <v>12</v>
      </c>
      <c r="J575">
        <v>10668</v>
      </c>
      <c r="K575">
        <v>3</v>
      </c>
      <c r="L575" t="s">
        <v>24</v>
      </c>
      <c r="M575" t="s">
        <v>480</v>
      </c>
      <c r="N575" t="s">
        <v>558</v>
      </c>
      <c r="O575" t="s">
        <v>559</v>
      </c>
      <c r="Q575" t="s">
        <v>506</v>
      </c>
      <c r="R575" t="s">
        <v>496</v>
      </c>
      <c r="S575" t="s">
        <v>1087</v>
      </c>
      <c r="T575" t="s">
        <v>1123</v>
      </c>
      <c r="U575" s="7">
        <v>89.989997860000003</v>
      </c>
      <c r="V575" s="7">
        <v>78.177997586000004</v>
      </c>
      <c r="W575">
        <v>5</v>
      </c>
      <c r="X575" s="7">
        <v>112.48999790000001</v>
      </c>
      <c r="Y575" s="7">
        <v>449.94998930000003</v>
      </c>
      <c r="Z575" s="7">
        <f t="shared" si="34"/>
        <v>337.45999140000004</v>
      </c>
      <c r="AA575" t="s">
        <v>66</v>
      </c>
      <c r="AB575" t="str">
        <f t="shared" si="35"/>
        <v>Non-Cash Payments</v>
      </c>
    </row>
    <row r="576" spans="1:28" x14ac:dyDescent="0.25">
      <c r="A576">
        <v>55876</v>
      </c>
      <c r="B576" s="2">
        <v>42820</v>
      </c>
      <c r="C576" s="10">
        <f>VLOOKUP(B576,Dates!A:B,2,FALSE)</f>
        <v>1</v>
      </c>
      <c r="D576">
        <v>4</v>
      </c>
      <c r="E576" s="2">
        <f t="shared" si="32"/>
        <v>42824</v>
      </c>
      <c r="F576">
        <v>0</v>
      </c>
      <c r="G576" t="s">
        <v>62</v>
      </c>
      <c r="H576" t="str">
        <f t="shared" si="33"/>
        <v>Other</v>
      </c>
      <c r="I576">
        <v>17</v>
      </c>
      <c r="J576">
        <v>5421</v>
      </c>
      <c r="K576">
        <v>4</v>
      </c>
      <c r="L576" t="s">
        <v>46</v>
      </c>
      <c r="M576" t="s">
        <v>480</v>
      </c>
      <c r="N576" t="s">
        <v>560</v>
      </c>
      <c r="O576" t="s">
        <v>560</v>
      </c>
      <c r="Q576" t="s">
        <v>542</v>
      </c>
      <c r="R576" t="s">
        <v>483</v>
      </c>
      <c r="S576" t="s">
        <v>1055</v>
      </c>
      <c r="T576" t="s">
        <v>1054</v>
      </c>
      <c r="U576" s="7">
        <v>59.990001679999999</v>
      </c>
      <c r="V576" s="7">
        <v>54.488929209402009</v>
      </c>
      <c r="W576">
        <v>5</v>
      </c>
      <c r="X576" s="7">
        <v>0</v>
      </c>
      <c r="Y576" s="7">
        <v>299.9500084</v>
      </c>
      <c r="Z576" s="7">
        <f t="shared" si="34"/>
        <v>299.9500084</v>
      </c>
      <c r="AA576" t="s">
        <v>66</v>
      </c>
      <c r="AB576" t="str">
        <f t="shared" si="35"/>
        <v>Non-Cash Payments</v>
      </c>
    </row>
    <row r="577" spans="1:28" x14ac:dyDescent="0.25">
      <c r="A577">
        <v>53331</v>
      </c>
      <c r="B577" s="2">
        <v>42783</v>
      </c>
      <c r="C577" s="10">
        <f>VLOOKUP(B577,Dates!A:B,2,FALSE)</f>
        <v>6</v>
      </c>
      <c r="D577">
        <v>4</v>
      </c>
      <c r="E577" s="2">
        <f t="shared" si="32"/>
        <v>42789</v>
      </c>
      <c r="F577">
        <v>0</v>
      </c>
      <c r="G577" t="s">
        <v>62</v>
      </c>
      <c r="H577" t="str">
        <f t="shared" si="33"/>
        <v>Other</v>
      </c>
      <c r="I577">
        <v>17</v>
      </c>
      <c r="J577">
        <v>10200</v>
      </c>
      <c r="K577">
        <v>4</v>
      </c>
      <c r="L577" t="s">
        <v>46</v>
      </c>
      <c r="M577" t="s">
        <v>480</v>
      </c>
      <c r="N577" t="s">
        <v>561</v>
      </c>
      <c r="O577" t="s">
        <v>508</v>
      </c>
      <c r="Q577" t="s">
        <v>509</v>
      </c>
      <c r="R577" t="s">
        <v>483</v>
      </c>
      <c r="S577" t="s">
        <v>1055</v>
      </c>
      <c r="T577" t="s">
        <v>1054</v>
      </c>
      <c r="U577" s="7">
        <v>59.990001679999999</v>
      </c>
      <c r="V577" s="7">
        <v>54.488929209402009</v>
      </c>
      <c r="W577">
        <v>5</v>
      </c>
      <c r="X577" s="7">
        <v>3</v>
      </c>
      <c r="Y577" s="7">
        <v>299.9500084</v>
      </c>
      <c r="Z577" s="7">
        <f t="shared" si="34"/>
        <v>296.9500084</v>
      </c>
      <c r="AA577" t="s">
        <v>66</v>
      </c>
      <c r="AB577" t="str">
        <f t="shared" si="35"/>
        <v>Non-Cash Payments</v>
      </c>
    </row>
    <row r="578" spans="1:28" x14ac:dyDescent="0.25">
      <c r="A578">
        <v>51725</v>
      </c>
      <c r="B578" s="2">
        <v>42760</v>
      </c>
      <c r="C578" s="10">
        <f>VLOOKUP(B578,Dates!A:B,2,FALSE)</f>
        <v>4</v>
      </c>
      <c r="D578">
        <v>4</v>
      </c>
      <c r="E578" s="2">
        <f t="shared" si="32"/>
        <v>42766</v>
      </c>
      <c r="F578">
        <v>1</v>
      </c>
      <c r="G578" t="s">
        <v>62</v>
      </c>
      <c r="H578" t="str">
        <f t="shared" si="33"/>
        <v>Other</v>
      </c>
      <c r="I578">
        <v>17</v>
      </c>
      <c r="J578">
        <v>11254</v>
      </c>
      <c r="K578">
        <v>4</v>
      </c>
      <c r="L578" t="s">
        <v>46</v>
      </c>
      <c r="M578" t="s">
        <v>480</v>
      </c>
      <c r="N578" t="s">
        <v>562</v>
      </c>
      <c r="O578" t="s">
        <v>485</v>
      </c>
      <c r="Q578" t="s">
        <v>486</v>
      </c>
      <c r="R578" t="s">
        <v>483</v>
      </c>
      <c r="S578" t="s">
        <v>1055</v>
      </c>
      <c r="T578" t="s">
        <v>1054</v>
      </c>
      <c r="U578" s="7">
        <v>59.990001679999999</v>
      </c>
      <c r="V578" s="7">
        <v>54.488929209402009</v>
      </c>
      <c r="W578">
        <v>5</v>
      </c>
      <c r="X578" s="7">
        <v>3</v>
      </c>
      <c r="Y578" s="7">
        <v>299.9500084</v>
      </c>
      <c r="Z578" s="7">
        <f t="shared" si="34"/>
        <v>296.9500084</v>
      </c>
      <c r="AA578" t="s">
        <v>66</v>
      </c>
      <c r="AB578" t="str">
        <f t="shared" si="35"/>
        <v>Non-Cash Payments</v>
      </c>
    </row>
    <row r="579" spans="1:28" x14ac:dyDescent="0.25">
      <c r="A579">
        <v>52562</v>
      </c>
      <c r="B579" s="2">
        <v>42888</v>
      </c>
      <c r="C579" s="10">
        <f>VLOOKUP(B579,Dates!A:B,2,FALSE)</f>
        <v>6</v>
      </c>
      <c r="D579">
        <v>4</v>
      </c>
      <c r="E579" s="2">
        <f t="shared" ref="E579:E642" si="36">WORKDAY(B579,D579)</f>
        <v>42894</v>
      </c>
      <c r="F579">
        <v>0</v>
      </c>
      <c r="G579" t="s">
        <v>62</v>
      </c>
      <c r="H579" t="str">
        <f t="shared" ref="H579:H642" si="37">IF(AND(F579=0,G579="Same Day"),"Same Day - On Time","Other")</f>
        <v>Other</v>
      </c>
      <c r="I579">
        <v>17</v>
      </c>
      <c r="J579">
        <v>11106</v>
      </c>
      <c r="K579">
        <v>4</v>
      </c>
      <c r="L579" t="s">
        <v>46</v>
      </c>
      <c r="M579" t="s">
        <v>480</v>
      </c>
      <c r="N579" t="s">
        <v>563</v>
      </c>
      <c r="O579" t="s">
        <v>564</v>
      </c>
      <c r="Q579" t="s">
        <v>517</v>
      </c>
      <c r="R579" t="s">
        <v>496</v>
      </c>
      <c r="S579" t="s">
        <v>1055</v>
      </c>
      <c r="T579" t="s">
        <v>1054</v>
      </c>
      <c r="U579" s="7">
        <v>59.990001679999999</v>
      </c>
      <c r="V579" s="7">
        <v>54.488929209402009</v>
      </c>
      <c r="W579">
        <v>5</v>
      </c>
      <c r="X579" s="7">
        <v>6</v>
      </c>
      <c r="Y579" s="7">
        <v>299.9500084</v>
      </c>
      <c r="Z579" s="7">
        <f t="shared" ref="Z579:Z642" si="38">Y579-X579</f>
        <v>293.9500084</v>
      </c>
      <c r="AA579" t="s">
        <v>66</v>
      </c>
      <c r="AB579" t="str">
        <f t="shared" ref="AB579:AB642" si="39">IF(AND(Z579&gt;200,AA579="CASH"),"Cash Over 200",IF(AA579="CASH","Cash Not Over 200","Non-Cash Payments"))</f>
        <v>Non-Cash Payments</v>
      </c>
    </row>
    <row r="580" spans="1:28" x14ac:dyDescent="0.25">
      <c r="A580">
        <v>59754</v>
      </c>
      <c r="B580" s="2">
        <v>42877</v>
      </c>
      <c r="C580" s="10">
        <f>VLOOKUP(B580,Dates!A:B,2,FALSE)</f>
        <v>2</v>
      </c>
      <c r="D580">
        <v>4</v>
      </c>
      <c r="E580" s="2">
        <f t="shared" si="36"/>
        <v>42881</v>
      </c>
      <c r="F580">
        <v>1</v>
      </c>
      <c r="G580" t="s">
        <v>62</v>
      </c>
      <c r="H580" t="str">
        <f t="shared" si="37"/>
        <v>Other</v>
      </c>
      <c r="I580">
        <v>17</v>
      </c>
      <c r="J580">
        <v>8456</v>
      </c>
      <c r="K580">
        <v>4</v>
      </c>
      <c r="L580" t="s">
        <v>46</v>
      </c>
      <c r="M580" t="s">
        <v>480</v>
      </c>
      <c r="N580" t="s">
        <v>484</v>
      </c>
      <c r="O580" t="s">
        <v>485</v>
      </c>
      <c r="Q580" t="s">
        <v>486</v>
      </c>
      <c r="R580" t="s">
        <v>483</v>
      </c>
      <c r="S580" t="s">
        <v>1055</v>
      </c>
      <c r="T580" t="s">
        <v>1054</v>
      </c>
      <c r="U580" s="7">
        <v>59.990001679999999</v>
      </c>
      <c r="V580" s="7">
        <v>54.488929209402009</v>
      </c>
      <c r="W580">
        <v>5</v>
      </c>
      <c r="X580" s="7">
        <v>9</v>
      </c>
      <c r="Y580" s="7">
        <v>299.9500084</v>
      </c>
      <c r="Z580" s="7">
        <f t="shared" si="38"/>
        <v>290.9500084</v>
      </c>
      <c r="AA580" t="s">
        <v>66</v>
      </c>
      <c r="AB580" t="str">
        <f t="shared" si="39"/>
        <v>Non-Cash Payments</v>
      </c>
    </row>
    <row r="581" spans="1:28" x14ac:dyDescent="0.25">
      <c r="A581">
        <v>53574</v>
      </c>
      <c r="B581" s="2">
        <v>42787</v>
      </c>
      <c r="C581" s="10">
        <f>VLOOKUP(B581,Dates!A:B,2,FALSE)</f>
        <v>3</v>
      </c>
      <c r="D581">
        <v>4</v>
      </c>
      <c r="E581" s="2">
        <f t="shared" si="36"/>
        <v>42793</v>
      </c>
      <c r="F581">
        <v>1</v>
      </c>
      <c r="G581" t="s">
        <v>62</v>
      </c>
      <c r="H581" t="str">
        <f t="shared" si="37"/>
        <v>Other</v>
      </c>
      <c r="I581">
        <v>17</v>
      </c>
      <c r="J581">
        <v>6149</v>
      </c>
      <c r="K581">
        <v>4</v>
      </c>
      <c r="L581" t="s">
        <v>46</v>
      </c>
      <c r="M581" t="s">
        <v>480</v>
      </c>
      <c r="N581" t="s">
        <v>565</v>
      </c>
      <c r="O581" t="s">
        <v>566</v>
      </c>
      <c r="Q581" t="s">
        <v>503</v>
      </c>
      <c r="R581" t="s">
        <v>483</v>
      </c>
      <c r="S581" t="s">
        <v>1055</v>
      </c>
      <c r="T581" t="s">
        <v>1054</v>
      </c>
      <c r="U581" s="7">
        <v>59.990001679999999</v>
      </c>
      <c r="V581" s="7">
        <v>54.488929209402009</v>
      </c>
      <c r="W581">
        <v>5</v>
      </c>
      <c r="X581" s="7">
        <v>12</v>
      </c>
      <c r="Y581" s="7">
        <v>299.9500084</v>
      </c>
      <c r="Z581" s="7">
        <f t="shared" si="38"/>
        <v>287.9500084</v>
      </c>
      <c r="AA581" t="s">
        <v>66</v>
      </c>
      <c r="AB581" t="str">
        <f t="shared" si="39"/>
        <v>Non-Cash Payments</v>
      </c>
    </row>
    <row r="582" spans="1:28" x14ac:dyDescent="0.25">
      <c r="A582">
        <v>399</v>
      </c>
      <c r="B582" s="2">
        <v>42156</v>
      </c>
      <c r="C582" s="10">
        <f>VLOOKUP(B582,Dates!A:B,2,FALSE)</f>
        <v>2</v>
      </c>
      <c r="D582">
        <v>4</v>
      </c>
      <c r="E582" s="2">
        <f t="shared" si="36"/>
        <v>42160</v>
      </c>
      <c r="F582">
        <v>1</v>
      </c>
      <c r="G582" t="s">
        <v>62</v>
      </c>
      <c r="H582" t="str">
        <f t="shared" si="37"/>
        <v>Other</v>
      </c>
      <c r="I582">
        <v>17</v>
      </c>
      <c r="J582">
        <v>1473</v>
      </c>
      <c r="K582">
        <v>4</v>
      </c>
      <c r="L582" t="s">
        <v>46</v>
      </c>
      <c r="M582" t="s">
        <v>480</v>
      </c>
      <c r="N582" t="s">
        <v>567</v>
      </c>
      <c r="O582" t="s">
        <v>540</v>
      </c>
      <c r="Q582" t="s">
        <v>509</v>
      </c>
      <c r="R582" t="s">
        <v>483</v>
      </c>
      <c r="S582" t="s">
        <v>1055</v>
      </c>
      <c r="T582" t="s">
        <v>1054</v>
      </c>
      <c r="U582" s="7">
        <v>59.990001679999999</v>
      </c>
      <c r="V582" s="7">
        <v>54.488929209402009</v>
      </c>
      <c r="W582">
        <v>5</v>
      </c>
      <c r="X582" s="7">
        <v>16.5</v>
      </c>
      <c r="Y582" s="7">
        <v>299.9500084</v>
      </c>
      <c r="Z582" s="7">
        <f t="shared" si="38"/>
        <v>283.4500084</v>
      </c>
      <c r="AA582" t="s">
        <v>66</v>
      </c>
      <c r="AB582" t="str">
        <f t="shared" si="39"/>
        <v>Non-Cash Payments</v>
      </c>
    </row>
    <row r="583" spans="1:28" x14ac:dyDescent="0.25">
      <c r="A583">
        <v>55002</v>
      </c>
      <c r="B583" s="2">
        <v>42807</v>
      </c>
      <c r="C583" s="10">
        <f>VLOOKUP(B583,Dates!A:B,2,FALSE)</f>
        <v>2</v>
      </c>
      <c r="D583">
        <v>4</v>
      </c>
      <c r="E583" s="2">
        <f t="shared" si="36"/>
        <v>42811</v>
      </c>
      <c r="F583">
        <v>0</v>
      </c>
      <c r="G583" t="s">
        <v>62</v>
      </c>
      <c r="H583" t="str">
        <f t="shared" si="37"/>
        <v>Other</v>
      </c>
      <c r="I583">
        <v>17</v>
      </c>
      <c r="J583">
        <v>7454</v>
      </c>
      <c r="K583">
        <v>4</v>
      </c>
      <c r="L583" t="s">
        <v>46</v>
      </c>
      <c r="M583" t="s">
        <v>480</v>
      </c>
      <c r="N583" t="s">
        <v>568</v>
      </c>
      <c r="O583" t="s">
        <v>511</v>
      </c>
      <c r="Q583" t="s">
        <v>509</v>
      </c>
      <c r="R583" t="s">
        <v>483</v>
      </c>
      <c r="S583" t="s">
        <v>1055</v>
      </c>
      <c r="T583" t="s">
        <v>1054</v>
      </c>
      <c r="U583" s="7">
        <v>59.990001679999999</v>
      </c>
      <c r="V583" s="7">
        <v>54.488929209402009</v>
      </c>
      <c r="W583">
        <v>2</v>
      </c>
      <c r="X583" s="7">
        <v>18</v>
      </c>
      <c r="Y583" s="7">
        <v>119.98000336</v>
      </c>
      <c r="Z583" s="7">
        <f t="shared" si="38"/>
        <v>101.98000336</v>
      </c>
      <c r="AA583" t="s">
        <v>66</v>
      </c>
      <c r="AB583" t="str">
        <f t="shared" si="39"/>
        <v>Non-Cash Payments</v>
      </c>
    </row>
    <row r="584" spans="1:28" x14ac:dyDescent="0.25">
      <c r="A584">
        <v>60445</v>
      </c>
      <c r="B584" s="2">
        <v>42741</v>
      </c>
      <c r="C584" s="10">
        <f>VLOOKUP(B584,Dates!A:B,2,FALSE)</f>
        <v>6</v>
      </c>
      <c r="D584">
        <v>4</v>
      </c>
      <c r="E584" s="2">
        <f t="shared" si="36"/>
        <v>42747</v>
      </c>
      <c r="F584">
        <v>1</v>
      </c>
      <c r="G584" t="s">
        <v>62</v>
      </c>
      <c r="H584" t="str">
        <f t="shared" si="37"/>
        <v>Other</v>
      </c>
      <c r="I584">
        <v>17</v>
      </c>
      <c r="J584">
        <v>5138</v>
      </c>
      <c r="K584">
        <v>4</v>
      </c>
      <c r="L584" t="s">
        <v>46</v>
      </c>
      <c r="M584" t="s">
        <v>480</v>
      </c>
      <c r="N584" t="s">
        <v>569</v>
      </c>
      <c r="O584" t="s">
        <v>570</v>
      </c>
      <c r="Q584" t="s">
        <v>499</v>
      </c>
      <c r="R584" t="s">
        <v>496</v>
      </c>
      <c r="S584" t="s">
        <v>1055</v>
      </c>
      <c r="T584" t="s">
        <v>1054</v>
      </c>
      <c r="U584" s="7">
        <v>59.990001679999999</v>
      </c>
      <c r="V584" s="7">
        <v>54.488929209402009</v>
      </c>
      <c r="W584">
        <v>2</v>
      </c>
      <c r="X584" s="7">
        <v>18</v>
      </c>
      <c r="Y584" s="7">
        <v>119.98000336</v>
      </c>
      <c r="Z584" s="7">
        <f t="shared" si="38"/>
        <v>101.98000336</v>
      </c>
      <c r="AA584" t="s">
        <v>66</v>
      </c>
      <c r="AB584" t="str">
        <f t="shared" si="39"/>
        <v>Non-Cash Payments</v>
      </c>
    </row>
    <row r="585" spans="1:28" x14ac:dyDescent="0.25">
      <c r="A585">
        <v>53586</v>
      </c>
      <c r="B585" s="2">
        <v>42787</v>
      </c>
      <c r="C585" s="10">
        <f>VLOOKUP(B585,Dates!A:B,2,FALSE)</f>
        <v>3</v>
      </c>
      <c r="D585">
        <v>4</v>
      </c>
      <c r="E585" s="2">
        <f t="shared" si="36"/>
        <v>42793</v>
      </c>
      <c r="F585">
        <v>0</v>
      </c>
      <c r="G585" t="s">
        <v>62</v>
      </c>
      <c r="H585" t="str">
        <f t="shared" si="37"/>
        <v>Other</v>
      </c>
      <c r="I585">
        <v>17</v>
      </c>
      <c r="J585">
        <v>8696</v>
      </c>
      <c r="K585">
        <v>4</v>
      </c>
      <c r="L585" t="s">
        <v>46</v>
      </c>
      <c r="M585" t="s">
        <v>480</v>
      </c>
      <c r="N585" t="s">
        <v>571</v>
      </c>
      <c r="O585" t="s">
        <v>571</v>
      </c>
      <c r="Q585" t="s">
        <v>509</v>
      </c>
      <c r="R585" t="s">
        <v>483</v>
      </c>
      <c r="S585" t="s">
        <v>1055</v>
      </c>
      <c r="T585" t="s">
        <v>1054</v>
      </c>
      <c r="U585" s="7">
        <v>59.990001679999999</v>
      </c>
      <c r="V585" s="7">
        <v>54.488929209402009</v>
      </c>
      <c r="W585">
        <v>2</v>
      </c>
      <c r="X585" s="7">
        <v>20.399999619999999</v>
      </c>
      <c r="Y585" s="7">
        <v>119.98000336</v>
      </c>
      <c r="Z585" s="7">
        <f t="shared" si="38"/>
        <v>99.580003739999995</v>
      </c>
      <c r="AA585" t="s">
        <v>66</v>
      </c>
      <c r="AB585" t="str">
        <f t="shared" si="39"/>
        <v>Non-Cash Payments</v>
      </c>
    </row>
    <row r="586" spans="1:28" x14ac:dyDescent="0.25">
      <c r="A586">
        <v>56618</v>
      </c>
      <c r="B586" s="2">
        <v>42890</v>
      </c>
      <c r="C586" s="10">
        <f>VLOOKUP(B586,Dates!A:B,2,FALSE)</f>
        <v>1</v>
      </c>
      <c r="D586">
        <v>4</v>
      </c>
      <c r="E586" s="2">
        <f t="shared" si="36"/>
        <v>42894</v>
      </c>
      <c r="F586">
        <v>0</v>
      </c>
      <c r="G586" t="s">
        <v>62</v>
      </c>
      <c r="H586" t="str">
        <f t="shared" si="37"/>
        <v>Other</v>
      </c>
      <c r="I586">
        <v>17</v>
      </c>
      <c r="J586">
        <v>2329</v>
      </c>
      <c r="K586">
        <v>4</v>
      </c>
      <c r="L586" t="s">
        <v>46</v>
      </c>
      <c r="M586" t="s">
        <v>480</v>
      </c>
      <c r="N586" t="s">
        <v>572</v>
      </c>
      <c r="O586" t="s">
        <v>572</v>
      </c>
      <c r="Q586" t="s">
        <v>509</v>
      </c>
      <c r="R586" t="s">
        <v>483</v>
      </c>
      <c r="S586" t="s">
        <v>1055</v>
      </c>
      <c r="T586" t="s">
        <v>1054</v>
      </c>
      <c r="U586" s="7">
        <v>59.990001679999999</v>
      </c>
      <c r="V586" s="7">
        <v>54.488929209402009</v>
      </c>
      <c r="W586">
        <v>2</v>
      </c>
      <c r="X586" s="7">
        <v>20.399999619999999</v>
      </c>
      <c r="Y586" s="7">
        <v>119.98000336</v>
      </c>
      <c r="Z586" s="7">
        <f t="shared" si="38"/>
        <v>99.580003739999995</v>
      </c>
      <c r="AA586" t="s">
        <v>66</v>
      </c>
      <c r="AB586" t="str">
        <f t="shared" si="39"/>
        <v>Non-Cash Payments</v>
      </c>
    </row>
    <row r="587" spans="1:28" x14ac:dyDescent="0.25">
      <c r="A587">
        <v>51865</v>
      </c>
      <c r="B587" s="2">
        <v>42762</v>
      </c>
      <c r="C587" s="10">
        <f>VLOOKUP(B587,Dates!A:B,2,FALSE)</f>
        <v>6</v>
      </c>
      <c r="D587">
        <v>4</v>
      </c>
      <c r="E587" s="2">
        <f t="shared" si="36"/>
        <v>42768</v>
      </c>
      <c r="F587">
        <v>1</v>
      </c>
      <c r="G587" t="s">
        <v>62</v>
      </c>
      <c r="H587" t="str">
        <f t="shared" si="37"/>
        <v>Other</v>
      </c>
      <c r="I587">
        <v>17</v>
      </c>
      <c r="J587">
        <v>12431</v>
      </c>
      <c r="K587">
        <v>4</v>
      </c>
      <c r="L587" t="s">
        <v>46</v>
      </c>
      <c r="M587" t="s">
        <v>480</v>
      </c>
      <c r="N587" t="s">
        <v>573</v>
      </c>
      <c r="O587" t="s">
        <v>508</v>
      </c>
      <c r="Q587" t="s">
        <v>506</v>
      </c>
      <c r="R587" t="s">
        <v>496</v>
      </c>
      <c r="S587" t="s">
        <v>1055</v>
      </c>
      <c r="T587" t="s">
        <v>1054</v>
      </c>
      <c r="U587" s="7">
        <v>59.990001679999999</v>
      </c>
      <c r="V587" s="7">
        <v>54.488929209402009</v>
      </c>
      <c r="W587">
        <v>2</v>
      </c>
      <c r="X587" s="7">
        <v>20.399999619999999</v>
      </c>
      <c r="Y587" s="7">
        <v>119.98000336</v>
      </c>
      <c r="Z587" s="7">
        <f t="shared" si="38"/>
        <v>99.580003739999995</v>
      </c>
      <c r="AA587" t="s">
        <v>66</v>
      </c>
      <c r="AB587" t="str">
        <f t="shared" si="39"/>
        <v>Non-Cash Payments</v>
      </c>
    </row>
    <row r="588" spans="1:28" x14ac:dyDescent="0.25">
      <c r="A588">
        <v>2937</v>
      </c>
      <c r="B588" s="2">
        <v>42340</v>
      </c>
      <c r="C588" s="10">
        <f>VLOOKUP(B588,Dates!A:B,2,FALSE)</f>
        <v>4</v>
      </c>
      <c r="D588">
        <v>4</v>
      </c>
      <c r="E588" s="2">
        <f t="shared" si="36"/>
        <v>42346</v>
      </c>
      <c r="F588">
        <v>0</v>
      </c>
      <c r="G588" t="s">
        <v>62</v>
      </c>
      <c r="H588" t="str">
        <f t="shared" si="37"/>
        <v>Other</v>
      </c>
      <c r="I588">
        <v>24</v>
      </c>
      <c r="J588">
        <v>10860</v>
      </c>
      <c r="K588">
        <v>5</v>
      </c>
      <c r="L588" t="s">
        <v>31</v>
      </c>
      <c r="M588" t="s">
        <v>480</v>
      </c>
      <c r="N588" t="s">
        <v>574</v>
      </c>
      <c r="O588" t="s">
        <v>575</v>
      </c>
      <c r="Q588" t="s">
        <v>506</v>
      </c>
      <c r="R588" t="s">
        <v>496</v>
      </c>
      <c r="S588" t="s">
        <v>1059</v>
      </c>
      <c r="T588" t="s">
        <v>1058</v>
      </c>
      <c r="U588" s="7">
        <v>50</v>
      </c>
      <c r="V588" s="7">
        <v>43.678035218757444</v>
      </c>
      <c r="W588">
        <v>2</v>
      </c>
      <c r="X588" s="7">
        <v>0</v>
      </c>
      <c r="Y588" s="7">
        <v>100</v>
      </c>
      <c r="Z588" s="7">
        <f t="shared" si="38"/>
        <v>100</v>
      </c>
      <c r="AA588" t="s">
        <v>66</v>
      </c>
      <c r="AB588" t="str">
        <f t="shared" si="39"/>
        <v>Non-Cash Payments</v>
      </c>
    </row>
    <row r="589" spans="1:28" x14ac:dyDescent="0.25">
      <c r="A589">
        <v>54446</v>
      </c>
      <c r="B589" s="2">
        <v>42858</v>
      </c>
      <c r="C589" s="10">
        <f>VLOOKUP(B589,Dates!A:B,2,FALSE)</f>
        <v>4</v>
      </c>
      <c r="D589">
        <v>4</v>
      </c>
      <c r="E589" s="2">
        <f t="shared" si="36"/>
        <v>42864</v>
      </c>
      <c r="F589">
        <v>0</v>
      </c>
      <c r="G589" t="s">
        <v>62</v>
      </c>
      <c r="H589" t="str">
        <f t="shared" si="37"/>
        <v>Other</v>
      </c>
      <c r="I589">
        <v>24</v>
      </c>
      <c r="J589">
        <v>12094</v>
      </c>
      <c r="K589">
        <v>5</v>
      </c>
      <c r="L589" t="s">
        <v>31</v>
      </c>
      <c r="M589" t="s">
        <v>480</v>
      </c>
      <c r="N589" t="s">
        <v>576</v>
      </c>
      <c r="O589" t="s">
        <v>577</v>
      </c>
      <c r="Q589" t="s">
        <v>506</v>
      </c>
      <c r="R589" t="s">
        <v>496</v>
      </c>
      <c r="S589" t="s">
        <v>1059</v>
      </c>
      <c r="T589" t="s">
        <v>1058</v>
      </c>
      <c r="U589" s="7">
        <v>50</v>
      </c>
      <c r="V589" s="7">
        <v>43.678035218757444</v>
      </c>
      <c r="W589">
        <v>2</v>
      </c>
      <c r="X589" s="7">
        <v>0</v>
      </c>
      <c r="Y589" s="7">
        <v>100</v>
      </c>
      <c r="Z589" s="7">
        <f t="shared" si="38"/>
        <v>100</v>
      </c>
      <c r="AA589" t="s">
        <v>66</v>
      </c>
      <c r="AB589" t="str">
        <f t="shared" si="39"/>
        <v>Non-Cash Payments</v>
      </c>
    </row>
    <row r="590" spans="1:28" x14ac:dyDescent="0.25">
      <c r="A590">
        <v>58623</v>
      </c>
      <c r="B590" s="2">
        <v>42860</v>
      </c>
      <c r="C590" s="10">
        <f>VLOOKUP(B590,Dates!A:B,2,FALSE)</f>
        <v>6</v>
      </c>
      <c r="D590">
        <v>4</v>
      </c>
      <c r="E590" s="2">
        <f t="shared" si="36"/>
        <v>42866</v>
      </c>
      <c r="F590">
        <v>0</v>
      </c>
      <c r="G590" t="s">
        <v>62</v>
      </c>
      <c r="H590" t="str">
        <f t="shared" si="37"/>
        <v>Other</v>
      </c>
      <c r="I590">
        <v>24</v>
      </c>
      <c r="J590">
        <v>5088</v>
      </c>
      <c r="K590">
        <v>5</v>
      </c>
      <c r="L590" t="s">
        <v>31</v>
      </c>
      <c r="M590" t="s">
        <v>480</v>
      </c>
      <c r="N590" t="s">
        <v>578</v>
      </c>
      <c r="O590" t="s">
        <v>579</v>
      </c>
      <c r="Q590" t="s">
        <v>509</v>
      </c>
      <c r="R590" t="s">
        <v>483</v>
      </c>
      <c r="S590" t="s">
        <v>1059</v>
      </c>
      <c r="T590" t="s">
        <v>1058</v>
      </c>
      <c r="U590" s="7">
        <v>50</v>
      </c>
      <c r="V590" s="7">
        <v>43.678035218757444</v>
      </c>
      <c r="W590">
        <v>2</v>
      </c>
      <c r="X590" s="7">
        <v>1</v>
      </c>
      <c r="Y590" s="7">
        <v>100</v>
      </c>
      <c r="Z590" s="7">
        <f t="shared" si="38"/>
        <v>99</v>
      </c>
      <c r="AA590" t="s">
        <v>66</v>
      </c>
      <c r="AB590" t="str">
        <f t="shared" si="39"/>
        <v>Non-Cash Payments</v>
      </c>
    </row>
    <row r="591" spans="1:28" x14ac:dyDescent="0.25">
      <c r="A591">
        <v>7411</v>
      </c>
      <c r="B591" s="2">
        <v>42113</v>
      </c>
      <c r="C591" s="10">
        <f>VLOOKUP(B591,Dates!A:B,2,FALSE)</f>
        <v>1</v>
      </c>
      <c r="D591">
        <v>4</v>
      </c>
      <c r="E591" s="2">
        <f t="shared" si="36"/>
        <v>42117</v>
      </c>
      <c r="F591">
        <v>0</v>
      </c>
      <c r="G591" t="s">
        <v>62</v>
      </c>
      <c r="H591" t="str">
        <f t="shared" si="37"/>
        <v>Other</v>
      </c>
      <c r="I591">
        <v>29</v>
      </c>
      <c r="J591">
        <v>2200</v>
      </c>
      <c r="K591">
        <v>5</v>
      </c>
      <c r="L591" t="s">
        <v>31</v>
      </c>
      <c r="M591" t="s">
        <v>480</v>
      </c>
      <c r="N591" t="s">
        <v>580</v>
      </c>
      <c r="O591" t="s">
        <v>581</v>
      </c>
      <c r="Q591" t="s">
        <v>499</v>
      </c>
      <c r="R591" t="s">
        <v>496</v>
      </c>
      <c r="S591" t="s">
        <v>1047</v>
      </c>
      <c r="T591" t="s">
        <v>1046</v>
      </c>
      <c r="U591" s="7">
        <v>39.990001679999999</v>
      </c>
      <c r="V591" s="7">
        <v>34.198098313835338</v>
      </c>
      <c r="W591">
        <v>2</v>
      </c>
      <c r="X591" s="7">
        <v>0.80000001200000004</v>
      </c>
      <c r="Y591" s="7">
        <v>79.980003359999998</v>
      </c>
      <c r="Z591" s="7">
        <f t="shared" si="38"/>
        <v>79.180003348</v>
      </c>
      <c r="AA591" t="s">
        <v>66</v>
      </c>
      <c r="AB591" t="str">
        <f t="shared" si="39"/>
        <v>Non-Cash Payments</v>
      </c>
    </row>
    <row r="592" spans="1:28" x14ac:dyDescent="0.25">
      <c r="A592">
        <v>5348</v>
      </c>
      <c r="B592" s="2">
        <v>42083</v>
      </c>
      <c r="C592" s="10">
        <f>VLOOKUP(B592,Dates!A:B,2,FALSE)</f>
        <v>6</v>
      </c>
      <c r="D592">
        <v>4</v>
      </c>
      <c r="E592" s="2">
        <f t="shared" si="36"/>
        <v>42089</v>
      </c>
      <c r="F592">
        <v>0</v>
      </c>
      <c r="G592" t="s">
        <v>62</v>
      </c>
      <c r="H592" t="str">
        <f t="shared" si="37"/>
        <v>Other</v>
      </c>
      <c r="I592">
        <v>24</v>
      </c>
      <c r="J592">
        <v>10966</v>
      </c>
      <c r="K592">
        <v>5</v>
      </c>
      <c r="L592" t="s">
        <v>31</v>
      </c>
      <c r="M592" t="s">
        <v>480</v>
      </c>
      <c r="N592" t="s">
        <v>512</v>
      </c>
      <c r="O592" t="s">
        <v>512</v>
      </c>
      <c r="Q592" t="s">
        <v>509</v>
      </c>
      <c r="R592" t="s">
        <v>483</v>
      </c>
      <c r="S592" t="s">
        <v>1059</v>
      </c>
      <c r="T592" t="s">
        <v>1058</v>
      </c>
      <c r="U592" s="7">
        <v>50</v>
      </c>
      <c r="V592" s="7">
        <v>43.678035218757444</v>
      </c>
      <c r="W592">
        <v>2</v>
      </c>
      <c r="X592" s="7">
        <v>3</v>
      </c>
      <c r="Y592" s="7">
        <v>100</v>
      </c>
      <c r="Z592" s="7">
        <f t="shared" si="38"/>
        <v>97</v>
      </c>
      <c r="AA592" t="s">
        <v>66</v>
      </c>
      <c r="AB592" t="str">
        <f t="shared" si="39"/>
        <v>Non-Cash Payments</v>
      </c>
    </row>
    <row r="593" spans="1:28" x14ac:dyDescent="0.25">
      <c r="A593">
        <v>59742</v>
      </c>
      <c r="B593" s="2">
        <v>42877</v>
      </c>
      <c r="C593" s="10">
        <f>VLOOKUP(B593,Dates!A:B,2,FALSE)</f>
        <v>2</v>
      </c>
      <c r="D593">
        <v>4</v>
      </c>
      <c r="E593" s="2">
        <f t="shared" si="36"/>
        <v>42881</v>
      </c>
      <c r="F593">
        <v>0</v>
      </c>
      <c r="G593" t="s">
        <v>62</v>
      </c>
      <c r="H593" t="str">
        <f t="shared" si="37"/>
        <v>Other</v>
      </c>
      <c r="I593">
        <v>24</v>
      </c>
      <c r="J593">
        <v>3997</v>
      </c>
      <c r="K593">
        <v>5</v>
      </c>
      <c r="L593" t="s">
        <v>31</v>
      </c>
      <c r="M593" t="s">
        <v>480</v>
      </c>
      <c r="N593" t="s">
        <v>490</v>
      </c>
      <c r="O593" t="s">
        <v>490</v>
      </c>
      <c r="Q593" t="s">
        <v>491</v>
      </c>
      <c r="R593" t="s">
        <v>492</v>
      </c>
      <c r="S593" t="s">
        <v>1059</v>
      </c>
      <c r="T593" t="s">
        <v>1058</v>
      </c>
      <c r="U593" s="7">
        <v>50</v>
      </c>
      <c r="V593" s="7">
        <v>43.678035218757444</v>
      </c>
      <c r="W593">
        <v>2</v>
      </c>
      <c r="X593" s="7">
        <v>4</v>
      </c>
      <c r="Y593" s="7">
        <v>100</v>
      </c>
      <c r="Z593" s="7">
        <f t="shared" si="38"/>
        <v>96</v>
      </c>
      <c r="AA593" t="s">
        <v>66</v>
      </c>
      <c r="AB593" t="str">
        <f t="shared" si="39"/>
        <v>Non-Cash Payments</v>
      </c>
    </row>
    <row r="594" spans="1:28" x14ac:dyDescent="0.25">
      <c r="A594">
        <v>59498</v>
      </c>
      <c r="B594" s="2">
        <v>42873</v>
      </c>
      <c r="C594" s="10">
        <f>VLOOKUP(B594,Dates!A:B,2,FALSE)</f>
        <v>5</v>
      </c>
      <c r="D594">
        <v>4</v>
      </c>
      <c r="E594" s="2">
        <f t="shared" si="36"/>
        <v>42879</v>
      </c>
      <c r="F594">
        <v>0</v>
      </c>
      <c r="G594" t="s">
        <v>62</v>
      </c>
      <c r="H594" t="str">
        <f t="shared" si="37"/>
        <v>Other</v>
      </c>
      <c r="I594">
        <v>29</v>
      </c>
      <c r="J594">
        <v>8746</v>
      </c>
      <c r="K594">
        <v>5</v>
      </c>
      <c r="L594" t="s">
        <v>31</v>
      </c>
      <c r="M594" t="s">
        <v>480</v>
      </c>
      <c r="N594" t="s">
        <v>582</v>
      </c>
      <c r="O594" t="s">
        <v>582</v>
      </c>
      <c r="Q594" t="s">
        <v>509</v>
      </c>
      <c r="R594" t="s">
        <v>483</v>
      </c>
      <c r="S594" t="s">
        <v>1047</v>
      </c>
      <c r="T594" t="s">
        <v>1046</v>
      </c>
      <c r="U594" s="7">
        <v>39.990001679999999</v>
      </c>
      <c r="V594" s="7">
        <v>34.198098313835338</v>
      </c>
      <c r="W594">
        <v>2</v>
      </c>
      <c r="X594" s="7">
        <v>3.2000000480000002</v>
      </c>
      <c r="Y594" s="7">
        <v>79.980003359999998</v>
      </c>
      <c r="Z594" s="7">
        <f t="shared" si="38"/>
        <v>76.780003311999991</v>
      </c>
      <c r="AA594" t="s">
        <v>66</v>
      </c>
      <c r="AB594" t="str">
        <f t="shared" si="39"/>
        <v>Non-Cash Payments</v>
      </c>
    </row>
    <row r="595" spans="1:28" x14ac:dyDescent="0.25">
      <c r="A595">
        <v>3459</v>
      </c>
      <c r="B595" s="2">
        <v>42055</v>
      </c>
      <c r="C595" s="10">
        <f>VLOOKUP(B595,Dates!A:B,2,FALSE)</f>
        <v>6</v>
      </c>
      <c r="D595">
        <v>4</v>
      </c>
      <c r="E595" s="2">
        <f t="shared" si="36"/>
        <v>42061</v>
      </c>
      <c r="F595">
        <v>1</v>
      </c>
      <c r="G595" t="s">
        <v>62</v>
      </c>
      <c r="H595" t="str">
        <f t="shared" si="37"/>
        <v>Other</v>
      </c>
      <c r="I595">
        <v>29</v>
      </c>
      <c r="J595">
        <v>3687</v>
      </c>
      <c r="K595">
        <v>5</v>
      </c>
      <c r="L595" t="s">
        <v>31</v>
      </c>
      <c r="M595" t="s">
        <v>480</v>
      </c>
      <c r="N595" t="s">
        <v>583</v>
      </c>
      <c r="O595" t="s">
        <v>583</v>
      </c>
      <c r="Q595" t="s">
        <v>584</v>
      </c>
      <c r="R595" t="s">
        <v>492</v>
      </c>
      <c r="S595" t="s">
        <v>1047</v>
      </c>
      <c r="T595" t="s">
        <v>1046</v>
      </c>
      <c r="U595" s="7">
        <v>39.990001679999999</v>
      </c>
      <c r="V595" s="7">
        <v>34.198098313835338</v>
      </c>
      <c r="W595">
        <v>2</v>
      </c>
      <c r="X595" s="7">
        <v>4</v>
      </c>
      <c r="Y595" s="7">
        <v>79.980003359999998</v>
      </c>
      <c r="Z595" s="7">
        <f t="shared" si="38"/>
        <v>75.980003359999998</v>
      </c>
      <c r="AA595" t="s">
        <v>66</v>
      </c>
      <c r="AB595" t="str">
        <f t="shared" si="39"/>
        <v>Non-Cash Payments</v>
      </c>
    </row>
    <row r="596" spans="1:28" x14ac:dyDescent="0.25">
      <c r="A596">
        <v>8470</v>
      </c>
      <c r="B596" s="2">
        <v>42099</v>
      </c>
      <c r="C596" s="10">
        <f>VLOOKUP(B596,Dates!A:B,2,FALSE)</f>
        <v>1</v>
      </c>
      <c r="D596">
        <v>4</v>
      </c>
      <c r="E596" s="2">
        <f t="shared" si="36"/>
        <v>42103</v>
      </c>
      <c r="F596">
        <v>1</v>
      </c>
      <c r="G596" t="s">
        <v>62</v>
      </c>
      <c r="H596" t="str">
        <f t="shared" si="37"/>
        <v>Other</v>
      </c>
      <c r="I596">
        <v>29</v>
      </c>
      <c r="J596">
        <v>9162</v>
      </c>
      <c r="K596">
        <v>5</v>
      </c>
      <c r="L596" t="s">
        <v>31</v>
      </c>
      <c r="M596" t="s">
        <v>480</v>
      </c>
      <c r="N596" t="s">
        <v>550</v>
      </c>
      <c r="O596" t="s">
        <v>550</v>
      </c>
      <c r="Q596" t="s">
        <v>482</v>
      </c>
      <c r="R596" t="s">
        <v>483</v>
      </c>
      <c r="S596" t="s">
        <v>1047</v>
      </c>
      <c r="T596" t="s">
        <v>1046</v>
      </c>
      <c r="U596" s="7">
        <v>39.990001679999999</v>
      </c>
      <c r="V596" s="7">
        <v>34.198098313835338</v>
      </c>
      <c r="W596">
        <v>2</v>
      </c>
      <c r="X596" s="7">
        <v>4</v>
      </c>
      <c r="Y596" s="7">
        <v>79.980003359999998</v>
      </c>
      <c r="Z596" s="7">
        <f t="shared" si="38"/>
        <v>75.980003359999998</v>
      </c>
      <c r="AA596" t="s">
        <v>66</v>
      </c>
      <c r="AB596" t="str">
        <f t="shared" si="39"/>
        <v>Non-Cash Payments</v>
      </c>
    </row>
    <row r="597" spans="1:28" x14ac:dyDescent="0.25">
      <c r="A597">
        <v>53455</v>
      </c>
      <c r="B597" s="2">
        <v>42785</v>
      </c>
      <c r="C597" s="10">
        <f>VLOOKUP(B597,Dates!A:B,2,FALSE)</f>
        <v>1</v>
      </c>
      <c r="D597">
        <v>4</v>
      </c>
      <c r="E597" s="2">
        <f t="shared" si="36"/>
        <v>42789</v>
      </c>
      <c r="F597">
        <v>1</v>
      </c>
      <c r="G597" t="s">
        <v>62</v>
      </c>
      <c r="H597" t="str">
        <f t="shared" si="37"/>
        <v>Other</v>
      </c>
      <c r="I597">
        <v>24</v>
      </c>
      <c r="J597">
        <v>8993</v>
      </c>
      <c r="K597">
        <v>5</v>
      </c>
      <c r="L597" t="s">
        <v>31</v>
      </c>
      <c r="M597" t="s">
        <v>480</v>
      </c>
      <c r="N597" t="s">
        <v>530</v>
      </c>
      <c r="O597" t="s">
        <v>531</v>
      </c>
      <c r="Q597" t="s">
        <v>506</v>
      </c>
      <c r="R597" t="s">
        <v>496</v>
      </c>
      <c r="S597" t="s">
        <v>1059</v>
      </c>
      <c r="T597" t="s">
        <v>1058</v>
      </c>
      <c r="U597" s="7">
        <v>50</v>
      </c>
      <c r="V597" s="7">
        <v>43.678035218757444</v>
      </c>
      <c r="W597">
        <v>2</v>
      </c>
      <c r="X597" s="7">
        <v>5</v>
      </c>
      <c r="Y597" s="7">
        <v>100</v>
      </c>
      <c r="Z597" s="7">
        <f t="shared" si="38"/>
        <v>95</v>
      </c>
      <c r="AA597" t="s">
        <v>66</v>
      </c>
      <c r="AB597" t="str">
        <f t="shared" si="39"/>
        <v>Non-Cash Payments</v>
      </c>
    </row>
    <row r="598" spans="1:28" x14ac:dyDescent="0.25">
      <c r="A598">
        <v>2014</v>
      </c>
      <c r="B598" s="2">
        <v>42034</v>
      </c>
      <c r="C598" s="10">
        <f>VLOOKUP(B598,Dates!A:B,2,FALSE)</f>
        <v>6</v>
      </c>
      <c r="D598">
        <v>4</v>
      </c>
      <c r="E598" s="2">
        <f t="shared" si="36"/>
        <v>42040</v>
      </c>
      <c r="F598">
        <v>1</v>
      </c>
      <c r="G598" t="s">
        <v>62</v>
      </c>
      <c r="H598" t="str">
        <f t="shared" si="37"/>
        <v>Other</v>
      </c>
      <c r="I598">
        <v>26</v>
      </c>
      <c r="J598">
        <v>5875</v>
      </c>
      <c r="K598">
        <v>5</v>
      </c>
      <c r="L598" t="s">
        <v>31</v>
      </c>
      <c r="M598" t="s">
        <v>480</v>
      </c>
      <c r="N598" t="s">
        <v>510</v>
      </c>
      <c r="O598" t="s">
        <v>511</v>
      </c>
      <c r="Q598" t="s">
        <v>509</v>
      </c>
      <c r="R598" t="s">
        <v>483</v>
      </c>
      <c r="S598" t="s">
        <v>1063</v>
      </c>
      <c r="T598" t="s">
        <v>1078</v>
      </c>
      <c r="U598" s="7">
        <v>70</v>
      </c>
      <c r="V598" s="7">
        <v>62.759999940857142</v>
      </c>
      <c r="W598">
        <v>2</v>
      </c>
      <c r="X598" s="7">
        <v>7.6999998090000004</v>
      </c>
      <c r="Y598" s="7">
        <v>140</v>
      </c>
      <c r="Z598" s="7">
        <f t="shared" si="38"/>
        <v>132.30000019100001</v>
      </c>
      <c r="AA598" t="s">
        <v>66</v>
      </c>
      <c r="AB598" t="str">
        <f t="shared" si="39"/>
        <v>Non-Cash Payments</v>
      </c>
    </row>
    <row r="599" spans="1:28" x14ac:dyDescent="0.25">
      <c r="A599">
        <v>55899</v>
      </c>
      <c r="B599" s="2">
        <v>42820</v>
      </c>
      <c r="C599" s="10">
        <f>VLOOKUP(B599,Dates!A:B,2,FALSE)</f>
        <v>1</v>
      </c>
      <c r="D599">
        <v>4</v>
      </c>
      <c r="E599" s="2">
        <f t="shared" si="36"/>
        <v>42824</v>
      </c>
      <c r="F599">
        <v>1</v>
      </c>
      <c r="G599" t="s">
        <v>62</v>
      </c>
      <c r="H599" t="str">
        <f t="shared" si="37"/>
        <v>Other</v>
      </c>
      <c r="I599">
        <v>26</v>
      </c>
      <c r="J599">
        <v>2502</v>
      </c>
      <c r="K599">
        <v>5</v>
      </c>
      <c r="L599" t="s">
        <v>31</v>
      </c>
      <c r="M599" t="s">
        <v>480</v>
      </c>
      <c r="N599" t="s">
        <v>526</v>
      </c>
      <c r="O599" t="s">
        <v>489</v>
      </c>
      <c r="Q599" t="s">
        <v>489</v>
      </c>
      <c r="R599" t="s">
        <v>483</v>
      </c>
      <c r="S599" t="s">
        <v>1063</v>
      </c>
      <c r="T599" t="s">
        <v>1081</v>
      </c>
      <c r="U599" s="7">
        <v>25</v>
      </c>
      <c r="V599" s="7">
        <v>17.922466723766668</v>
      </c>
      <c r="W599">
        <v>2</v>
      </c>
      <c r="X599" s="7">
        <v>3.5</v>
      </c>
      <c r="Y599" s="7">
        <v>50</v>
      </c>
      <c r="Z599" s="7">
        <f t="shared" si="38"/>
        <v>46.5</v>
      </c>
      <c r="AA599" t="s">
        <v>66</v>
      </c>
      <c r="AB599" t="str">
        <f t="shared" si="39"/>
        <v>Non-Cash Payments</v>
      </c>
    </row>
    <row r="600" spans="1:28" x14ac:dyDescent="0.25">
      <c r="A600">
        <v>52582</v>
      </c>
      <c r="B600" s="2">
        <v>42888</v>
      </c>
      <c r="C600" s="10">
        <f>VLOOKUP(B600,Dates!A:B,2,FALSE)</f>
        <v>6</v>
      </c>
      <c r="D600">
        <v>4</v>
      </c>
      <c r="E600" s="2">
        <f t="shared" si="36"/>
        <v>42894</v>
      </c>
      <c r="F600">
        <v>0</v>
      </c>
      <c r="G600" t="s">
        <v>62</v>
      </c>
      <c r="H600" t="str">
        <f t="shared" si="37"/>
        <v>Other</v>
      </c>
      <c r="I600">
        <v>24</v>
      </c>
      <c r="J600">
        <v>9563</v>
      </c>
      <c r="K600">
        <v>5</v>
      </c>
      <c r="L600" t="s">
        <v>31</v>
      </c>
      <c r="M600" t="s">
        <v>480</v>
      </c>
      <c r="N600" t="s">
        <v>585</v>
      </c>
      <c r="O600" t="s">
        <v>586</v>
      </c>
      <c r="Q600" t="s">
        <v>509</v>
      </c>
      <c r="R600" t="s">
        <v>483</v>
      </c>
      <c r="S600" t="s">
        <v>1059</v>
      </c>
      <c r="T600" t="s">
        <v>1058</v>
      </c>
      <c r="U600" s="7">
        <v>50</v>
      </c>
      <c r="V600" s="7">
        <v>43.678035218757444</v>
      </c>
      <c r="W600">
        <v>2</v>
      </c>
      <c r="X600" s="7">
        <v>7</v>
      </c>
      <c r="Y600" s="7">
        <v>100</v>
      </c>
      <c r="Z600" s="7">
        <f t="shared" si="38"/>
        <v>93</v>
      </c>
      <c r="AA600" t="s">
        <v>66</v>
      </c>
      <c r="AB600" t="str">
        <f t="shared" si="39"/>
        <v>Non-Cash Payments</v>
      </c>
    </row>
    <row r="601" spans="1:28" x14ac:dyDescent="0.25">
      <c r="A601">
        <v>56222</v>
      </c>
      <c r="B601" s="2">
        <v>42825</v>
      </c>
      <c r="C601" s="10">
        <f>VLOOKUP(B601,Dates!A:B,2,FALSE)</f>
        <v>6</v>
      </c>
      <c r="D601">
        <v>4</v>
      </c>
      <c r="E601" s="2">
        <f t="shared" si="36"/>
        <v>42831</v>
      </c>
      <c r="F601">
        <v>0</v>
      </c>
      <c r="G601" t="s">
        <v>62</v>
      </c>
      <c r="H601" t="str">
        <f t="shared" si="37"/>
        <v>Other</v>
      </c>
      <c r="I601">
        <v>24</v>
      </c>
      <c r="J601">
        <v>7259</v>
      </c>
      <c r="K601">
        <v>5</v>
      </c>
      <c r="L601" t="s">
        <v>31</v>
      </c>
      <c r="M601" t="s">
        <v>480</v>
      </c>
      <c r="N601" t="s">
        <v>587</v>
      </c>
      <c r="O601" t="s">
        <v>509</v>
      </c>
      <c r="Q601" t="s">
        <v>509</v>
      </c>
      <c r="R601" t="s">
        <v>483</v>
      </c>
      <c r="S601" t="s">
        <v>1059</v>
      </c>
      <c r="T601" t="s">
        <v>1058</v>
      </c>
      <c r="U601" s="7">
        <v>50</v>
      </c>
      <c r="V601" s="7">
        <v>43.678035218757444</v>
      </c>
      <c r="W601">
        <v>2</v>
      </c>
      <c r="X601" s="7">
        <v>7</v>
      </c>
      <c r="Y601" s="7">
        <v>100</v>
      </c>
      <c r="Z601" s="7">
        <f t="shared" si="38"/>
        <v>93</v>
      </c>
      <c r="AA601" t="s">
        <v>66</v>
      </c>
      <c r="AB601" t="str">
        <f t="shared" si="39"/>
        <v>Non-Cash Payments</v>
      </c>
    </row>
    <row r="602" spans="1:28" x14ac:dyDescent="0.25">
      <c r="A602">
        <v>57829</v>
      </c>
      <c r="B602" s="2">
        <v>42849</v>
      </c>
      <c r="C602" s="10">
        <f>VLOOKUP(B602,Dates!A:B,2,FALSE)</f>
        <v>2</v>
      </c>
      <c r="D602">
        <v>4</v>
      </c>
      <c r="E602" s="2">
        <f t="shared" si="36"/>
        <v>42853</v>
      </c>
      <c r="F602">
        <v>1</v>
      </c>
      <c r="G602" t="s">
        <v>62</v>
      </c>
      <c r="H602" t="str">
        <f t="shared" si="37"/>
        <v>Other</v>
      </c>
      <c r="I602">
        <v>29</v>
      </c>
      <c r="J602">
        <v>3131</v>
      </c>
      <c r="K602">
        <v>5</v>
      </c>
      <c r="L602" t="s">
        <v>31</v>
      </c>
      <c r="M602" t="s">
        <v>480</v>
      </c>
      <c r="N602" t="s">
        <v>588</v>
      </c>
      <c r="O602" t="s">
        <v>577</v>
      </c>
      <c r="Q602" t="s">
        <v>506</v>
      </c>
      <c r="R602" t="s">
        <v>496</v>
      </c>
      <c r="S602" t="s">
        <v>1047</v>
      </c>
      <c r="T602" t="s">
        <v>1046</v>
      </c>
      <c r="U602" s="7">
        <v>39.990001679999999</v>
      </c>
      <c r="V602" s="7">
        <v>34.198098313835338</v>
      </c>
      <c r="W602">
        <v>2</v>
      </c>
      <c r="X602" s="7">
        <v>7.1999998090000004</v>
      </c>
      <c r="Y602" s="7">
        <v>79.980003359999998</v>
      </c>
      <c r="Z602" s="7">
        <f t="shared" si="38"/>
        <v>72.780003550999993</v>
      </c>
      <c r="AA602" t="s">
        <v>66</v>
      </c>
      <c r="AB602" t="str">
        <f t="shared" si="39"/>
        <v>Non-Cash Payments</v>
      </c>
    </row>
    <row r="603" spans="1:28" x14ac:dyDescent="0.25">
      <c r="A603">
        <v>56217</v>
      </c>
      <c r="B603" s="2">
        <v>42825</v>
      </c>
      <c r="C603" s="10">
        <f>VLOOKUP(B603,Dates!A:B,2,FALSE)</f>
        <v>6</v>
      </c>
      <c r="D603">
        <v>4</v>
      </c>
      <c r="E603" s="2">
        <f t="shared" si="36"/>
        <v>42831</v>
      </c>
      <c r="F603">
        <v>0</v>
      </c>
      <c r="G603" t="s">
        <v>62</v>
      </c>
      <c r="H603" t="str">
        <f t="shared" si="37"/>
        <v>Other</v>
      </c>
      <c r="I603">
        <v>29</v>
      </c>
      <c r="J603">
        <v>4140</v>
      </c>
      <c r="K603">
        <v>5</v>
      </c>
      <c r="L603" t="s">
        <v>31</v>
      </c>
      <c r="M603" t="s">
        <v>480</v>
      </c>
      <c r="N603" t="s">
        <v>501</v>
      </c>
      <c r="O603" t="s">
        <v>502</v>
      </c>
      <c r="Q603" t="s">
        <v>503</v>
      </c>
      <c r="R603" t="s">
        <v>483</v>
      </c>
      <c r="S603" t="s">
        <v>1047</v>
      </c>
      <c r="T603" t="s">
        <v>1046</v>
      </c>
      <c r="U603" s="7">
        <v>39.990001679999999</v>
      </c>
      <c r="V603" s="7">
        <v>34.198098313835338</v>
      </c>
      <c r="W603">
        <v>2</v>
      </c>
      <c r="X603" s="7">
        <v>8</v>
      </c>
      <c r="Y603" s="7">
        <v>79.980003359999998</v>
      </c>
      <c r="Z603" s="7">
        <f t="shared" si="38"/>
        <v>71.980003359999998</v>
      </c>
      <c r="AA603" t="s">
        <v>66</v>
      </c>
      <c r="AB603" t="str">
        <f t="shared" si="39"/>
        <v>Non-Cash Payments</v>
      </c>
    </row>
    <row r="604" spans="1:28" x14ac:dyDescent="0.25">
      <c r="A604">
        <v>5893</v>
      </c>
      <c r="B604" s="2">
        <v>42091</v>
      </c>
      <c r="C604" s="10">
        <f>VLOOKUP(B604,Dates!A:B,2,FALSE)</f>
        <v>7</v>
      </c>
      <c r="D604">
        <v>4</v>
      </c>
      <c r="E604" s="2">
        <f t="shared" si="36"/>
        <v>42096</v>
      </c>
      <c r="F604">
        <v>0</v>
      </c>
      <c r="G604" t="s">
        <v>62</v>
      </c>
      <c r="H604" t="str">
        <f t="shared" si="37"/>
        <v>Other</v>
      </c>
      <c r="I604">
        <v>29</v>
      </c>
      <c r="J604">
        <v>4539</v>
      </c>
      <c r="K604">
        <v>5</v>
      </c>
      <c r="L604" t="s">
        <v>31</v>
      </c>
      <c r="M604" t="s">
        <v>480</v>
      </c>
      <c r="N604" t="s">
        <v>481</v>
      </c>
      <c r="O604" t="s">
        <v>482</v>
      </c>
      <c r="Q604" t="s">
        <v>482</v>
      </c>
      <c r="R604" t="s">
        <v>483</v>
      </c>
      <c r="S604" t="s">
        <v>1047</v>
      </c>
      <c r="T604" t="s">
        <v>1046</v>
      </c>
      <c r="U604" s="7">
        <v>39.990001679999999</v>
      </c>
      <c r="V604" s="7">
        <v>34.198098313835338</v>
      </c>
      <c r="W604">
        <v>2</v>
      </c>
      <c r="X604" s="7">
        <v>8</v>
      </c>
      <c r="Y604" s="7">
        <v>79.980003359999998</v>
      </c>
      <c r="Z604" s="7">
        <f t="shared" si="38"/>
        <v>71.980003359999998</v>
      </c>
      <c r="AA604" t="s">
        <v>66</v>
      </c>
      <c r="AB604" t="str">
        <f t="shared" si="39"/>
        <v>Non-Cash Payments</v>
      </c>
    </row>
    <row r="605" spans="1:28" x14ac:dyDescent="0.25">
      <c r="A605">
        <v>5528</v>
      </c>
      <c r="B605" s="2">
        <v>42085</v>
      </c>
      <c r="C605" s="10">
        <f>VLOOKUP(B605,Dates!A:B,2,FALSE)</f>
        <v>1</v>
      </c>
      <c r="D605">
        <v>4</v>
      </c>
      <c r="E605" s="2">
        <f t="shared" si="36"/>
        <v>42089</v>
      </c>
      <c r="F605">
        <v>0</v>
      </c>
      <c r="G605" t="s">
        <v>62</v>
      </c>
      <c r="H605" t="str">
        <f t="shared" si="37"/>
        <v>Other</v>
      </c>
      <c r="I605">
        <v>24</v>
      </c>
      <c r="J605">
        <v>6071</v>
      </c>
      <c r="K605">
        <v>5</v>
      </c>
      <c r="L605" t="s">
        <v>31</v>
      </c>
      <c r="M605" t="s">
        <v>480</v>
      </c>
      <c r="N605" t="s">
        <v>565</v>
      </c>
      <c r="O605" t="s">
        <v>566</v>
      </c>
      <c r="Q605" t="s">
        <v>503</v>
      </c>
      <c r="R605" t="s">
        <v>483</v>
      </c>
      <c r="S605" t="s">
        <v>1059</v>
      </c>
      <c r="T605" t="s">
        <v>1058</v>
      </c>
      <c r="U605" s="7">
        <v>50</v>
      </c>
      <c r="V605" s="7">
        <v>43.678035218757444</v>
      </c>
      <c r="W605">
        <v>2</v>
      </c>
      <c r="X605" s="7">
        <v>10</v>
      </c>
      <c r="Y605" s="7">
        <v>100</v>
      </c>
      <c r="Z605" s="7">
        <f t="shared" si="38"/>
        <v>90</v>
      </c>
      <c r="AA605" t="s">
        <v>66</v>
      </c>
      <c r="AB605" t="str">
        <f t="shared" si="39"/>
        <v>Non-Cash Payments</v>
      </c>
    </row>
    <row r="606" spans="1:28" x14ac:dyDescent="0.25">
      <c r="A606">
        <v>367</v>
      </c>
      <c r="B606" s="2">
        <v>42156</v>
      </c>
      <c r="C606" s="10">
        <f>VLOOKUP(B606,Dates!A:B,2,FALSE)</f>
        <v>2</v>
      </c>
      <c r="D606">
        <v>4</v>
      </c>
      <c r="E606" s="2">
        <f t="shared" si="36"/>
        <v>42160</v>
      </c>
      <c r="F606">
        <v>0</v>
      </c>
      <c r="G606" t="s">
        <v>62</v>
      </c>
      <c r="H606" t="str">
        <f t="shared" si="37"/>
        <v>Other</v>
      </c>
      <c r="I606">
        <v>29</v>
      </c>
      <c r="J606">
        <v>8730</v>
      </c>
      <c r="K606">
        <v>5</v>
      </c>
      <c r="L606" t="s">
        <v>31</v>
      </c>
      <c r="M606" t="s">
        <v>480</v>
      </c>
      <c r="N606" t="s">
        <v>589</v>
      </c>
      <c r="O606" t="s">
        <v>590</v>
      </c>
      <c r="Q606" t="s">
        <v>495</v>
      </c>
      <c r="R606" t="s">
        <v>496</v>
      </c>
      <c r="S606" t="s">
        <v>1047</v>
      </c>
      <c r="T606" t="s">
        <v>1046</v>
      </c>
      <c r="U606" s="7">
        <v>39.990001679999999</v>
      </c>
      <c r="V606" s="7">
        <v>34.198098313835338</v>
      </c>
      <c r="W606">
        <v>2</v>
      </c>
      <c r="X606" s="7">
        <v>8</v>
      </c>
      <c r="Y606" s="7">
        <v>79.980003359999998</v>
      </c>
      <c r="Z606" s="7">
        <f t="shared" si="38"/>
        <v>71.980003359999998</v>
      </c>
      <c r="AA606" t="s">
        <v>66</v>
      </c>
      <c r="AB606" t="str">
        <f t="shared" si="39"/>
        <v>Non-Cash Payments</v>
      </c>
    </row>
    <row r="607" spans="1:28" x14ac:dyDescent="0.25">
      <c r="A607">
        <v>52353</v>
      </c>
      <c r="B607" s="2">
        <v>42796</v>
      </c>
      <c r="C607" s="10">
        <f>VLOOKUP(B607,Dates!A:B,2,FALSE)</f>
        <v>5</v>
      </c>
      <c r="D607">
        <v>4</v>
      </c>
      <c r="E607" s="2">
        <f t="shared" si="36"/>
        <v>42802</v>
      </c>
      <c r="F607">
        <v>0</v>
      </c>
      <c r="G607" t="s">
        <v>62</v>
      </c>
      <c r="H607" t="str">
        <f t="shared" si="37"/>
        <v>Other</v>
      </c>
      <c r="I607">
        <v>24</v>
      </c>
      <c r="J607">
        <v>9634</v>
      </c>
      <c r="K607">
        <v>5</v>
      </c>
      <c r="L607" t="s">
        <v>31</v>
      </c>
      <c r="M607" t="s">
        <v>480</v>
      </c>
      <c r="N607" t="s">
        <v>591</v>
      </c>
      <c r="O607" t="s">
        <v>592</v>
      </c>
      <c r="Q607" t="s">
        <v>506</v>
      </c>
      <c r="R607" t="s">
        <v>496</v>
      </c>
      <c r="S607" t="s">
        <v>1059</v>
      </c>
      <c r="T607" t="s">
        <v>1058</v>
      </c>
      <c r="U607" s="7">
        <v>50</v>
      </c>
      <c r="V607" s="7">
        <v>43.678035218757444</v>
      </c>
      <c r="W607">
        <v>2</v>
      </c>
      <c r="X607" s="7">
        <v>10</v>
      </c>
      <c r="Y607" s="7">
        <v>100</v>
      </c>
      <c r="Z607" s="7">
        <f t="shared" si="38"/>
        <v>90</v>
      </c>
      <c r="AA607" t="s">
        <v>66</v>
      </c>
      <c r="AB607" t="str">
        <f t="shared" si="39"/>
        <v>Non-Cash Payments</v>
      </c>
    </row>
    <row r="608" spans="1:28" x14ac:dyDescent="0.25">
      <c r="A608">
        <v>1784</v>
      </c>
      <c r="B608" s="2">
        <v>42031</v>
      </c>
      <c r="C608" s="10">
        <f>VLOOKUP(B608,Dates!A:B,2,FALSE)</f>
        <v>3</v>
      </c>
      <c r="D608">
        <v>4</v>
      </c>
      <c r="E608" s="2">
        <f t="shared" si="36"/>
        <v>42037</v>
      </c>
      <c r="F608">
        <v>1</v>
      </c>
      <c r="G608" t="s">
        <v>62</v>
      </c>
      <c r="H608" t="str">
        <f t="shared" si="37"/>
        <v>Other</v>
      </c>
      <c r="I608">
        <v>24</v>
      </c>
      <c r="J608">
        <v>8010</v>
      </c>
      <c r="K608">
        <v>5</v>
      </c>
      <c r="L608" t="s">
        <v>31</v>
      </c>
      <c r="M608" t="s">
        <v>480</v>
      </c>
      <c r="N608" t="s">
        <v>513</v>
      </c>
      <c r="O608" t="s">
        <v>513</v>
      </c>
      <c r="Q608" t="s">
        <v>506</v>
      </c>
      <c r="R608" t="s">
        <v>496</v>
      </c>
      <c r="S608" t="s">
        <v>1059</v>
      </c>
      <c r="T608" t="s">
        <v>1058</v>
      </c>
      <c r="U608" s="7">
        <v>50</v>
      </c>
      <c r="V608" s="7">
        <v>43.678035218757444</v>
      </c>
      <c r="W608">
        <v>2</v>
      </c>
      <c r="X608" s="7">
        <v>10</v>
      </c>
      <c r="Y608" s="7">
        <v>100</v>
      </c>
      <c r="Z608" s="7">
        <f t="shared" si="38"/>
        <v>90</v>
      </c>
      <c r="AA608" t="s">
        <v>66</v>
      </c>
      <c r="AB608" t="str">
        <f t="shared" si="39"/>
        <v>Non-Cash Payments</v>
      </c>
    </row>
    <row r="609" spans="1:28" x14ac:dyDescent="0.25">
      <c r="A609">
        <v>60317</v>
      </c>
      <c r="B609" s="2">
        <v>42885</v>
      </c>
      <c r="C609" s="10">
        <f>VLOOKUP(B609,Dates!A:B,2,FALSE)</f>
        <v>3</v>
      </c>
      <c r="D609">
        <v>4</v>
      </c>
      <c r="E609" s="2">
        <f t="shared" si="36"/>
        <v>42891</v>
      </c>
      <c r="F609">
        <v>0</v>
      </c>
      <c r="G609" t="s">
        <v>62</v>
      </c>
      <c r="H609" t="str">
        <f t="shared" si="37"/>
        <v>Other</v>
      </c>
      <c r="I609">
        <v>29</v>
      </c>
      <c r="J609">
        <v>3484</v>
      </c>
      <c r="K609">
        <v>5</v>
      </c>
      <c r="L609" t="s">
        <v>31</v>
      </c>
      <c r="M609" t="s">
        <v>480</v>
      </c>
      <c r="N609" t="s">
        <v>532</v>
      </c>
      <c r="O609" t="s">
        <v>532</v>
      </c>
      <c r="Q609" t="s">
        <v>522</v>
      </c>
      <c r="R609" t="s">
        <v>492</v>
      </c>
      <c r="S609" t="s">
        <v>1047</v>
      </c>
      <c r="T609" t="s">
        <v>1046</v>
      </c>
      <c r="U609" s="7">
        <v>39.990001679999999</v>
      </c>
      <c r="V609" s="7">
        <v>34.198098313835338</v>
      </c>
      <c r="W609">
        <v>2</v>
      </c>
      <c r="X609" s="7">
        <v>9.6000003809999992</v>
      </c>
      <c r="Y609" s="7">
        <v>79.980003359999998</v>
      </c>
      <c r="Z609" s="7">
        <f t="shared" si="38"/>
        <v>70.380002978999997</v>
      </c>
      <c r="AA609" t="s">
        <v>66</v>
      </c>
      <c r="AB609" t="str">
        <f t="shared" si="39"/>
        <v>Non-Cash Payments</v>
      </c>
    </row>
    <row r="610" spans="1:28" x14ac:dyDescent="0.25">
      <c r="A610">
        <v>6776</v>
      </c>
      <c r="B610" s="2">
        <v>42251</v>
      </c>
      <c r="C610" s="10">
        <f>VLOOKUP(B610,Dates!A:B,2,FALSE)</f>
        <v>6</v>
      </c>
      <c r="D610">
        <v>4</v>
      </c>
      <c r="E610" s="2">
        <f t="shared" si="36"/>
        <v>42257</v>
      </c>
      <c r="F610">
        <v>0</v>
      </c>
      <c r="G610" t="s">
        <v>62</v>
      </c>
      <c r="H610" t="str">
        <f t="shared" si="37"/>
        <v>Other</v>
      </c>
      <c r="I610">
        <v>24</v>
      </c>
      <c r="J610">
        <v>7307</v>
      </c>
      <c r="K610">
        <v>5</v>
      </c>
      <c r="L610" t="s">
        <v>31</v>
      </c>
      <c r="M610" t="s">
        <v>480</v>
      </c>
      <c r="N610" t="s">
        <v>512</v>
      </c>
      <c r="O610" t="s">
        <v>512</v>
      </c>
      <c r="Q610" t="s">
        <v>509</v>
      </c>
      <c r="R610" t="s">
        <v>483</v>
      </c>
      <c r="S610" t="s">
        <v>1059</v>
      </c>
      <c r="T610" t="s">
        <v>1058</v>
      </c>
      <c r="U610" s="7">
        <v>50</v>
      </c>
      <c r="V610" s="7">
        <v>43.678035218757444</v>
      </c>
      <c r="W610">
        <v>2</v>
      </c>
      <c r="X610" s="7">
        <v>12</v>
      </c>
      <c r="Y610" s="7">
        <v>100</v>
      </c>
      <c r="Z610" s="7">
        <f t="shared" si="38"/>
        <v>88</v>
      </c>
      <c r="AA610" t="s">
        <v>66</v>
      </c>
      <c r="AB610" t="str">
        <f t="shared" si="39"/>
        <v>Non-Cash Payments</v>
      </c>
    </row>
    <row r="611" spans="1:28" x14ac:dyDescent="0.25">
      <c r="A611">
        <v>4487</v>
      </c>
      <c r="B611" s="2">
        <v>42188</v>
      </c>
      <c r="C611" s="10">
        <f>VLOOKUP(B611,Dates!A:B,2,FALSE)</f>
        <v>6</v>
      </c>
      <c r="D611">
        <v>4</v>
      </c>
      <c r="E611" s="2">
        <f t="shared" si="36"/>
        <v>42194</v>
      </c>
      <c r="F611">
        <v>0</v>
      </c>
      <c r="G611" t="s">
        <v>62</v>
      </c>
      <c r="H611" t="str">
        <f t="shared" si="37"/>
        <v>Other</v>
      </c>
      <c r="I611">
        <v>24</v>
      </c>
      <c r="J611">
        <v>1975</v>
      </c>
      <c r="K611">
        <v>5</v>
      </c>
      <c r="L611" t="s">
        <v>31</v>
      </c>
      <c r="M611" t="s">
        <v>480</v>
      </c>
      <c r="N611" t="s">
        <v>547</v>
      </c>
      <c r="O611" t="s">
        <v>482</v>
      </c>
      <c r="Q611" t="s">
        <v>482</v>
      </c>
      <c r="R611" t="s">
        <v>483</v>
      </c>
      <c r="S611" t="s">
        <v>1059</v>
      </c>
      <c r="T611" t="s">
        <v>1058</v>
      </c>
      <c r="U611" s="7">
        <v>50</v>
      </c>
      <c r="V611" s="7">
        <v>43.678035218757444</v>
      </c>
      <c r="W611">
        <v>2</v>
      </c>
      <c r="X611" s="7">
        <v>13</v>
      </c>
      <c r="Y611" s="7">
        <v>100</v>
      </c>
      <c r="Z611" s="7">
        <f t="shared" si="38"/>
        <v>87</v>
      </c>
      <c r="AA611" t="s">
        <v>66</v>
      </c>
      <c r="AB611" t="str">
        <f t="shared" si="39"/>
        <v>Non-Cash Payments</v>
      </c>
    </row>
    <row r="612" spans="1:28" x14ac:dyDescent="0.25">
      <c r="A612">
        <v>9681</v>
      </c>
      <c r="B612" s="2">
        <v>42146</v>
      </c>
      <c r="C612" s="10">
        <f>VLOOKUP(B612,Dates!A:B,2,FALSE)</f>
        <v>6</v>
      </c>
      <c r="D612">
        <v>4</v>
      </c>
      <c r="E612" s="2">
        <f t="shared" si="36"/>
        <v>42152</v>
      </c>
      <c r="F612">
        <v>0</v>
      </c>
      <c r="G612" t="s">
        <v>62</v>
      </c>
      <c r="H612" t="str">
        <f t="shared" si="37"/>
        <v>Other</v>
      </c>
      <c r="I612">
        <v>24</v>
      </c>
      <c r="J612">
        <v>629</v>
      </c>
      <c r="K612">
        <v>5</v>
      </c>
      <c r="L612" t="s">
        <v>31</v>
      </c>
      <c r="M612" t="s">
        <v>480</v>
      </c>
      <c r="N612" t="s">
        <v>593</v>
      </c>
      <c r="O612" t="s">
        <v>593</v>
      </c>
      <c r="Q612" t="s">
        <v>482</v>
      </c>
      <c r="R612" t="s">
        <v>483</v>
      </c>
      <c r="S612" t="s">
        <v>1059</v>
      </c>
      <c r="T612" t="s">
        <v>1058</v>
      </c>
      <c r="U612" s="7">
        <v>50</v>
      </c>
      <c r="V612" s="7">
        <v>43.678035218757444</v>
      </c>
      <c r="W612">
        <v>2</v>
      </c>
      <c r="X612" s="7">
        <v>15</v>
      </c>
      <c r="Y612" s="7">
        <v>100</v>
      </c>
      <c r="Z612" s="7">
        <f t="shared" si="38"/>
        <v>85</v>
      </c>
      <c r="AA612" t="s">
        <v>66</v>
      </c>
      <c r="AB612" t="str">
        <f t="shared" si="39"/>
        <v>Non-Cash Payments</v>
      </c>
    </row>
    <row r="613" spans="1:28" x14ac:dyDescent="0.25">
      <c r="A613">
        <v>60868</v>
      </c>
      <c r="B613" s="2">
        <v>42922</v>
      </c>
      <c r="C613" s="10">
        <f>VLOOKUP(B613,Dates!A:B,2,FALSE)</f>
        <v>5</v>
      </c>
      <c r="D613">
        <v>4</v>
      </c>
      <c r="E613" s="2">
        <f t="shared" si="36"/>
        <v>42928</v>
      </c>
      <c r="F613">
        <v>0</v>
      </c>
      <c r="G613" t="s">
        <v>62</v>
      </c>
      <c r="H613" t="str">
        <f t="shared" si="37"/>
        <v>Other</v>
      </c>
      <c r="I613">
        <v>29</v>
      </c>
      <c r="J613">
        <v>11753</v>
      </c>
      <c r="K613">
        <v>5</v>
      </c>
      <c r="L613" t="s">
        <v>31</v>
      </c>
      <c r="M613" t="s">
        <v>480</v>
      </c>
      <c r="N613" t="s">
        <v>594</v>
      </c>
      <c r="O613" t="s">
        <v>482</v>
      </c>
      <c r="Q613" t="s">
        <v>482</v>
      </c>
      <c r="R613" t="s">
        <v>483</v>
      </c>
      <c r="S613" t="s">
        <v>1047</v>
      </c>
      <c r="T613" t="s">
        <v>1046</v>
      </c>
      <c r="U613" s="7">
        <v>39.990001679999999</v>
      </c>
      <c r="V613" s="7">
        <v>34.198098313835338</v>
      </c>
      <c r="W613">
        <v>2</v>
      </c>
      <c r="X613" s="7">
        <v>13.600000380000001</v>
      </c>
      <c r="Y613" s="7">
        <v>79.980003359999998</v>
      </c>
      <c r="Z613" s="7">
        <f t="shared" si="38"/>
        <v>66.38000298</v>
      </c>
      <c r="AA613" t="s">
        <v>66</v>
      </c>
      <c r="AB613" t="str">
        <f t="shared" si="39"/>
        <v>Non-Cash Payments</v>
      </c>
    </row>
    <row r="614" spans="1:28" x14ac:dyDescent="0.25">
      <c r="A614">
        <v>53231</v>
      </c>
      <c r="B614" s="2">
        <v>42782</v>
      </c>
      <c r="C614" s="10">
        <f>VLOOKUP(B614,Dates!A:B,2,FALSE)</f>
        <v>5</v>
      </c>
      <c r="D614">
        <v>4</v>
      </c>
      <c r="E614" s="2">
        <f t="shared" si="36"/>
        <v>42788</v>
      </c>
      <c r="F614">
        <v>0</v>
      </c>
      <c r="G614" t="s">
        <v>62</v>
      </c>
      <c r="H614" t="str">
        <f t="shared" si="37"/>
        <v>Other</v>
      </c>
      <c r="I614">
        <v>26</v>
      </c>
      <c r="J614">
        <v>5375</v>
      </c>
      <c r="K614">
        <v>5</v>
      </c>
      <c r="L614" t="s">
        <v>31</v>
      </c>
      <c r="M614" t="s">
        <v>480</v>
      </c>
      <c r="N614" t="s">
        <v>562</v>
      </c>
      <c r="O614" t="s">
        <v>485</v>
      </c>
      <c r="Q614" t="s">
        <v>486</v>
      </c>
      <c r="R614" t="s">
        <v>483</v>
      </c>
      <c r="S614" t="s">
        <v>1063</v>
      </c>
      <c r="T614" t="s">
        <v>1111</v>
      </c>
      <c r="U614" s="7">
        <v>39.990001679999999</v>
      </c>
      <c r="V614" s="7">
        <v>30.892751576250003</v>
      </c>
      <c r="W614">
        <v>2</v>
      </c>
      <c r="X614" s="7">
        <v>14.399999619999999</v>
      </c>
      <c r="Y614" s="7">
        <v>79.980003359999998</v>
      </c>
      <c r="Z614" s="7">
        <f t="shared" si="38"/>
        <v>65.580003739999995</v>
      </c>
      <c r="AA614" t="s">
        <v>66</v>
      </c>
      <c r="AB614" t="str">
        <f t="shared" si="39"/>
        <v>Non-Cash Payments</v>
      </c>
    </row>
    <row r="615" spans="1:28" x14ac:dyDescent="0.25">
      <c r="A615">
        <v>52601</v>
      </c>
      <c r="B615" s="2">
        <v>42888</v>
      </c>
      <c r="C615" s="10">
        <f>VLOOKUP(B615,Dates!A:B,2,FALSE)</f>
        <v>6</v>
      </c>
      <c r="D615">
        <v>4</v>
      </c>
      <c r="E615" s="2">
        <f t="shared" si="36"/>
        <v>42894</v>
      </c>
      <c r="F615">
        <v>0</v>
      </c>
      <c r="G615" t="s">
        <v>62</v>
      </c>
      <c r="H615" t="str">
        <f t="shared" si="37"/>
        <v>Other</v>
      </c>
      <c r="I615">
        <v>29</v>
      </c>
      <c r="J615">
        <v>1695</v>
      </c>
      <c r="K615">
        <v>5</v>
      </c>
      <c r="L615" t="s">
        <v>31</v>
      </c>
      <c r="M615" t="s">
        <v>480</v>
      </c>
      <c r="N615" t="s">
        <v>595</v>
      </c>
      <c r="O615" t="s">
        <v>513</v>
      </c>
      <c r="Q615" t="s">
        <v>506</v>
      </c>
      <c r="R615" t="s">
        <v>496</v>
      </c>
      <c r="S615" t="s">
        <v>1047</v>
      </c>
      <c r="T615" t="s">
        <v>1046</v>
      </c>
      <c r="U615" s="7">
        <v>39.990001679999999</v>
      </c>
      <c r="V615" s="7">
        <v>34.198098313835338</v>
      </c>
      <c r="W615">
        <v>2</v>
      </c>
      <c r="X615" s="7">
        <v>14.399999619999999</v>
      </c>
      <c r="Y615" s="7">
        <v>79.980003359999998</v>
      </c>
      <c r="Z615" s="7">
        <f t="shared" si="38"/>
        <v>65.580003739999995</v>
      </c>
      <c r="AA615" t="s">
        <v>66</v>
      </c>
      <c r="AB615" t="str">
        <f t="shared" si="39"/>
        <v>Non-Cash Payments</v>
      </c>
    </row>
    <row r="616" spans="1:28" x14ac:dyDescent="0.25">
      <c r="A616">
        <v>4660</v>
      </c>
      <c r="B616" s="2">
        <v>42280</v>
      </c>
      <c r="C616" s="10">
        <f>VLOOKUP(B616,Dates!A:B,2,FALSE)</f>
        <v>7</v>
      </c>
      <c r="D616">
        <v>4</v>
      </c>
      <c r="E616" s="2">
        <f t="shared" si="36"/>
        <v>42285</v>
      </c>
      <c r="F616">
        <v>1</v>
      </c>
      <c r="G616" t="s">
        <v>62</v>
      </c>
      <c r="H616" t="str">
        <f t="shared" si="37"/>
        <v>Other</v>
      </c>
      <c r="I616">
        <v>29</v>
      </c>
      <c r="J616">
        <v>9884</v>
      </c>
      <c r="K616">
        <v>5</v>
      </c>
      <c r="L616" t="s">
        <v>31</v>
      </c>
      <c r="M616" t="s">
        <v>480</v>
      </c>
      <c r="N616" t="s">
        <v>596</v>
      </c>
      <c r="O616" t="s">
        <v>597</v>
      </c>
      <c r="Q616" t="s">
        <v>517</v>
      </c>
      <c r="R616" t="s">
        <v>496</v>
      </c>
      <c r="S616" t="s">
        <v>1047</v>
      </c>
      <c r="T616" t="s">
        <v>1046</v>
      </c>
      <c r="U616" s="7">
        <v>39.990001679999999</v>
      </c>
      <c r="V616" s="7">
        <v>34.198098313835338</v>
      </c>
      <c r="W616">
        <v>2</v>
      </c>
      <c r="X616" s="7">
        <v>14.399999619999999</v>
      </c>
      <c r="Y616" s="7">
        <v>79.980003359999998</v>
      </c>
      <c r="Z616" s="7">
        <f t="shared" si="38"/>
        <v>65.580003739999995</v>
      </c>
      <c r="AA616" t="s">
        <v>66</v>
      </c>
      <c r="AB616" t="str">
        <f t="shared" si="39"/>
        <v>Non-Cash Payments</v>
      </c>
    </row>
    <row r="617" spans="1:28" x14ac:dyDescent="0.25">
      <c r="A617">
        <v>3539</v>
      </c>
      <c r="B617" s="2">
        <v>42056</v>
      </c>
      <c r="C617" s="10">
        <f>VLOOKUP(B617,Dates!A:B,2,FALSE)</f>
        <v>7</v>
      </c>
      <c r="D617">
        <v>4</v>
      </c>
      <c r="E617" s="2">
        <f t="shared" si="36"/>
        <v>42061</v>
      </c>
      <c r="F617">
        <v>1</v>
      </c>
      <c r="G617" t="s">
        <v>62</v>
      </c>
      <c r="H617" t="str">
        <f t="shared" si="37"/>
        <v>Other</v>
      </c>
      <c r="I617">
        <v>24</v>
      </c>
      <c r="J617">
        <v>8498</v>
      </c>
      <c r="K617">
        <v>5</v>
      </c>
      <c r="L617" t="s">
        <v>31</v>
      </c>
      <c r="M617" t="s">
        <v>480</v>
      </c>
      <c r="N617" t="s">
        <v>598</v>
      </c>
      <c r="O617" t="s">
        <v>520</v>
      </c>
      <c r="Q617" t="s">
        <v>506</v>
      </c>
      <c r="R617" t="s">
        <v>496</v>
      </c>
      <c r="S617" t="s">
        <v>1059</v>
      </c>
      <c r="T617" t="s">
        <v>1058</v>
      </c>
      <c r="U617" s="7">
        <v>50</v>
      </c>
      <c r="V617" s="7">
        <v>43.678035218757444</v>
      </c>
      <c r="W617">
        <v>2</v>
      </c>
      <c r="X617" s="7">
        <v>18</v>
      </c>
      <c r="Y617" s="7">
        <v>100</v>
      </c>
      <c r="Z617" s="7">
        <f t="shared" si="38"/>
        <v>82</v>
      </c>
      <c r="AA617" t="s">
        <v>66</v>
      </c>
      <c r="AB617" t="str">
        <f t="shared" si="39"/>
        <v>Non-Cash Payments</v>
      </c>
    </row>
    <row r="618" spans="1:28" x14ac:dyDescent="0.25">
      <c r="A618">
        <v>53231</v>
      </c>
      <c r="B618" s="2">
        <v>42782</v>
      </c>
      <c r="C618" s="10">
        <f>VLOOKUP(B618,Dates!A:B,2,FALSE)</f>
        <v>5</v>
      </c>
      <c r="D618">
        <v>4</v>
      </c>
      <c r="E618" s="2">
        <f t="shared" si="36"/>
        <v>42788</v>
      </c>
      <c r="F618">
        <v>0</v>
      </c>
      <c r="G618" t="s">
        <v>62</v>
      </c>
      <c r="H618" t="str">
        <f t="shared" si="37"/>
        <v>Other</v>
      </c>
      <c r="I618">
        <v>24</v>
      </c>
      <c r="J618">
        <v>5375</v>
      </c>
      <c r="K618">
        <v>5</v>
      </c>
      <c r="L618" t="s">
        <v>31</v>
      </c>
      <c r="M618" t="s">
        <v>480</v>
      </c>
      <c r="N618" t="s">
        <v>562</v>
      </c>
      <c r="O618" t="s">
        <v>485</v>
      </c>
      <c r="Q618" t="s">
        <v>486</v>
      </c>
      <c r="R618" t="s">
        <v>483</v>
      </c>
      <c r="S618" t="s">
        <v>1059</v>
      </c>
      <c r="T618" t="s">
        <v>1058</v>
      </c>
      <c r="U618" s="7">
        <v>50</v>
      </c>
      <c r="V618" s="7">
        <v>43.678035218757444</v>
      </c>
      <c r="W618">
        <v>2</v>
      </c>
      <c r="X618" s="7">
        <v>20</v>
      </c>
      <c r="Y618" s="7">
        <v>100</v>
      </c>
      <c r="Z618" s="7">
        <f t="shared" si="38"/>
        <v>80</v>
      </c>
      <c r="AA618" t="s">
        <v>66</v>
      </c>
      <c r="AB618" t="str">
        <f t="shared" si="39"/>
        <v>Non-Cash Payments</v>
      </c>
    </row>
    <row r="619" spans="1:28" x14ac:dyDescent="0.25">
      <c r="A619">
        <v>54488</v>
      </c>
      <c r="B619" s="2">
        <v>42889</v>
      </c>
      <c r="C619" s="10">
        <f>VLOOKUP(B619,Dates!A:B,2,FALSE)</f>
        <v>7</v>
      </c>
      <c r="D619">
        <v>4</v>
      </c>
      <c r="E619" s="2">
        <f t="shared" si="36"/>
        <v>42894</v>
      </c>
      <c r="F619">
        <v>0</v>
      </c>
      <c r="G619" t="s">
        <v>62</v>
      </c>
      <c r="H619" t="str">
        <f t="shared" si="37"/>
        <v>Other</v>
      </c>
      <c r="I619">
        <v>24</v>
      </c>
      <c r="J619">
        <v>7534</v>
      </c>
      <c r="K619">
        <v>5</v>
      </c>
      <c r="L619" t="s">
        <v>31</v>
      </c>
      <c r="M619" t="s">
        <v>480</v>
      </c>
      <c r="N619" t="s">
        <v>599</v>
      </c>
      <c r="O619" t="s">
        <v>513</v>
      </c>
      <c r="Q619" t="s">
        <v>506</v>
      </c>
      <c r="R619" t="s">
        <v>496</v>
      </c>
      <c r="S619" t="s">
        <v>1059</v>
      </c>
      <c r="T619" t="s">
        <v>1058</v>
      </c>
      <c r="U619" s="7">
        <v>50</v>
      </c>
      <c r="V619" s="7">
        <v>43.678035218757444</v>
      </c>
      <c r="W619">
        <v>2</v>
      </c>
      <c r="X619" s="7">
        <v>20</v>
      </c>
      <c r="Y619" s="7">
        <v>100</v>
      </c>
      <c r="Z619" s="7">
        <f t="shared" si="38"/>
        <v>80</v>
      </c>
      <c r="AA619" t="s">
        <v>66</v>
      </c>
      <c r="AB619" t="str">
        <f t="shared" si="39"/>
        <v>Non-Cash Payments</v>
      </c>
    </row>
    <row r="620" spans="1:28" x14ac:dyDescent="0.25">
      <c r="A620">
        <v>6776</v>
      </c>
      <c r="B620" s="2">
        <v>42251</v>
      </c>
      <c r="C620" s="10">
        <f>VLOOKUP(B620,Dates!A:B,2,FALSE)</f>
        <v>6</v>
      </c>
      <c r="D620">
        <v>4</v>
      </c>
      <c r="E620" s="2">
        <f t="shared" si="36"/>
        <v>42257</v>
      </c>
      <c r="F620">
        <v>0</v>
      </c>
      <c r="G620" t="s">
        <v>62</v>
      </c>
      <c r="H620" t="str">
        <f t="shared" si="37"/>
        <v>Other</v>
      </c>
      <c r="I620">
        <v>29</v>
      </c>
      <c r="J620">
        <v>7307</v>
      </c>
      <c r="K620">
        <v>5</v>
      </c>
      <c r="L620" t="s">
        <v>31</v>
      </c>
      <c r="M620" t="s">
        <v>480</v>
      </c>
      <c r="N620" t="s">
        <v>512</v>
      </c>
      <c r="O620" t="s">
        <v>512</v>
      </c>
      <c r="Q620" t="s">
        <v>509</v>
      </c>
      <c r="R620" t="s">
        <v>483</v>
      </c>
      <c r="S620" t="s">
        <v>1047</v>
      </c>
      <c r="T620" t="s">
        <v>1046</v>
      </c>
      <c r="U620" s="7">
        <v>39.990001679999999</v>
      </c>
      <c r="V620" s="7">
        <v>34.198098313835338</v>
      </c>
      <c r="W620">
        <v>2</v>
      </c>
      <c r="X620" s="7">
        <v>20</v>
      </c>
      <c r="Y620" s="7">
        <v>79.980003359999998</v>
      </c>
      <c r="Z620" s="7">
        <f t="shared" si="38"/>
        <v>59.980003359999998</v>
      </c>
      <c r="AA620" t="s">
        <v>66</v>
      </c>
      <c r="AB620" t="str">
        <f t="shared" si="39"/>
        <v>Non-Cash Payments</v>
      </c>
    </row>
    <row r="621" spans="1:28" x14ac:dyDescent="0.25">
      <c r="A621">
        <v>52549</v>
      </c>
      <c r="B621" s="2">
        <v>42888</v>
      </c>
      <c r="C621" s="10">
        <f>VLOOKUP(B621,Dates!A:B,2,FALSE)</f>
        <v>6</v>
      </c>
      <c r="D621">
        <v>4</v>
      </c>
      <c r="E621" s="2">
        <f t="shared" si="36"/>
        <v>42894</v>
      </c>
      <c r="F621">
        <v>1</v>
      </c>
      <c r="G621" t="s">
        <v>62</v>
      </c>
      <c r="H621" t="str">
        <f t="shared" si="37"/>
        <v>Other</v>
      </c>
      <c r="I621">
        <v>29</v>
      </c>
      <c r="J621">
        <v>123</v>
      </c>
      <c r="K621">
        <v>5</v>
      </c>
      <c r="L621" t="s">
        <v>31</v>
      </c>
      <c r="M621" t="s">
        <v>480</v>
      </c>
      <c r="N621" t="s">
        <v>600</v>
      </c>
      <c r="O621" t="s">
        <v>601</v>
      </c>
      <c r="Q621" t="s">
        <v>509</v>
      </c>
      <c r="R621" t="s">
        <v>483</v>
      </c>
      <c r="S621" t="s">
        <v>1047</v>
      </c>
      <c r="T621" t="s">
        <v>1046</v>
      </c>
      <c r="U621" s="7">
        <v>39.990001679999999</v>
      </c>
      <c r="V621" s="7">
        <v>34.198098313835338</v>
      </c>
      <c r="W621">
        <v>2</v>
      </c>
      <c r="X621" s="7">
        <v>20</v>
      </c>
      <c r="Y621" s="7">
        <v>79.980003359999998</v>
      </c>
      <c r="Z621" s="7">
        <f t="shared" si="38"/>
        <v>59.980003359999998</v>
      </c>
      <c r="AA621" t="s">
        <v>66</v>
      </c>
      <c r="AB621" t="str">
        <f t="shared" si="39"/>
        <v>Non-Cash Payments</v>
      </c>
    </row>
    <row r="622" spans="1:28" x14ac:dyDescent="0.25">
      <c r="A622">
        <v>60361</v>
      </c>
      <c r="B622" s="2">
        <v>42886</v>
      </c>
      <c r="C622" s="10">
        <f>VLOOKUP(B622,Dates!A:B,2,FALSE)</f>
        <v>4</v>
      </c>
      <c r="D622">
        <v>4</v>
      </c>
      <c r="E622" s="2">
        <f t="shared" si="36"/>
        <v>42892</v>
      </c>
      <c r="F622">
        <v>0</v>
      </c>
      <c r="G622" t="s">
        <v>62</v>
      </c>
      <c r="H622" t="str">
        <f t="shared" si="37"/>
        <v>Other</v>
      </c>
      <c r="I622">
        <v>24</v>
      </c>
      <c r="J622">
        <v>8498</v>
      </c>
      <c r="K622">
        <v>5</v>
      </c>
      <c r="L622" t="s">
        <v>31</v>
      </c>
      <c r="M622" t="s">
        <v>480</v>
      </c>
      <c r="N622" t="s">
        <v>551</v>
      </c>
      <c r="O622" t="s">
        <v>482</v>
      </c>
      <c r="Q622" t="s">
        <v>482</v>
      </c>
      <c r="R622" t="s">
        <v>483</v>
      </c>
      <c r="S622" t="s">
        <v>1059</v>
      </c>
      <c r="T622" t="s">
        <v>1058</v>
      </c>
      <c r="U622" s="7">
        <v>50</v>
      </c>
      <c r="V622" s="7">
        <v>43.678035218757444</v>
      </c>
      <c r="W622">
        <v>2</v>
      </c>
      <c r="X622" s="7">
        <v>25</v>
      </c>
      <c r="Y622" s="7">
        <v>100</v>
      </c>
      <c r="Z622" s="7">
        <f t="shared" si="38"/>
        <v>75</v>
      </c>
      <c r="AA622" t="s">
        <v>66</v>
      </c>
      <c r="AB622" t="str">
        <f t="shared" si="39"/>
        <v>Non-Cash Payments</v>
      </c>
    </row>
    <row r="623" spans="1:28" x14ac:dyDescent="0.25">
      <c r="A623">
        <v>8470</v>
      </c>
      <c r="B623" s="2">
        <v>42099</v>
      </c>
      <c r="C623" s="10">
        <f>VLOOKUP(B623,Dates!A:B,2,FALSE)</f>
        <v>1</v>
      </c>
      <c r="D623">
        <v>4</v>
      </c>
      <c r="E623" s="2">
        <f t="shared" si="36"/>
        <v>42103</v>
      </c>
      <c r="F623">
        <v>1</v>
      </c>
      <c r="G623" t="s">
        <v>62</v>
      </c>
      <c r="H623" t="str">
        <f t="shared" si="37"/>
        <v>Other</v>
      </c>
      <c r="I623">
        <v>37</v>
      </c>
      <c r="J623">
        <v>9162</v>
      </c>
      <c r="K623">
        <v>6</v>
      </c>
      <c r="L623" t="s">
        <v>35</v>
      </c>
      <c r="M623" t="s">
        <v>480</v>
      </c>
      <c r="N623" t="s">
        <v>550</v>
      </c>
      <c r="O623" t="s">
        <v>550</v>
      </c>
      <c r="Q623" t="s">
        <v>482</v>
      </c>
      <c r="R623" t="s">
        <v>483</v>
      </c>
      <c r="S623" t="s">
        <v>1051</v>
      </c>
      <c r="T623" t="s">
        <v>1069</v>
      </c>
      <c r="U623" s="7">
        <v>31.989999770000001</v>
      </c>
      <c r="V623" s="7">
        <v>23.973333102666668</v>
      </c>
      <c r="W623">
        <v>2</v>
      </c>
      <c r="X623" s="7">
        <v>0.63999998599999997</v>
      </c>
      <c r="Y623" s="7">
        <v>63.979999540000001</v>
      </c>
      <c r="Z623" s="7">
        <f t="shared" si="38"/>
        <v>63.339999554000002</v>
      </c>
      <c r="AA623" t="s">
        <v>66</v>
      </c>
      <c r="AB623" t="str">
        <f t="shared" si="39"/>
        <v>Non-Cash Payments</v>
      </c>
    </row>
    <row r="624" spans="1:28" x14ac:dyDescent="0.25">
      <c r="A624">
        <v>5712</v>
      </c>
      <c r="B624" s="2">
        <v>42088</v>
      </c>
      <c r="C624" s="10">
        <f>VLOOKUP(B624,Dates!A:B,2,FALSE)</f>
        <v>4</v>
      </c>
      <c r="D624">
        <v>4</v>
      </c>
      <c r="E624" s="2">
        <f t="shared" si="36"/>
        <v>42094</v>
      </c>
      <c r="F624">
        <v>0</v>
      </c>
      <c r="G624" t="s">
        <v>62</v>
      </c>
      <c r="H624" t="str">
        <f t="shared" si="37"/>
        <v>Other</v>
      </c>
      <c r="I624">
        <v>40</v>
      </c>
      <c r="J624">
        <v>8925</v>
      </c>
      <c r="K624">
        <v>6</v>
      </c>
      <c r="L624" t="s">
        <v>35</v>
      </c>
      <c r="M624" t="s">
        <v>480</v>
      </c>
      <c r="N624" t="s">
        <v>602</v>
      </c>
      <c r="O624" t="s">
        <v>603</v>
      </c>
      <c r="Q624" t="s">
        <v>506</v>
      </c>
      <c r="R624" t="s">
        <v>496</v>
      </c>
      <c r="S624" t="s">
        <v>1061</v>
      </c>
      <c r="T624" t="s">
        <v>1060</v>
      </c>
      <c r="U624" s="7">
        <v>24.989999770000001</v>
      </c>
      <c r="V624" s="7">
        <v>20.52742837007143</v>
      </c>
      <c r="W624">
        <v>2</v>
      </c>
      <c r="X624" s="7">
        <v>2.75</v>
      </c>
      <c r="Y624" s="7">
        <v>49.979999540000001</v>
      </c>
      <c r="Z624" s="7">
        <f t="shared" si="38"/>
        <v>47.229999540000001</v>
      </c>
      <c r="AA624" t="s">
        <v>66</v>
      </c>
      <c r="AB624" t="str">
        <f t="shared" si="39"/>
        <v>Non-Cash Payments</v>
      </c>
    </row>
    <row r="625" spans="1:28" x14ac:dyDescent="0.25">
      <c r="A625">
        <v>9309</v>
      </c>
      <c r="B625" s="2">
        <v>42140</v>
      </c>
      <c r="C625" s="10">
        <f>VLOOKUP(B625,Dates!A:B,2,FALSE)</f>
        <v>7</v>
      </c>
      <c r="D625">
        <v>4</v>
      </c>
      <c r="E625" s="2">
        <f t="shared" si="36"/>
        <v>42145</v>
      </c>
      <c r="F625">
        <v>1</v>
      </c>
      <c r="G625" t="s">
        <v>62</v>
      </c>
      <c r="H625" t="str">
        <f t="shared" si="37"/>
        <v>Other</v>
      </c>
      <c r="I625">
        <v>36</v>
      </c>
      <c r="J625">
        <v>5981</v>
      </c>
      <c r="K625">
        <v>6</v>
      </c>
      <c r="L625" t="s">
        <v>35</v>
      </c>
      <c r="M625" t="s">
        <v>480</v>
      </c>
      <c r="N625" t="s">
        <v>604</v>
      </c>
      <c r="O625" t="s">
        <v>531</v>
      </c>
      <c r="Q625" t="s">
        <v>506</v>
      </c>
      <c r="R625" t="s">
        <v>496</v>
      </c>
      <c r="S625" t="s">
        <v>1077</v>
      </c>
      <c r="T625" t="s">
        <v>1090</v>
      </c>
      <c r="U625" s="7">
        <v>19.989999770000001</v>
      </c>
      <c r="V625" s="7">
        <v>13.643874764125</v>
      </c>
      <c r="W625">
        <v>2</v>
      </c>
      <c r="X625" s="7">
        <v>4</v>
      </c>
      <c r="Y625" s="7">
        <v>39.979999540000001</v>
      </c>
      <c r="Z625" s="7">
        <f t="shared" si="38"/>
        <v>35.979999540000001</v>
      </c>
      <c r="AA625" t="s">
        <v>66</v>
      </c>
      <c r="AB625" t="str">
        <f t="shared" si="39"/>
        <v>Non-Cash Payments</v>
      </c>
    </row>
    <row r="626" spans="1:28" x14ac:dyDescent="0.25">
      <c r="A626">
        <v>8095</v>
      </c>
      <c r="B626" s="2">
        <v>42123</v>
      </c>
      <c r="C626" s="10">
        <f>VLOOKUP(B626,Dates!A:B,2,FALSE)</f>
        <v>4</v>
      </c>
      <c r="D626">
        <v>4</v>
      </c>
      <c r="E626" s="2">
        <f t="shared" si="36"/>
        <v>42129</v>
      </c>
      <c r="F626">
        <v>1</v>
      </c>
      <c r="G626" t="s">
        <v>62</v>
      </c>
      <c r="H626" t="str">
        <f t="shared" si="37"/>
        <v>Other</v>
      </c>
      <c r="I626">
        <v>37</v>
      </c>
      <c r="J626">
        <v>7347</v>
      </c>
      <c r="K626">
        <v>6</v>
      </c>
      <c r="L626" t="s">
        <v>35</v>
      </c>
      <c r="M626" t="s">
        <v>480</v>
      </c>
      <c r="N626" t="s">
        <v>605</v>
      </c>
      <c r="O626" t="s">
        <v>605</v>
      </c>
      <c r="Q626" t="s">
        <v>499</v>
      </c>
      <c r="R626" t="s">
        <v>496</v>
      </c>
      <c r="S626" t="s">
        <v>1051</v>
      </c>
      <c r="T626" t="s">
        <v>1124</v>
      </c>
      <c r="U626" s="7">
        <v>47.990001679999999</v>
      </c>
      <c r="V626" s="7">
        <v>41.802334851666664</v>
      </c>
      <c r="W626">
        <v>2</v>
      </c>
      <c r="X626" s="7">
        <v>11.52000046</v>
      </c>
      <c r="Y626" s="7">
        <v>95.980003359999998</v>
      </c>
      <c r="Z626" s="7">
        <f t="shared" si="38"/>
        <v>84.460002899999992</v>
      </c>
      <c r="AA626" t="s">
        <v>66</v>
      </c>
      <c r="AB626" t="str">
        <f t="shared" si="39"/>
        <v>Non-Cash Payments</v>
      </c>
    </row>
    <row r="627" spans="1:28" x14ac:dyDescent="0.25">
      <c r="A627">
        <v>5895</v>
      </c>
      <c r="B627" s="2">
        <v>42091</v>
      </c>
      <c r="C627" s="10">
        <f>VLOOKUP(B627,Dates!A:B,2,FALSE)</f>
        <v>7</v>
      </c>
      <c r="D627">
        <v>2</v>
      </c>
      <c r="E627" s="2">
        <f t="shared" si="36"/>
        <v>42094</v>
      </c>
      <c r="F627">
        <v>1</v>
      </c>
      <c r="G627" t="s">
        <v>23</v>
      </c>
      <c r="H627" t="str">
        <f t="shared" si="37"/>
        <v>Other</v>
      </c>
      <c r="I627">
        <v>24</v>
      </c>
      <c r="J627">
        <v>8707</v>
      </c>
      <c r="K627">
        <v>5</v>
      </c>
      <c r="L627" t="s">
        <v>31</v>
      </c>
      <c r="M627" t="s">
        <v>480</v>
      </c>
      <c r="N627" t="s">
        <v>481</v>
      </c>
      <c r="O627" t="s">
        <v>482</v>
      </c>
      <c r="Q627" t="s">
        <v>482</v>
      </c>
      <c r="R627" t="s">
        <v>483</v>
      </c>
      <c r="S627" t="s">
        <v>1059</v>
      </c>
      <c r="T627" t="s">
        <v>1058</v>
      </c>
      <c r="U627" s="7">
        <v>50</v>
      </c>
      <c r="V627" s="7">
        <v>43.678035218757444</v>
      </c>
      <c r="W627">
        <v>3</v>
      </c>
      <c r="X627" s="7">
        <v>30</v>
      </c>
      <c r="Y627" s="7">
        <v>150</v>
      </c>
      <c r="Z627" s="7">
        <f t="shared" si="38"/>
        <v>120</v>
      </c>
      <c r="AA627" t="s">
        <v>30</v>
      </c>
      <c r="AB627" t="str">
        <f t="shared" si="39"/>
        <v>Cash Not Over 200</v>
      </c>
    </row>
    <row r="628" spans="1:28" x14ac:dyDescent="0.25">
      <c r="A628">
        <v>3130</v>
      </c>
      <c r="B628" s="2">
        <v>42050</v>
      </c>
      <c r="C628" s="10">
        <f>VLOOKUP(B628,Dates!A:B,2,FALSE)</f>
        <v>1</v>
      </c>
      <c r="D628">
        <v>2</v>
      </c>
      <c r="E628" s="2">
        <f t="shared" si="36"/>
        <v>42052</v>
      </c>
      <c r="F628">
        <v>1</v>
      </c>
      <c r="G628" t="s">
        <v>23</v>
      </c>
      <c r="H628" t="str">
        <f t="shared" si="37"/>
        <v>Other</v>
      </c>
      <c r="I628">
        <v>24</v>
      </c>
      <c r="J628">
        <v>12069</v>
      </c>
      <c r="K628">
        <v>5</v>
      </c>
      <c r="L628" t="s">
        <v>31</v>
      </c>
      <c r="M628" t="s">
        <v>480</v>
      </c>
      <c r="N628" t="s">
        <v>606</v>
      </c>
      <c r="O628" t="s">
        <v>541</v>
      </c>
      <c r="Q628" t="s">
        <v>542</v>
      </c>
      <c r="R628" t="s">
        <v>483</v>
      </c>
      <c r="S628" t="s">
        <v>1059</v>
      </c>
      <c r="T628" t="s">
        <v>1058</v>
      </c>
      <c r="U628" s="7">
        <v>50</v>
      </c>
      <c r="V628" s="7">
        <v>43.678035218757444</v>
      </c>
      <c r="W628">
        <v>3</v>
      </c>
      <c r="X628" s="7">
        <v>37.5</v>
      </c>
      <c r="Y628" s="7">
        <v>150</v>
      </c>
      <c r="Z628" s="7">
        <f t="shared" si="38"/>
        <v>112.5</v>
      </c>
      <c r="AA628" t="s">
        <v>30</v>
      </c>
      <c r="AB628" t="str">
        <f t="shared" si="39"/>
        <v>Cash Not Over 200</v>
      </c>
    </row>
    <row r="629" spans="1:28" x14ac:dyDescent="0.25">
      <c r="A629">
        <v>51911</v>
      </c>
      <c r="B629" s="2">
        <v>42762</v>
      </c>
      <c r="C629" s="10">
        <f>VLOOKUP(B629,Dates!A:B,2,FALSE)</f>
        <v>6</v>
      </c>
      <c r="D629">
        <v>2</v>
      </c>
      <c r="E629" s="2">
        <f t="shared" si="36"/>
        <v>42766</v>
      </c>
      <c r="F629">
        <v>0</v>
      </c>
      <c r="G629" t="s">
        <v>23</v>
      </c>
      <c r="H629" t="str">
        <f t="shared" si="37"/>
        <v>Other</v>
      </c>
      <c r="I629">
        <v>9</v>
      </c>
      <c r="J629">
        <v>11339</v>
      </c>
      <c r="K629">
        <v>3</v>
      </c>
      <c r="L629" t="s">
        <v>24</v>
      </c>
      <c r="M629" t="s">
        <v>480</v>
      </c>
      <c r="N629" t="s">
        <v>551</v>
      </c>
      <c r="O629" t="s">
        <v>482</v>
      </c>
      <c r="Q629" t="s">
        <v>482</v>
      </c>
      <c r="R629" t="s">
        <v>483</v>
      </c>
      <c r="S629" t="s">
        <v>1045</v>
      </c>
      <c r="T629" t="s">
        <v>1044</v>
      </c>
      <c r="U629" s="7">
        <v>99.989997860000003</v>
      </c>
      <c r="V629" s="7">
        <v>95.114003926871064</v>
      </c>
      <c r="W629">
        <v>4</v>
      </c>
      <c r="X629" s="7">
        <v>4</v>
      </c>
      <c r="Y629" s="7">
        <v>399.95999144000001</v>
      </c>
      <c r="Z629" s="7">
        <f t="shared" si="38"/>
        <v>395.95999144000001</v>
      </c>
      <c r="AA629" t="s">
        <v>30</v>
      </c>
      <c r="AB629" t="str">
        <f t="shared" si="39"/>
        <v>Cash Over 200</v>
      </c>
    </row>
    <row r="630" spans="1:28" x14ac:dyDescent="0.25">
      <c r="A630">
        <v>58239</v>
      </c>
      <c r="B630" s="2">
        <v>42855</v>
      </c>
      <c r="C630" s="10">
        <f>VLOOKUP(B630,Dates!A:B,2,FALSE)</f>
        <v>1</v>
      </c>
      <c r="D630">
        <v>2</v>
      </c>
      <c r="E630" s="2">
        <f t="shared" si="36"/>
        <v>42857</v>
      </c>
      <c r="F630">
        <v>1</v>
      </c>
      <c r="G630" t="s">
        <v>23</v>
      </c>
      <c r="H630" t="str">
        <f t="shared" si="37"/>
        <v>Other</v>
      </c>
      <c r="I630">
        <v>9</v>
      </c>
      <c r="J630">
        <v>10166</v>
      </c>
      <c r="K630">
        <v>3</v>
      </c>
      <c r="L630" t="s">
        <v>24</v>
      </c>
      <c r="M630" t="s">
        <v>480</v>
      </c>
      <c r="N630" t="s">
        <v>490</v>
      </c>
      <c r="O630" t="s">
        <v>490</v>
      </c>
      <c r="Q630" t="s">
        <v>491</v>
      </c>
      <c r="R630" t="s">
        <v>492</v>
      </c>
      <c r="S630" t="s">
        <v>1045</v>
      </c>
      <c r="T630" t="s">
        <v>1044</v>
      </c>
      <c r="U630" s="7">
        <v>99.989997860000003</v>
      </c>
      <c r="V630" s="7">
        <v>95.114003926871064</v>
      </c>
      <c r="W630">
        <v>4</v>
      </c>
      <c r="X630" s="7">
        <v>59.990001679999999</v>
      </c>
      <c r="Y630" s="7">
        <v>399.95999144000001</v>
      </c>
      <c r="Z630" s="7">
        <f t="shared" si="38"/>
        <v>339.96998976000003</v>
      </c>
      <c r="AA630" t="s">
        <v>30</v>
      </c>
      <c r="AB630" t="str">
        <f t="shared" si="39"/>
        <v>Cash Over 200</v>
      </c>
    </row>
    <row r="631" spans="1:28" x14ac:dyDescent="0.25">
      <c r="A631">
        <v>56678</v>
      </c>
      <c r="B631" s="2">
        <v>42920</v>
      </c>
      <c r="C631" s="10">
        <f>VLOOKUP(B631,Dates!A:B,2,FALSE)</f>
        <v>3</v>
      </c>
      <c r="D631">
        <v>2</v>
      </c>
      <c r="E631" s="2">
        <f t="shared" si="36"/>
        <v>42922</v>
      </c>
      <c r="F631">
        <v>1</v>
      </c>
      <c r="G631" t="s">
        <v>23</v>
      </c>
      <c r="H631" t="str">
        <f t="shared" si="37"/>
        <v>Other</v>
      </c>
      <c r="I631">
        <v>9</v>
      </c>
      <c r="J631">
        <v>3091</v>
      </c>
      <c r="K631">
        <v>3</v>
      </c>
      <c r="L631" t="s">
        <v>24</v>
      </c>
      <c r="M631" t="s">
        <v>480</v>
      </c>
      <c r="N631" t="s">
        <v>607</v>
      </c>
      <c r="O631" t="s">
        <v>608</v>
      </c>
      <c r="Q631" t="s">
        <v>509</v>
      </c>
      <c r="R631" t="s">
        <v>483</v>
      </c>
      <c r="S631" t="s">
        <v>1045</v>
      </c>
      <c r="T631" t="s">
        <v>1044</v>
      </c>
      <c r="U631" s="7">
        <v>99.989997860000003</v>
      </c>
      <c r="V631" s="7">
        <v>95.114003926871064</v>
      </c>
      <c r="W631">
        <v>4</v>
      </c>
      <c r="X631" s="7">
        <v>63.990001679999999</v>
      </c>
      <c r="Y631" s="7">
        <v>399.95999144000001</v>
      </c>
      <c r="Z631" s="7">
        <f t="shared" si="38"/>
        <v>335.96998976000003</v>
      </c>
      <c r="AA631" t="s">
        <v>30</v>
      </c>
      <c r="AB631" t="str">
        <f t="shared" si="39"/>
        <v>Cash Over 200</v>
      </c>
    </row>
    <row r="632" spans="1:28" x14ac:dyDescent="0.25">
      <c r="A632">
        <v>53202</v>
      </c>
      <c r="B632" s="2">
        <v>42781</v>
      </c>
      <c r="C632" s="10">
        <f>VLOOKUP(B632,Dates!A:B,2,FALSE)</f>
        <v>4</v>
      </c>
      <c r="D632">
        <v>2</v>
      </c>
      <c r="E632" s="2">
        <f t="shared" si="36"/>
        <v>42783</v>
      </c>
      <c r="F632">
        <v>1</v>
      </c>
      <c r="G632" t="s">
        <v>23</v>
      </c>
      <c r="H632" t="str">
        <f t="shared" si="37"/>
        <v>Other</v>
      </c>
      <c r="I632">
        <v>17</v>
      </c>
      <c r="J632">
        <v>5007</v>
      </c>
      <c r="K632">
        <v>4</v>
      </c>
      <c r="L632" t="s">
        <v>46</v>
      </c>
      <c r="M632" t="s">
        <v>480</v>
      </c>
      <c r="N632" t="s">
        <v>609</v>
      </c>
      <c r="O632" t="s">
        <v>610</v>
      </c>
      <c r="Q632" t="s">
        <v>509</v>
      </c>
      <c r="R632" t="s">
        <v>483</v>
      </c>
      <c r="S632" t="s">
        <v>1055</v>
      </c>
      <c r="T632" t="s">
        <v>1054</v>
      </c>
      <c r="U632" s="7">
        <v>59.990001679999999</v>
      </c>
      <c r="V632" s="7">
        <v>54.488929209402009</v>
      </c>
      <c r="W632">
        <v>4</v>
      </c>
      <c r="X632" s="7">
        <v>0</v>
      </c>
      <c r="Y632" s="7">
        <v>239.96000672</v>
      </c>
      <c r="Z632" s="7">
        <f t="shared" si="38"/>
        <v>239.96000672</v>
      </c>
      <c r="AA632" t="s">
        <v>30</v>
      </c>
      <c r="AB632" t="str">
        <f t="shared" si="39"/>
        <v>Cash Over 200</v>
      </c>
    </row>
    <row r="633" spans="1:28" x14ac:dyDescent="0.25">
      <c r="A633">
        <v>58738</v>
      </c>
      <c r="B633" s="2">
        <v>42921</v>
      </c>
      <c r="C633" s="10">
        <f>VLOOKUP(B633,Dates!A:B,2,FALSE)</f>
        <v>4</v>
      </c>
      <c r="D633">
        <v>2</v>
      </c>
      <c r="E633" s="2">
        <f t="shared" si="36"/>
        <v>42923</v>
      </c>
      <c r="F633">
        <v>1</v>
      </c>
      <c r="G633" t="s">
        <v>23</v>
      </c>
      <c r="H633" t="str">
        <f t="shared" si="37"/>
        <v>Other</v>
      </c>
      <c r="I633">
        <v>17</v>
      </c>
      <c r="J633">
        <v>1070</v>
      </c>
      <c r="K633">
        <v>4</v>
      </c>
      <c r="L633" t="s">
        <v>46</v>
      </c>
      <c r="M633" t="s">
        <v>480</v>
      </c>
      <c r="N633" t="s">
        <v>527</v>
      </c>
      <c r="O633" t="s">
        <v>509</v>
      </c>
      <c r="Q633" t="s">
        <v>509</v>
      </c>
      <c r="R633" t="s">
        <v>483</v>
      </c>
      <c r="S633" t="s">
        <v>1055</v>
      </c>
      <c r="T633" t="s">
        <v>1054</v>
      </c>
      <c r="U633" s="7">
        <v>59.990001679999999</v>
      </c>
      <c r="V633" s="7">
        <v>54.488929209402009</v>
      </c>
      <c r="W633">
        <v>4</v>
      </c>
      <c r="X633" s="7">
        <v>35.990001679999999</v>
      </c>
      <c r="Y633" s="7">
        <v>239.96000672</v>
      </c>
      <c r="Z633" s="7">
        <f t="shared" si="38"/>
        <v>203.97000503999999</v>
      </c>
      <c r="AA633" t="s">
        <v>30</v>
      </c>
      <c r="AB633" t="str">
        <f t="shared" si="39"/>
        <v>Cash Over 200</v>
      </c>
    </row>
    <row r="634" spans="1:28" x14ac:dyDescent="0.25">
      <c r="A634">
        <v>56260</v>
      </c>
      <c r="B634" s="2">
        <v>42739</v>
      </c>
      <c r="C634" s="10">
        <f>VLOOKUP(B634,Dates!A:B,2,FALSE)</f>
        <v>4</v>
      </c>
      <c r="D634">
        <v>2</v>
      </c>
      <c r="E634" s="2">
        <f t="shared" si="36"/>
        <v>42741</v>
      </c>
      <c r="F634">
        <v>1</v>
      </c>
      <c r="G634" t="s">
        <v>23</v>
      </c>
      <c r="H634" t="str">
        <f t="shared" si="37"/>
        <v>Other</v>
      </c>
      <c r="I634">
        <v>17</v>
      </c>
      <c r="J634">
        <v>6871</v>
      </c>
      <c r="K634">
        <v>4</v>
      </c>
      <c r="L634" t="s">
        <v>46</v>
      </c>
      <c r="M634" t="s">
        <v>480</v>
      </c>
      <c r="N634" t="s">
        <v>611</v>
      </c>
      <c r="O634" t="s">
        <v>511</v>
      </c>
      <c r="Q634" t="s">
        <v>509</v>
      </c>
      <c r="R634" t="s">
        <v>483</v>
      </c>
      <c r="S634" t="s">
        <v>1055</v>
      </c>
      <c r="T634" t="s">
        <v>1054</v>
      </c>
      <c r="U634" s="7">
        <v>59.990001679999999</v>
      </c>
      <c r="V634" s="7">
        <v>54.488929209402009</v>
      </c>
      <c r="W634">
        <v>4</v>
      </c>
      <c r="X634" s="7">
        <v>38.38999939</v>
      </c>
      <c r="Y634" s="7">
        <v>239.96000672</v>
      </c>
      <c r="Z634" s="7">
        <f t="shared" si="38"/>
        <v>201.57000733000001</v>
      </c>
      <c r="AA634" t="s">
        <v>30</v>
      </c>
      <c r="AB634" t="str">
        <f t="shared" si="39"/>
        <v>Cash Over 200</v>
      </c>
    </row>
    <row r="635" spans="1:28" x14ac:dyDescent="0.25">
      <c r="A635">
        <v>5042</v>
      </c>
      <c r="B635" s="2">
        <v>42078</v>
      </c>
      <c r="C635" s="10">
        <f>VLOOKUP(B635,Dates!A:B,2,FALSE)</f>
        <v>1</v>
      </c>
      <c r="D635">
        <v>2</v>
      </c>
      <c r="E635" s="2">
        <f t="shared" si="36"/>
        <v>42080</v>
      </c>
      <c r="F635">
        <v>1</v>
      </c>
      <c r="G635" t="s">
        <v>23</v>
      </c>
      <c r="H635" t="str">
        <f t="shared" si="37"/>
        <v>Other</v>
      </c>
      <c r="I635">
        <v>24</v>
      </c>
      <c r="J635">
        <v>2339</v>
      </c>
      <c r="K635">
        <v>5</v>
      </c>
      <c r="L635" t="s">
        <v>31</v>
      </c>
      <c r="M635" t="s">
        <v>480</v>
      </c>
      <c r="N635" t="s">
        <v>513</v>
      </c>
      <c r="O635" t="s">
        <v>513</v>
      </c>
      <c r="Q635" t="s">
        <v>506</v>
      </c>
      <c r="R635" t="s">
        <v>496</v>
      </c>
      <c r="S635" t="s">
        <v>1059</v>
      </c>
      <c r="T635" t="s">
        <v>1058</v>
      </c>
      <c r="U635" s="7">
        <v>50</v>
      </c>
      <c r="V635" s="7">
        <v>43.678035218757444</v>
      </c>
      <c r="W635">
        <v>4</v>
      </c>
      <c r="X635" s="7">
        <v>11</v>
      </c>
      <c r="Y635" s="7">
        <v>200</v>
      </c>
      <c r="Z635" s="7">
        <f t="shared" si="38"/>
        <v>189</v>
      </c>
      <c r="AA635" t="s">
        <v>30</v>
      </c>
      <c r="AB635" t="str">
        <f t="shared" si="39"/>
        <v>Cash Not Over 200</v>
      </c>
    </row>
    <row r="636" spans="1:28" x14ac:dyDescent="0.25">
      <c r="A636">
        <v>53202</v>
      </c>
      <c r="B636" s="2">
        <v>42781</v>
      </c>
      <c r="C636" s="10">
        <f>VLOOKUP(B636,Dates!A:B,2,FALSE)</f>
        <v>4</v>
      </c>
      <c r="D636">
        <v>2</v>
      </c>
      <c r="E636" s="2">
        <f t="shared" si="36"/>
        <v>42783</v>
      </c>
      <c r="F636">
        <v>1</v>
      </c>
      <c r="G636" t="s">
        <v>23</v>
      </c>
      <c r="H636" t="str">
        <f t="shared" si="37"/>
        <v>Other</v>
      </c>
      <c r="I636">
        <v>29</v>
      </c>
      <c r="J636">
        <v>5007</v>
      </c>
      <c r="K636">
        <v>5</v>
      </c>
      <c r="L636" t="s">
        <v>31</v>
      </c>
      <c r="M636" t="s">
        <v>480</v>
      </c>
      <c r="N636" t="s">
        <v>609</v>
      </c>
      <c r="O636" t="s">
        <v>610</v>
      </c>
      <c r="Q636" t="s">
        <v>509</v>
      </c>
      <c r="R636" t="s">
        <v>483</v>
      </c>
      <c r="S636" t="s">
        <v>1047</v>
      </c>
      <c r="T636" t="s">
        <v>1046</v>
      </c>
      <c r="U636" s="7">
        <v>39.990001679999999</v>
      </c>
      <c r="V636" s="7">
        <v>34.198098313835338</v>
      </c>
      <c r="W636">
        <v>4</v>
      </c>
      <c r="X636" s="7">
        <v>23.989999770000001</v>
      </c>
      <c r="Y636" s="7">
        <v>159.96000672</v>
      </c>
      <c r="Z636" s="7">
        <f t="shared" si="38"/>
        <v>135.97000695</v>
      </c>
      <c r="AA636" t="s">
        <v>30</v>
      </c>
      <c r="AB636" t="str">
        <f t="shared" si="39"/>
        <v>Cash Not Over 200</v>
      </c>
    </row>
    <row r="637" spans="1:28" x14ac:dyDescent="0.25">
      <c r="A637">
        <v>55511</v>
      </c>
      <c r="B637" s="2">
        <v>42815</v>
      </c>
      <c r="C637" s="10">
        <f>VLOOKUP(B637,Dates!A:B,2,FALSE)</f>
        <v>3</v>
      </c>
      <c r="D637">
        <v>2</v>
      </c>
      <c r="E637" s="2">
        <f t="shared" si="36"/>
        <v>42817</v>
      </c>
      <c r="F637">
        <v>0</v>
      </c>
      <c r="G637" t="s">
        <v>23</v>
      </c>
      <c r="H637" t="str">
        <f t="shared" si="37"/>
        <v>Other</v>
      </c>
      <c r="I637">
        <v>24</v>
      </c>
      <c r="J637">
        <v>4232</v>
      </c>
      <c r="K637">
        <v>5</v>
      </c>
      <c r="L637" t="s">
        <v>31</v>
      </c>
      <c r="M637" t="s">
        <v>480</v>
      </c>
      <c r="N637" t="s">
        <v>501</v>
      </c>
      <c r="O637" t="s">
        <v>502</v>
      </c>
      <c r="Q637" t="s">
        <v>503</v>
      </c>
      <c r="R637" t="s">
        <v>483</v>
      </c>
      <c r="S637" t="s">
        <v>1059</v>
      </c>
      <c r="T637" t="s">
        <v>1058</v>
      </c>
      <c r="U637" s="7">
        <v>50</v>
      </c>
      <c r="V637" s="7">
        <v>43.678035218757444</v>
      </c>
      <c r="W637">
        <v>4</v>
      </c>
      <c r="X637" s="7">
        <v>30</v>
      </c>
      <c r="Y637" s="7">
        <v>200</v>
      </c>
      <c r="Z637" s="7">
        <f t="shared" si="38"/>
        <v>170</v>
      </c>
      <c r="AA637" t="s">
        <v>30</v>
      </c>
      <c r="AB637" t="str">
        <f t="shared" si="39"/>
        <v>Cash Not Over 200</v>
      </c>
    </row>
    <row r="638" spans="1:28" x14ac:dyDescent="0.25">
      <c r="A638">
        <v>54128</v>
      </c>
      <c r="B638" s="2">
        <v>42738</v>
      </c>
      <c r="C638" s="10">
        <f>VLOOKUP(B638,Dates!A:B,2,FALSE)</f>
        <v>3</v>
      </c>
      <c r="D638">
        <v>2</v>
      </c>
      <c r="E638" s="2">
        <f t="shared" si="36"/>
        <v>42740</v>
      </c>
      <c r="F638">
        <v>1</v>
      </c>
      <c r="G638" t="s">
        <v>23</v>
      </c>
      <c r="H638" t="str">
        <f t="shared" si="37"/>
        <v>Other</v>
      </c>
      <c r="I638">
        <v>37</v>
      </c>
      <c r="J638">
        <v>8986</v>
      </c>
      <c r="K638">
        <v>6</v>
      </c>
      <c r="L638" t="s">
        <v>35</v>
      </c>
      <c r="M638" t="s">
        <v>480</v>
      </c>
      <c r="N638" t="s">
        <v>612</v>
      </c>
      <c r="O638" t="s">
        <v>513</v>
      </c>
      <c r="Q638" t="s">
        <v>506</v>
      </c>
      <c r="R638" t="s">
        <v>496</v>
      </c>
      <c r="S638" t="s">
        <v>1051</v>
      </c>
      <c r="T638" t="s">
        <v>1125</v>
      </c>
      <c r="U638" s="7">
        <v>51.990001679999999</v>
      </c>
      <c r="V638" s="7">
        <v>39.25250149</v>
      </c>
      <c r="W638">
        <v>4</v>
      </c>
      <c r="X638" s="7">
        <v>4.1599998469999999</v>
      </c>
      <c r="Y638" s="7">
        <v>207.96000672</v>
      </c>
      <c r="Z638" s="7">
        <f t="shared" si="38"/>
        <v>203.800006873</v>
      </c>
      <c r="AA638" t="s">
        <v>30</v>
      </c>
      <c r="AB638" t="str">
        <f t="shared" si="39"/>
        <v>Cash Over 200</v>
      </c>
    </row>
    <row r="639" spans="1:28" x14ac:dyDescent="0.25">
      <c r="A639">
        <v>52576</v>
      </c>
      <c r="B639" s="2">
        <v>42888</v>
      </c>
      <c r="C639" s="10">
        <f>VLOOKUP(B639,Dates!A:B,2,FALSE)</f>
        <v>6</v>
      </c>
      <c r="D639">
        <v>2</v>
      </c>
      <c r="E639" s="2">
        <f t="shared" si="36"/>
        <v>42892</v>
      </c>
      <c r="F639">
        <v>0</v>
      </c>
      <c r="G639" t="s">
        <v>23</v>
      </c>
      <c r="H639" t="str">
        <f t="shared" si="37"/>
        <v>Other</v>
      </c>
      <c r="I639">
        <v>24</v>
      </c>
      <c r="J639">
        <v>6746</v>
      </c>
      <c r="K639">
        <v>5</v>
      </c>
      <c r="L639" t="s">
        <v>31</v>
      </c>
      <c r="M639" t="s">
        <v>480</v>
      </c>
      <c r="N639" t="s">
        <v>613</v>
      </c>
      <c r="O639" t="s">
        <v>608</v>
      </c>
      <c r="Q639" t="s">
        <v>509</v>
      </c>
      <c r="R639" t="s">
        <v>483</v>
      </c>
      <c r="S639" t="s">
        <v>1059</v>
      </c>
      <c r="T639" t="s">
        <v>1058</v>
      </c>
      <c r="U639" s="7">
        <v>50</v>
      </c>
      <c r="V639" s="7">
        <v>43.678035218757444</v>
      </c>
      <c r="W639">
        <v>5</v>
      </c>
      <c r="X639" s="7">
        <v>10</v>
      </c>
      <c r="Y639" s="7">
        <v>250</v>
      </c>
      <c r="Z639" s="7">
        <f t="shared" si="38"/>
        <v>240</v>
      </c>
      <c r="AA639" t="s">
        <v>30</v>
      </c>
      <c r="AB639" t="str">
        <f t="shared" si="39"/>
        <v>Cash Over 200</v>
      </c>
    </row>
    <row r="640" spans="1:28" x14ac:dyDescent="0.25">
      <c r="A640">
        <v>53202</v>
      </c>
      <c r="B640" s="2">
        <v>42781</v>
      </c>
      <c r="C640" s="10">
        <f>VLOOKUP(B640,Dates!A:B,2,FALSE)</f>
        <v>4</v>
      </c>
      <c r="D640">
        <v>2</v>
      </c>
      <c r="E640" s="2">
        <f t="shared" si="36"/>
        <v>42783</v>
      </c>
      <c r="F640">
        <v>1</v>
      </c>
      <c r="G640" t="s">
        <v>23</v>
      </c>
      <c r="H640" t="str">
        <f t="shared" si="37"/>
        <v>Other</v>
      </c>
      <c r="I640">
        <v>13</v>
      </c>
      <c r="J640">
        <v>5007</v>
      </c>
      <c r="K640">
        <v>3</v>
      </c>
      <c r="L640" t="s">
        <v>24</v>
      </c>
      <c r="M640" t="s">
        <v>480</v>
      </c>
      <c r="N640" t="s">
        <v>609</v>
      </c>
      <c r="O640" t="s">
        <v>610</v>
      </c>
      <c r="Q640" t="s">
        <v>509</v>
      </c>
      <c r="R640" t="s">
        <v>483</v>
      </c>
      <c r="S640" t="s">
        <v>1051</v>
      </c>
      <c r="T640" t="s">
        <v>1085</v>
      </c>
      <c r="U640" s="7">
        <v>31.989999770000001</v>
      </c>
      <c r="V640" s="7">
        <v>27.763856872771434</v>
      </c>
      <c r="W640">
        <v>5</v>
      </c>
      <c r="X640" s="7">
        <v>1.6000000240000001</v>
      </c>
      <c r="Y640" s="7">
        <v>159.94999885000001</v>
      </c>
      <c r="Z640" s="7">
        <f t="shared" si="38"/>
        <v>158.34999882600002</v>
      </c>
      <c r="AA640" t="s">
        <v>30</v>
      </c>
      <c r="AB640" t="str">
        <f t="shared" si="39"/>
        <v>Cash Not Over 200</v>
      </c>
    </row>
    <row r="641" spans="1:28" x14ac:dyDescent="0.25">
      <c r="A641">
        <v>53540</v>
      </c>
      <c r="B641" s="2">
        <v>42786</v>
      </c>
      <c r="C641" s="10">
        <f>VLOOKUP(B641,Dates!A:B,2,FALSE)</f>
        <v>2</v>
      </c>
      <c r="D641">
        <v>4</v>
      </c>
      <c r="E641" s="2">
        <f t="shared" si="36"/>
        <v>42790</v>
      </c>
      <c r="F641">
        <v>1</v>
      </c>
      <c r="G641" t="s">
        <v>62</v>
      </c>
      <c r="H641" t="str">
        <f t="shared" si="37"/>
        <v>Other</v>
      </c>
      <c r="I641">
        <v>17</v>
      </c>
      <c r="J641">
        <v>8524</v>
      </c>
      <c r="K641">
        <v>4</v>
      </c>
      <c r="L641" t="s">
        <v>46</v>
      </c>
      <c r="M641" t="s">
        <v>480</v>
      </c>
      <c r="N641" t="s">
        <v>614</v>
      </c>
      <c r="O641" t="s">
        <v>614</v>
      </c>
      <c r="Q641" t="s">
        <v>509</v>
      </c>
      <c r="R641" t="s">
        <v>483</v>
      </c>
      <c r="S641" t="s">
        <v>1055</v>
      </c>
      <c r="T641" t="s">
        <v>1054</v>
      </c>
      <c r="U641" s="7">
        <v>59.990001679999999</v>
      </c>
      <c r="V641" s="7">
        <v>54.488929209402009</v>
      </c>
      <c r="W641">
        <v>5</v>
      </c>
      <c r="X641" s="7">
        <v>16.5</v>
      </c>
      <c r="Y641" s="7">
        <v>299.9500084</v>
      </c>
      <c r="Z641" s="7">
        <f t="shared" si="38"/>
        <v>283.4500084</v>
      </c>
      <c r="AA641" t="s">
        <v>66</v>
      </c>
      <c r="AB641" t="str">
        <f t="shared" si="39"/>
        <v>Non-Cash Payments</v>
      </c>
    </row>
    <row r="642" spans="1:28" x14ac:dyDescent="0.25">
      <c r="A642">
        <v>53069</v>
      </c>
      <c r="B642" s="2">
        <v>42779</v>
      </c>
      <c r="C642" s="10">
        <f>VLOOKUP(B642,Dates!A:B,2,FALSE)</f>
        <v>2</v>
      </c>
      <c r="D642">
        <v>4</v>
      </c>
      <c r="E642" s="2">
        <f t="shared" si="36"/>
        <v>42783</v>
      </c>
      <c r="F642">
        <v>1</v>
      </c>
      <c r="G642" t="s">
        <v>62</v>
      </c>
      <c r="H642" t="str">
        <f t="shared" si="37"/>
        <v>Other</v>
      </c>
      <c r="I642">
        <v>17</v>
      </c>
      <c r="J642">
        <v>4126</v>
      </c>
      <c r="K642">
        <v>4</v>
      </c>
      <c r="L642" t="s">
        <v>46</v>
      </c>
      <c r="M642" t="s">
        <v>480</v>
      </c>
      <c r="N642" t="s">
        <v>552</v>
      </c>
      <c r="O642" t="s">
        <v>553</v>
      </c>
      <c r="Q642" t="s">
        <v>554</v>
      </c>
      <c r="R642" t="s">
        <v>496</v>
      </c>
      <c r="S642" t="s">
        <v>1055</v>
      </c>
      <c r="T642" t="s">
        <v>1054</v>
      </c>
      <c r="U642" s="7">
        <v>59.990001679999999</v>
      </c>
      <c r="V642" s="7">
        <v>54.488929209402009</v>
      </c>
      <c r="W642">
        <v>5</v>
      </c>
      <c r="X642" s="7">
        <v>27</v>
      </c>
      <c r="Y642" s="7">
        <v>299.9500084</v>
      </c>
      <c r="Z642" s="7">
        <f t="shared" si="38"/>
        <v>272.9500084</v>
      </c>
      <c r="AA642" t="s">
        <v>66</v>
      </c>
      <c r="AB642" t="str">
        <f t="shared" si="39"/>
        <v>Non-Cash Payments</v>
      </c>
    </row>
    <row r="643" spans="1:28" x14ac:dyDescent="0.25">
      <c r="A643">
        <v>57570</v>
      </c>
      <c r="B643" s="2">
        <v>42845</v>
      </c>
      <c r="C643" s="10">
        <f>VLOOKUP(B643,Dates!A:B,2,FALSE)</f>
        <v>5</v>
      </c>
      <c r="D643">
        <v>4</v>
      </c>
      <c r="E643" s="2">
        <f t="shared" ref="E643:E706" si="40">WORKDAY(B643,D643)</f>
        <v>42851</v>
      </c>
      <c r="F643">
        <v>1</v>
      </c>
      <c r="G643" t="s">
        <v>62</v>
      </c>
      <c r="H643" t="str">
        <f t="shared" ref="H643:H706" si="41">IF(AND(F643=0,G643="Same Day"),"Same Day - On Time","Other")</f>
        <v>Other</v>
      </c>
      <c r="I643">
        <v>17</v>
      </c>
      <c r="J643">
        <v>3207</v>
      </c>
      <c r="K643">
        <v>4</v>
      </c>
      <c r="L643" t="s">
        <v>46</v>
      </c>
      <c r="M643" t="s">
        <v>480</v>
      </c>
      <c r="N643" t="s">
        <v>490</v>
      </c>
      <c r="O643" t="s">
        <v>490</v>
      </c>
      <c r="Q643" t="s">
        <v>491</v>
      </c>
      <c r="R643" t="s">
        <v>492</v>
      </c>
      <c r="S643" t="s">
        <v>1055</v>
      </c>
      <c r="T643" t="s">
        <v>1054</v>
      </c>
      <c r="U643" s="7">
        <v>59.990001679999999</v>
      </c>
      <c r="V643" s="7">
        <v>54.488929209402009</v>
      </c>
      <c r="W643">
        <v>5</v>
      </c>
      <c r="X643" s="7">
        <v>30</v>
      </c>
      <c r="Y643" s="7">
        <v>299.9500084</v>
      </c>
      <c r="Z643" s="7">
        <f t="shared" ref="Z643:Z706" si="42">Y643-X643</f>
        <v>269.9500084</v>
      </c>
      <c r="AA643" t="s">
        <v>66</v>
      </c>
      <c r="AB643" t="str">
        <f t="shared" ref="AB643:AB706" si="43">IF(AND(Z643&gt;200,AA643="CASH"),"Cash Over 200",IF(AA643="CASH","Cash Not Over 200","Non-Cash Payments"))</f>
        <v>Non-Cash Payments</v>
      </c>
    </row>
    <row r="644" spans="1:28" x14ac:dyDescent="0.25">
      <c r="A644">
        <v>5154</v>
      </c>
      <c r="B644" s="2">
        <v>42080</v>
      </c>
      <c r="C644" s="10">
        <f>VLOOKUP(B644,Dates!A:B,2,FALSE)</f>
        <v>3</v>
      </c>
      <c r="D644">
        <v>4</v>
      </c>
      <c r="E644" s="2">
        <f t="shared" si="40"/>
        <v>42086</v>
      </c>
      <c r="F644">
        <v>1</v>
      </c>
      <c r="G644" t="s">
        <v>62</v>
      </c>
      <c r="H644" t="str">
        <f t="shared" si="41"/>
        <v>Other</v>
      </c>
      <c r="I644">
        <v>17</v>
      </c>
      <c r="J644">
        <v>12310</v>
      </c>
      <c r="K644">
        <v>4</v>
      </c>
      <c r="L644" t="s">
        <v>46</v>
      </c>
      <c r="M644" t="s">
        <v>480</v>
      </c>
      <c r="N644" t="s">
        <v>501</v>
      </c>
      <c r="O644" t="s">
        <v>502</v>
      </c>
      <c r="Q644" t="s">
        <v>503</v>
      </c>
      <c r="R644" t="s">
        <v>483</v>
      </c>
      <c r="S644" t="s">
        <v>1055</v>
      </c>
      <c r="T644" t="s">
        <v>1054</v>
      </c>
      <c r="U644" s="7">
        <v>59.990001679999999</v>
      </c>
      <c r="V644" s="7">
        <v>54.488929209402009</v>
      </c>
      <c r="W644">
        <v>5</v>
      </c>
      <c r="X644" s="7">
        <v>35.990001679999999</v>
      </c>
      <c r="Y644" s="7">
        <v>299.9500084</v>
      </c>
      <c r="Z644" s="7">
        <f t="shared" si="42"/>
        <v>263.96000672000002</v>
      </c>
      <c r="AA644" t="s">
        <v>66</v>
      </c>
      <c r="AB644" t="str">
        <f t="shared" si="43"/>
        <v>Non-Cash Payments</v>
      </c>
    </row>
    <row r="645" spans="1:28" x14ac:dyDescent="0.25">
      <c r="A645">
        <v>9122</v>
      </c>
      <c r="B645" s="2">
        <v>42138</v>
      </c>
      <c r="C645" s="10">
        <f>VLOOKUP(B645,Dates!A:B,2,FALSE)</f>
        <v>5</v>
      </c>
      <c r="D645">
        <v>4</v>
      </c>
      <c r="E645" s="2">
        <f t="shared" si="40"/>
        <v>42144</v>
      </c>
      <c r="F645">
        <v>0</v>
      </c>
      <c r="G645" t="s">
        <v>62</v>
      </c>
      <c r="H645" t="str">
        <f t="shared" si="41"/>
        <v>Other</v>
      </c>
      <c r="I645">
        <v>17</v>
      </c>
      <c r="J645">
        <v>1222</v>
      </c>
      <c r="K645">
        <v>4</v>
      </c>
      <c r="L645" t="s">
        <v>46</v>
      </c>
      <c r="M645" t="s">
        <v>480</v>
      </c>
      <c r="N645" t="s">
        <v>615</v>
      </c>
      <c r="O645" t="s">
        <v>616</v>
      </c>
      <c r="Q645" t="s">
        <v>506</v>
      </c>
      <c r="R645" t="s">
        <v>496</v>
      </c>
      <c r="S645" t="s">
        <v>1055</v>
      </c>
      <c r="T645" t="s">
        <v>1054</v>
      </c>
      <c r="U645" s="7">
        <v>59.990001679999999</v>
      </c>
      <c r="V645" s="7">
        <v>54.488929209402009</v>
      </c>
      <c r="W645">
        <v>5</v>
      </c>
      <c r="X645" s="7">
        <v>35.990001679999999</v>
      </c>
      <c r="Y645" s="7">
        <v>299.9500084</v>
      </c>
      <c r="Z645" s="7">
        <f t="shared" si="42"/>
        <v>263.96000672000002</v>
      </c>
      <c r="AA645" t="s">
        <v>66</v>
      </c>
      <c r="AB645" t="str">
        <f t="shared" si="43"/>
        <v>Non-Cash Payments</v>
      </c>
    </row>
    <row r="646" spans="1:28" x14ac:dyDescent="0.25">
      <c r="A646">
        <v>4427</v>
      </c>
      <c r="B646" s="2">
        <v>42158</v>
      </c>
      <c r="C646" s="10">
        <f>VLOOKUP(B646,Dates!A:B,2,FALSE)</f>
        <v>4</v>
      </c>
      <c r="D646">
        <v>4</v>
      </c>
      <c r="E646" s="2">
        <f t="shared" si="40"/>
        <v>42164</v>
      </c>
      <c r="F646">
        <v>0</v>
      </c>
      <c r="G646" t="s">
        <v>62</v>
      </c>
      <c r="H646" t="str">
        <f t="shared" si="41"/>
        <v>Other</v>
      </c>
      <c r="I646">
        <v>17</v>
      </c>
      <c r="J646">
        <v>8397</v>
      </c>
      <c r="K646">
        <v>4</v>
      </c>
      <c r="L646" t="s">
        <v>46</v>
      </c>
      <c r="M646" t="s">
        <v>480</v>
      </c>
      <c r="N646" t="s">
        <v>501</v>
      </c>
      <c r="O646" t="s">
        <v>502</v>
      </c>
      <c r="Q646" t="s">
        <v>503</v>
      </c>
      <c r="R646" t="s">
        <v>483</v>
      </c>
      <c r="S646" t="s">
        <v>1055</v>
      </c>
      <c r="T646" t="s">
        <v>1054</v>
      </c>
      <c r="U646" s="7">
        <v>59.990001679999999</v>
      </c>
      <c r="V646" s="7">
        <v>54.488929209402009</v>
      </c>
      <c r="W646">
        <v>5</v>
      </c>
      <c r="X646" s="7">
        <v>38.990001679999999</v>
      </c>
      <c r="Y646" s="7">
        <v>299.9500084</v>
      </c>
      <c r="Z646" s="7">
        <f t="shared" si="42"/>
        <v>260.96000672000002</v>
      </c>
      <c r="AA646" t="s">
        <v>66</v>
      </c>
      <c r="AB646" t="str">
        <f t="shared" si="43"/>
        <v>Non-Cash Payments</v>
      </c>
    </row>
    <row r="647" spans="1:28" x14ac:dyDescent="0.25">
      <c r="A647">
        <v>9340</v>
      </c>
      <c r="B647" s="2">
        <v>42141</v>
      </c>
      <c r="C647" s="10">
        <f>VLOOKUP(B647,Dates!A:B,2,FALSE)</f>
        <v>1</v>
      </c>
      <c r="D647">
        <v>4</v>
      </c>
      <c r="E647" s="2">
        <f t="shared" si="40"/>
        <v>42145</v>
      </c>
      <c r="F647">
        <v>1</v>
      </c>
      <c r="G647" t="s">
        <v>62</v>
      </c>
      <c r="H647" t="str">
        <f t="shared" si="41"/>
        <v>Other</v>
      </c>
      <c r="I647">
        <v>17</v>
      </c>
      <c r="J647">
        <v>6306</v>
      </c>
      <c r="K647">
        <v>4</v>
      </c>
      <c r="L647" t="s">
        <v>46</v>
      </c>
      <c r="M647" t="s">
        <v>480</v>
      </c>
      <c r="N647" t="s">
        <v>541</v>
      </c>
      <c r="O647" t="s">
        <v>541</v>
      </c>
      <c r="Q647" t="s">
        <v>542</v>
      </c>
      <c r="R647" t="s">
        <v>483</v>
      </c>
      <c r="S647" t="s">
        <v>1055</v>
      </c>
      <c r="T647" t="s">
        <v>1054</v>
      </c>
      <c r="U647" s="7">
        <v>59.990001679999999</v>
      </c>
      <c r="V647" s="7">
        <v>54.488929209402009</v>
      </c>
      <c r="W647">
        <v>5</v>
      </c>
      <c r="X647" s="7">
        <v>44.990001679999999</v>
      </c>
      <c r="Y647" s="7">
        <v>299.9500084</v>
      </c>
      <c r="Z647" s="7">
        <f t="shared" si="42"/>
        <v>254.96000672</v>
      </c>
      <c r="AA647" t="s">
        <v>66</v>
      </c>
      <c r="AB647" t="str">
        <f t="shared" si="43"/>
        <v>Non-Cash Payments</v>
      </c>
    </row>
    <row r="648" spans="1:28" x14ac:dyDescent="0.25">
      <c r="A648">
        <v>9331</v>
      </c>
      <c r="B648" s="2">
        <v>42141</v>
      </c>
      <c r="C648" s="10">
        <f>VLOOKUP(B648,Dates!A:B,2,FALSE)</f>
        <v>1</v>
      </c>
      <c r="D648">
        <v>4</v>
      </c>
      <c r="E648" s="2">
        <f t="shared" si="40"/>
        <v>42145</v>
      </c>
      <c r="F648">
        <v>0</v>
      </c>
      <c r="G648" t="s">
        <v>62</v>
      </c>
      <c r="H648" t="str">
        <f t="shared" si="41"/>
        <v>Other</v>
      </c>
      <c r="I648">
        <v>17</v>
      </c>
      <c r="J648">
        <v>8002</v>
      </c>
      <c r="K648">
        <v>4</v>
      </c>
      <c r="L648" t="s">
        <v>46</v>
      </c>
      <c r="M648" t="s">
        <v>480</v>
      </c>
      <c r="N648" t="s">
        <v>617</v>
      </c>
      <c r="O648" t="s">
        <v>618</v>
      </c>
      <c r="Q648" t="s">
        <v>491</v>
      </c>
      <c r="R648" t="s">
        <v>492</v>
      </c>
      <c r="S648" t="s">
        <v>1055</v>
      </c>
      <c r="T648" t="s">
        <v>1054</v>
      </c>
      <c r="U648" s="7">
        <v>59.990001679999999</v>
      </c>
      <c r="V648" s="7">
        <v>54.488929209402009</v>
      </c>
      <c r="W648">
        <v>5</v>
      </c>
      <c r="X648" s="7">
        <v>47.990001679999999</v>
      </c>
      <c r="Y648" s="7">
        <v>299.9500084</v>
      </c>
      <c r="Z648" s="7">
        <f t="shared" si="42"/>
        <v>251.96000672</v>
      </c>
      <c r="AA648" t="s">
        <v>66</v>
      </c>
      <c r="AB648" t="str">
        <f t="shared" si="43"/>
        <v>Non-Cash Payments</v>
      </c>
    </row>
    <row r="649" spans="1:28" x14ac:dyDescent="0.25">
      <c r="A649">
        <v>58315</v>
      </c>
      <c r="B649" s="2">
        <v>42740</v>
      </c>
      <c r="C649" s="10">
        <f>VLOOKUP(B649,Dates!A:B,2,FALSE)</f>
        <v>5</v>
      </c>
      <c r="D649">
        <v>4</v>
      </c>
      <c r="E649" s="2">
        <f t="shared" si="40"/>
        <v>42746</v>
      </c>
      <c r="F649">
        <v>1</v>
      </c>
      <c r="G649" t="s">
        <v>62</v>
      </c>
      <c r="H649" t="str">
        <f t="shared" si="41"/>
        <v>Other</v>
      </c>
      <c r="I649">
        <v>17</v>
      </c>
      <c r="J649">
        <v>12382</v>
      </c>
      <c r="K649">
        <v>4</v>
      </c>
      <c r="L649" t="s">
        <v>46</v>
      </c>
      <c r="M649" t="s">
        <v>480</v>
      </c>
      <c r="N649" t="s">
        <v>551</v>
      </c>
      <c r="O649" t="s">
        <v>482</v>
      </c>
      <c r="Q649" t="s">
        <v>482</v>
      </c>
      <c r="R649" t="s">
        <v>483</v>
      </c>
      <c r="S649" t="s">
        <v>1055</v>
      </c>
      <c r="T649" t="s">
        <v>1054</v>
      </c>
      <c r="U649" s="7">
        <v>59.990001679999999</v>
      </c>
      <c r="V649" s="7">
        <v>54.488929209402009</v>
      </c>
      <c r="W649">
        <v>5</v>
      </c>
      <c r="X649" s="7">
        <v>50.990001679999999</v>
      </c>
      <c r="Y649" s="7">
        <v>299.9500084</v>
      </c>
      <c r="Z649" s="7">
        <f t="shared" si="42"/>
        <v>248.96000672</v>
      </c>
      <c r="AA649" t="s">
        <v>66</v>
      </c>
      <c r="AB649" t="str">
        <f t="shared" si="43"/>
        <v>Non-Cash Payments</v>
      </c>
    </row>
    <row r="650" spans="1:28" x14ac:dyDescent="0.25">
      <c r="A650">
        <v>54572</v>
      </c>
      <c r="B650" s="2">
        <v>42919</v>
      </c>
      <c r="C650" s="10">
        <f>VLOOKUP(B650,Dates!A:B,2,FALSE)</f>
        <v>2</v>
      </c>
      <c r="D650">
        <v>4</v>
      </c>
      <c r="E650" s="2">
        <f t="shared" si="40"/>
        <v>42923</v>
      </c>
      <c r="F650">
        <v>0</v>
      </c>
      <c r="G650" t="s">
        <v>62</v>
      </c>
      <c r="H650" t="str">
        <f t="shared" si="41"/>
        <v>Other</v>
      </c>
      <c r="I650">
        <v>17</v>
      </c>
      <c r="J650">
        <v>7844</v>
      </c>
      <c r="K650">
        <v>4</v>
      </c>
      <c r="L650" t="s">
        <v>46</v>
      </c>
      <c r="M650" t="s">
        <v>480</v>
      </c>
      <c r="N650" t="s">
        <v>485</v>
      </c>
      <c r="O650" t="s">
        <v>485</v>
      </c>
      <c r="Q650" t="s">
        <v>486</v>
      </c>
      <c r="R650" t="s">
        <v>483</v>
      </c>
      <c r="S650" t="s">
        <v>1055</v>
      </c>
      <c r="T650" t="s">
        <v>1054</v>
      </c>
      <c r="U650" s="7">
        <v>59.990001679999999</v>
      </c>
      <c r="V650" s="7">
        <v>54.488929209402009</v>
      </c>
      <c r="W650">
        <v>5</v>
      </c>
      <c r="X650" s="7">
        <v>74.989997860000003</v>
      </c>
      <c r="Y650" s="7">
        <v>299.9500084</v>
      </c>
      <c r="Z650" s="7">
        <f t="shared" si="42"/>
        <v>224.96001053999998</v>
      </c>
      <c r="AA650" t="s">
        <v>66</v>
      </c>
      <c r="AB650" t="str">
        <f t="shared" si="43"/>
        <v>Non-Cash Payments</v>
      </c>
    </row>
    <row r="651" spans="1:28" x14ac:dyDescent="0.25">
      <c r="A651">
        <v>51746</v>
      </c>
      <c r="B651" s="2">
        <v>42760</v>
      </c>
      <c r="C651" s="10">
        <f>VLOOKUP(B651,Dates!A:B,2,FALSE)</f>
        <v>4</v>
      </c>
      <c r="D651">
        <v>4</v>
      </c>
      <c r="E651" s="2">
        <f t="shared" si="40"/>
        <v>42766</v>
      </c>
      <c r="F651">
        <v>0</v>
      </c>
      <c r="G651" t="s">
        <v>62</v>
      </c>
      <c r="H651" t="str">
        <f t="shared" si="41"/>
        <v>Other</v>
      </c>
      <c r="I651">
        <v>29</v>
      </c>
      <c r="J651">
        <v>12291</v>
      </c>
      <c r="K651">
        <v>5</v>
      </c>
      <c r="L651" t="s">
        <v>31</v>
      </c>
      <c r="M651" t="s">
        <v>480</v>
      </c>
      <c r="N651" t="s">
        <v>619</v>
      </c>
      <c r="O651" t="s">
        <v>619</v>
      </c>
      <c r="Q651" t="s">
        <v>522</v>
      </c>
      <c r="R651" t="s">
        <v>492</v>
      </c>
      <c r="S651" t="s">
        <v>1047</v>
      </c>
      <c r="T651" t="s">
        <v>1046</v>
      </c>
      <c r="U651" s="7">
        <v>39.990001679999999</v>
      </c>
      <c r="V651" s="7">
        <v>34.198098313835338</v>
      </c>
      <c r="W651">
        <v>5</v>
      </c>
      <c r="X651" s="7">
        <v>0</v>
      </c>
      <c r="Y651" s="7">
        <v>199.9500084</v>
      </c>
      <c r="Z651" s="7">
        <f t="shared" si="42"/>
        <v>199.9500084</v>
      </c>
      <c r="AA651" t="s">
        <v>66</v>
      </c>
      <c r="AB651" t="str">
        <f t="shared" si="43"/>
        <v>Non-Cash Payments</v>
      </c>
    </row>
    <row r="652" spans="1:28" x14ac:dyDescent="0.25">
      <c r="A652">
        <v>4269</v>
      </c>
      <c r="B652" s="2">
        <v>42097</v>
      </c>
      <c r="C652" s="10">
        <f>VLOOKUP(B652,Dates!A:B,2,FALSE)</f>
        <v>6</v>
      </c>
      <c r="D652">
        <v>4</v>
      </c>
      <c r="E652" s="2">
        <f t="shared" si="40"/>
        <v>42103</v>
      </c>
      <c r="F652">
        <v>1</v>
      </c>
      <c r="G652" t="s">
        <v>62</v>
      </c>
      <c r="H652" t="str">
        <f t="shared" si="41"/>
        <v>Other</v>
      </c>
      <c r="I652">
        <v>24</v>
      </c>
      <c r="J652">
        <v>6523</v>
      </c>
      <c r="K652">
        <v>5</v>
      </c>
      <c r="L652" t="s">
        <v>31</v>
      </c>
      <c r="M652" t="s">
        <v>480</v>
      </c>
      <c r="N652" t="s">
        <v>501</v>
      </c>
      <c r="O652" t="s">
        <v>502</v>
      </c>
      <c r="Q652" t="s">
        <v>503</v>
      </c>
      <c r="R652" t="s">
        <v>483</v>
      </c>
      <c r="S652" t="s">
        <v>1059</v>
      </c>
      <c r="T652" t="s">
        <v>1058</v>
      </c>
      <c r="U652" s="7">
        <v>50</v>
      </c>
      <c r="V652" s="7">
        <v>43.678035218757444</v>
      </c>
      <c r="W652">
        <v>5</v>
      </c>
      <c r="X652" s="7">
        <v>0</v>
      </c>
      <c r="Y652" s="7">
        <v>250</v>
      </c>
      <c r="Z652" s="7">
        <f t="shared" si="42"/>
        <v>250</v>
      </c>
      <c r="AA652" t="s">
        <v>66</v>
      </c>
      <c r="AB652" t="str">
        <f t="shared" si="43"/>
        <v>Non-Cash Payments</v>
      </c>
    </row>
    <row r="653" spans="1:28" x14ac:dyDescent="0.25">
      <c r="A653">
        <v>61346</v>
      </c>
      <c r="B653" s="2">
        <v>42900</v>
      </c>
      <c r="C653" s="10">
        <f>VLOOKUP(B653,Dates!A:B,2,FALSE)</f>
        <v>4</v>
      </c>
      <c r="D653">
        <v>4</v>
      </c>
      <c r="E653" s="2">
        <f t="shared" si="40"/>
        <v>42906</v>
      </c>
      <c r="F653">
        <v>0</v>
      </c>
      <c r="G653" t="s">
        <v>62</v>
      </c>
      <c r="H653" t="str">
        <f t="shared" si="41"/>
        <v>Other</v>
      </c>
      <c r="I653">
        <v>29</v>
      </c>
      <c r="J653">
        <v>4078</v>
      </c>
      <c r="K653">
        <v>5</v>
      </c>
      <c r="L653" t="s">
        <v>31</v>
      </c>
      <c r="M653" t="s">
        <v>480</v>
      </c>
      <c r="N653" t="s">
        <v>620</v>
      </c>
      <c r="O653" t="s">
        <v>577</v>
      </c>
      <c r="Q653" t="s">
        <v>506</v>
      </c>
      <c r="R653" t="s">
        <v>496</v>
      </c>
      <c r="S653" t="s">
        <v>1047</v>
      </c>
      <c r="T653" t="s">
        <v>1046</v>
      </c>
      <c r="U653" s="7">
        <v>39.990001679999999</v>
      </c>
      <c r="V653" s="7">
        <v>34.198098313835338</v>
      </c>
      <c r="W653">
        <v>5</v>
      </c>
      <c r="X653" s="7">
        <v>0</v>
      </c>
      <c r="Y653" s="7">
        <v>199.9500084</v>
      </c>
      <c r="Z653" s="7">
        <f t="shared" si="42"/>
        <v>199.9500084</v>
      </c>
      <c r="AA653" t="s">
        <v>66</v>
      </c>
      <c r="AB653" t="str">
        <f t="shared" si="43"/>
        <v>Non-Cash Payments</v>
      </c>
    </row>
    <row r="654" spans="1:28" x14ac:dyDescent="0.25">
      <c r="A654">
        <v>1999</v>
      </c>
      <c r="B654" s="2">
        <v>42034</v>
      </c>
      <c r="C654" s="10">
        <f>VLOOKUP(B654,Dates!A:B,2,FALSE)</f>
        <v>6</v>
      </c>
      <c r="D654">
        <v>4</v>
      </c>
      <c r="E654" s="2">
        <f t="shared" si="40"/>
        <v>42040</v>
      </c>
      <c r="F654">
        <v>1</v>
      </c>
      <c r="G654" t="s">
        <v>62</v>
      </c>
      <c r="H654" t="str">
        <f t="shared" si="41"/>
        <v>Other</v>
      </c>
      <c r="I654">
        <v>24</v>
      </c>
      <c r="J654">
        <v>4867</v>
      </c>
      <c r="K654">
        <v>5</v>
      </c>
      <c r="L654" t="s">
        <v>31</v>
      </c>
      <c r="M654" t="s">
        <v>480</v>
      </c>
      <c r="N654" t="s">
        <v>617</v>
      </c>
      <c r="O654" t="s">
        <v>618</v>
      </c>
      <c r="Q654" t="s">
        <v>491</v>
      </c>
      <c r="R654" t="s">
        <v>492</v>
      </c>
      <c r="S654" t="s">
        <v>1059</v>
      </c>
      <c r="T654" t="s">
        <v>1058</v>
      </c>
      <c r="U654" s="7">
        <v>50</v>
      </c>
      <c r="V654" s="7">
        <v>43.678035218757444</v>
      </c>
      <c r="W654">
        <v>5</v>
      </c>
      <c r="X654" s="7">
        <v>2.5</v>
      </c>
      <c r="Y654" s="7">
        <v>250</v>
      </c>
      <c r="Z654" s="7">
        <f t="shared" si="42"/>
        <v>247.5</v>
      </c>
      <c r="AA654" t="s">
        <v>66</v>
      </c>
      <c r="AB654" t="str">
        <f t="shared" si="43"/>
        <v>Non-Cash Payments</v>
      </c>
    </row>
    <row r="655" spans="1:28" x14ac:dyDescent="0.25">
      <c r="A655">
        <v>53576</v>
      </c>
      <c r="B655" s="2">
        <v>42787</v>
      </c>
      <c r="C655" s="10">
        <f>VLOOKUP(B655,Dates!A:B,2,FALSE)</f>
        <v>3</v>
      </c>
      <c r="D655">
        <v>4</v>
      </c>
      <c r="E655" s="2">
        <f t="shared" si="40"/>
        <v>42793</v>
      </c>
      <c r="F655">
        <v>0</v>
      </c>
      <c r="G655" t="s">
        <v>62</v>
      </c>
      <c r="H655" t="str">
        <f t="shared" si="41"/>
        <v>Other</v>
      </c>
      <c r="I655">
        <v>26</v>
      </c>
      <c r="J655">
        <v>5301</v>
      </c>
      <c r="K655">
        <v>5</v>
      </c>
      <c r="L655" t="s">
        <v>31</v>
      </c>
      <c r="M655" t="s">
        <v>480</v>
      </c>
      <c r="N655" t="s">
        <v>621</v>
      </c>
      <c r="O655" t="s">
        <v>572</v>
      </c>
      <c r="Q655" t="s">
        <v>509</v>
      </c>
      <c r="R655" t="s">
        <v>483</v>
      </c>
      <c r="S655" t="s">
        <v>1063</v>
      </c>
      <c r="T655" t="s">
        <v>1078</v>
      </c>
      <c r="U655" s="7">
        <v>70</v>
      </c>
      <c r="V655" s="7">
        <v>62.759999940857142</v>
      </c>
      <c r="W655">
        <v>5</v>
      </c>
      <c r="X655" s="7">
        <v>3.5</v>
      </c>
      <c r="Y655" s="7">
        <v>350</v>
      </c>
      <c r="Z655" s="7">
        <f t="shared" si="42"/>
        <v>346.5</v>
      </c>
      <c r="AA655" t="s">
        <v>66</v>
      </c>
      <c r="AB655" t="str">
        <f t="shared" si="43"/>
        <v>Non-Cash Payments</v>
      </c>
    </row>
    <row r="656" spans="1:28" x14ac:dyDescent="0.25">
      <c r="A656">
        <v>57152</v>
      </c>
      <c r="B656" s="2">
        <v>42839</v>
      </c>
      <c r="C656" s="10">
        <f>VLOOKUP(B656,Dates!A:B,2,FALSE)</f>
        <v>6</v>
      </c>
      <c r="D656">
        <v>4</v>
      </c>
      <c r="E656" s="2">
        <f t="shared" si="40"/>
        <v>42845</v>
      </c>
      <c r="F656">
        <v>0</v>
      </c>
      <c r="G656" t="s">
        <v>62</v>
      </c>
      <c r="H656" t="str">
        <f t="shared" si="41"/>
        <v>Other</v>
      </c>
      <c r="I656">
        <v>24</v>
      </c>
      <c r="J656">
        <v>4784</v>
      </c>
      <c r="K656">
        <v>5</v>
      </c>
      <c r="L656" t="s">
        <v>31</v>
      </c>
      <c r="M656" t="s">
        <v>480</v>
      </c>
      <c r="N656" t="s">
        <v>578</v>
      </c>
      <c r="O656" t="s">
        <v>579</v>
      </c>
      <c r="Q656" t="s">
        <v>509</v>
      </c>
      <c r="R656" t="s">
        <v>483</v>
      </c>
      <c r="S656" t="s">
        <v>1059</v>
      </c>
      <c r="T656" t="s">
        <v>1058</v>
      </c>
      <c r="U656" s="7">
        <v>50</v>
      </c>
      <c r="V656" s="7">
        <v>43.678035218757444</v>
      </c>
      <c r="W656">
        <v>5</v>
      </c>
      <c r="X656" s="7">
        <v>5</v>
      </c>
      <c r="Y656" s="7">
        <v>250</v>
      </c>
      <c r="Z656" s="7">
        <f t="shared" si="42"/>
        <v>245</v>
      </c>
      <c r="AA656" t="s">
        <v>66</v>
      </c>
      <c r="AB656" t="str">
        <f t="shared" si="43"/>
        <v>Non-Cash Payments</v>
      </c>
    </row>
    <row r="657" spans="1:28" x14ac:dyDescent="0.25">
      <c r="A657">
        <v>51674</v>
      </c>
      <c r="B657" s="2">
        <v>42759</v>
      </c>
      <c r="C657" s="10">
        <f>VLOOKUP(B657,Dates!A:B,2,FALSE)</f>
        <v>3</v>
      </c>
      <c r="D657">
        <v>4</v>
      </c>
      <c r="E657" s="2">
        <f t="shared" si="40"/>
        <v>42765</v>
      </c>
      <c r="F657">
        <v>1</v>
      </c>
      <c r="G657" t="s">
        <v>62</v>
      </c>
      <c r="H657" t="str">
        <f t="shared" si="41"/>
        <v>Other</v>
      </c>
      <c r="I657">
        <v>26</v>
      </c>
      <c r="J657">
        <v>8348</v>
      </c>
      <c r="K657">
        <v>5</v>
      </c>
      <c r="L657" t="s">
        <v>31</v>
      </c>
      <c r="M657" t="s">
        <v>480</v>
      </c>
      <c r="N657" t="s">
        <v>622</v>
      </c>
      <c r="O657" t="s">
        <v>622</v>
      </c>
      <c r="Q657" t="s">
        <v>537</v>
      </c>
      <c r="R657" t="s">
        <v>496</v>
      </c>
      <c r="S657" t="s">
        <v>1063</v>
      </c>
      <c r="T657" t="s">
        <v>1081</v>
      </c>
      <c r="U657" s="7">
        <v>25</v>
      </c>
      <c r="V657" s="7">
        <v>17.922466723766668</v>
      </c>
      <c r="W657">
        <v>5</v>
      </c>
      <c r="X657" s="7">
        <v>2.5</v>
      </c>
      <c r="Y657" s="7">
        <v>125</v>
      </c>
      <c r="Z657" s="7">
        <f t="shared" si="42"/>
        <v>122.5</v>
      </c>
      <c r="AA657" t="s">
        <v>66</v>
      </c>
      <c r="AB657" t="str">
        <f t="shared" si="43"/>
        <v>Non-Cash Payments</v>
      </c>
    </row>
    <row r="658" spans="1:28" x14ac:dyDescent="0.25">
      <c r="A658">
        <v>55336</v>
      </c>
      <c r="B658" s="2">
        <v>42812</v>
      </c>
      <c r="C658" s="10">
        <f>VLOOKUP(B658,Dates!A:B,2,FALSE)</f>
        <v>7</v>
      </c>
      <c r="D658">
        <v>4</v>
      </c>
      <c r="E658" s="2">
        <f t="shared" si="40"/>
        <v>42817</v>
      </c>
      <c r="F658">
        <v>0</v>
      </c>
      <c r="G658" t="s">
        <v>62</v>
      </c>
      <c r="H658" t="str">
        <f t="shared" si="41"/>
        <v>Other</v>
      </c>
      <c r="I658">
        <v>29</v>
      </c>
      <c r="J658">
        <v>7446</v>
      </c>
      <c r="K658">
        <v>5</v>
      </c>
      <c r="L658" t="s">
        <v>31</v>
      </c>
      <c r="M658" t="s">
        <v>480</v>
      </c>
      <c r="N658" t="s">
        <v>513</v>
      </c>
      <c r="O658" t="s">
        <v>513</v>
      </c>
      <c r="Q658" t="s">
        <v>506</v>
      </c>
      <c r="R658" t="s">
        <v>496</v>
      </c>
      <c r="S658" t="s">
        <v>1047</v>
      </c>
      <c r="T658" t="s">
        <v>1046</v>
      </c>
      <c r="U658" s="7">
        <v>39.990001679999999</v>
      </c>
      <c r="V658" s="7">
        <v>34.198098313835338</v>
      </c>
      <c r="W658">
        <v>5</v>
      </c>
      <c r="X658" s="7">
        <v>4</v>
      </c>
      <c r="Y658" s="7">
        <v>199.9500084</v>
      </c>
      <c r="Z658" s="7">
        <f t="shared" si="42"/>
        <v>195.9500084</v>
      </c>
      <c r="AA658" t="s">
        <v>66</v>
      </c>
      <c r="AB658" t="str">
        <f t="shared" si="43"/>
        <v>Non-Cash Payments</v>
      </c>
    </row>
    <row r="659" spans="1:28" x14ac:dyDescent="0.25">
      <c r="A659">
        <v>53810</v>
      </c>
      <c r="B659" s="2">
        <v>42790</v>
      </c>
      <c r="C659" s="10">
        <f>VLOOKUP(B659,Dates!A:B,2,FALSE)</f>
        <v>6</v>
      </c>
      <c r="D659">
        <v>4</v>
      </c>
      <c r="E659" s="2">
        <f t="shared" si="40"/>
        <v>42796</v>
      </c>
      <c r="F659">
        <v>1</v>
      </c>
      <c r="G659" t="s">
        <v>62</v>
      </c>
      <c r="H659" t="str">
        <f t="shared" si="41"/>
        <v>Other</v>
      </c>
      <c r="I659">
        <v>29</v>
      </c>
      <c r="J659">
        <v>11455</v>
      </c>
      <c r="K659">
        <v>5</v>
      </c>
      <c r="L659" t="s">
        <v>31</v>
      </c>
      <c r="M659" t="s">
        <v>480</v>
      </c>
      <c r="N659" t="s">
        <v>623</v>
      </c>
      <c r="O659" t="s">
        <v>577</v>
      </c>
      <c r="Q659" t="s">
        <v>506</v>
      </c>
      <c r="R659" t="s">
        <v>496</v>
      </c>
      <c r="S659" t="s">
        <v>1047</v>
      </c>
      <c r="T659" t="s">
        <v>1046</v>
      </c>
      <c r="U659" s="7">
        <v>39.990001679999999</v>
      </c>
      <c r="V659" s="7">
        <v>34.198098313835338</v>
      </c>
      <c r="W659">
        <v>5</v>
      </c>
      <c r="X659" s="7">
        <v>4</v>
      </c>
      <c r="Y659" s="7">
        <v>199.9500084</v>
      </c>
      <c r="Z659" s="7">
        <f t="shared" si="42"/>
        <v>195.9500084</v>
      </c>
      <c r="AA659" t="s">
        <v>66</v>
      </c>
      <c r="AB659" t="str">
        <f t="shared" si="43"/>
        <v>Non-Cash Payments</v>
      </c>
    </row>
    <row r="660" spans="1:28" x14ac:dyDescent="0.25">
      <c r="A660">
        <v>59301</v>
      </c>
      <c r="B660" s="2">
        <v>42870</v>
      </c>
      <c r="C660" s="10">
        <f>VLOOKUP(B660,Dates!A:B,2,FALSE)</f>
        <v>2</v>
      </c>
      <c r="D660">
        <v>4</v>
      </c>
      <c r="E660" s="2">
        <f t="shared" si="40"/>
        <v>42874</v>
      </c>
      <c r="F660">
        <v>0</v>
      </c>
      <c r="G660" t="s">
        <v>62</v>
      </c>
      <c r="H660" t="str">
        <f t="shared" si="41"/>
        <v>Other</v>
      </c>
      <c r="I660">
        <v>24</v>
      </c>
      <c r="J660">
        <v>5364</v>
      </c>
      <c r="K660">
        <v>5</v>
      </c>
      <c r="L660" t="s">
        <v>31</v>
      </c>
      <c r="M660" t="s">
        <v>480</v>
      </c>
      <c r="N660" t="s">
        <v>507</v>
      </c>
      <c r="O660" t="s">
        <v>508</v>
      </c>
      <c r="Q660" t="s">
        <v>509</v>
      </c>
      <c r="R660" t="s">
        <v>483</v>
      </c>
      <c r="S660" t="s">
        <v>1059</v>
      </c>
      <c r="T660" t="s">
        <v>1058</v>
      </c>
      <c r="U660" s="7">
        <v>50</v>
      </c>
      <c r="V660" s="7">
        <v>43.678035218757444</v>
      </c>
      <c r="W660">
        <v>5</v>
      </c>
      <c r="X660" s="7">
        <v>10</v>
      </c>
      <c r="Y660" s="7">
        <v>250</v>
      </c>
      <c r="Z660" s="7">
        <f t="shared" si="42"/>
        <v>240</v>
      </c>
      <c r="AA660" t="s">
        <v>66</v>
      </c>
      <c r="AB660" t="str">
        <f t="shared" si="43"/>
        <v>Non-Cash Payments</v>
      </c>
    </row>
    <row r="661" spans="1:28" x14ac:dyDescent="0.25">
      <c r="A661">
        <v>8410</v>
      </c>
      <c r="B661" s="2">
        <v>42068</v>
      </c>
      <c r="C661" s="10">
        <f>VLOOKUP(B661,Dates!A:B,2,FALSE)</f>
        <v>5</v>
      </c>
      <c r="D661">
        <v>4</v>
      </c>
      <c r="E661" s="2">
        <f t="shared" si="40"/>
        <v>42074</v>
      </c>
      <c r="F661">
        <v>1</v>
      </c>
      <c r="G661" t="s">
        <v>62</v>
      </c>
      <c r="H661" t="str">
        <f t="shared" si="41"/>
        <v>Other</v>
      </c>
      <c r="I661">
        <v>24</v>
      </c>
      <c r="J661">
        <v>259</v>
      </c>
      <c r="K661">
        <v>5</v>
      </c>
      <c r="L661" t="s">
        <v>31</v>
      </c>
      <c r="M661" t="s">
        <v>480</v>
      </c>
      <c r="N661" t="s">
        <v>501</v>
      </c>
      <c r="O661" t="s">
        <v>502</v>
      </c>
      <c r="Q661" t="s">
        <v>503</v>
      </c>
      <c r="R661" t="s">
        <v>483</v>
      </c>
      <c r="S661" t="s">
        <v>1059</v>
      </c>
      <c r="T661" t="s">
        <v>1058</v>
      </c>
      <c r="U661" s="7">
        <v>50</v>
      </c>
      <c r="V661" s="7">
        <v>43.678035218757444</v>
      </c>
      <c r="W661">
        <v>5</v>
      </c>
      <c r="X661" s="7">
        <v>10</v>
      </c>
      <c r="Y661" s="7">
        <v>250</v>
      </c>
      <c r="Z661" s="7">
        <f t="shared" si="42"/>
        <v>240</v>
      </c>
      <c r="AA661" t="s">
        <v>66</v>
      </c>
      <c r="AB661" t="str">
        <f t="shared" si="43"/>
        <v>Non-Cash Payments</v>
      </c>
    </row>
    <row r="662" spans="1:28" x14ac:dyDescent="0.25">
      <c r="A662">
        <v>8123</v>
      </c>
      <c r="B662" s="2">
        <v>42123</v>
      </c>
      <c r="C662" s="10">
        <f>VLOOKUP(B662,Dates!A:B,2,FALSE)</f>
        <v>4</v>
      </c>
      <c r="D662">
        <v>4</v>
      </c>
      <c r="E662" s="2">
        <f t="shared" si="40"/>
        <v>42129</v>
      </c>
      <c r="F662">
        <v>0</v>
      </c>
      <c r="G662" t="s">
        <v>62</v>
      </c>
      <c r="H662" t="str">
        <f t="shared" si="41"/>
        <v>Other</v>
      </c>
      <c r="I662">
        <v>24</v>
      </c>
      <c r="J662">
        <v>11290</v>
      </c>
      <c r="K662">
        <v>5</v>
      </c>
      <c r="L662" t="s">
        <v>31</v>
      </c>
      <c r="M662" t="s">
        <v>480</v>
      </c>
      <c r="N662" t="s">
        <v>624</v>
      </c>
      <c r="O662" t="s">
        <v>625</v>
      </c>
      <c r="Q662" t="s">
        <v>509</v>
      </c>
      <c r="R662" t="s">
        <v>483</v>
      </c>
      <c r="S662" t="s">
        <v>1059</v>
      </c>
      <c r="T662" t="s">
        <v>1058</v>
      </c>
      <c r="U662" s="7">
        <v>50</v>
      </c>
      <c r="V662" s="7">
        <v>43.678035218757444</v>
      </c>
      <c r="W662">
        <v>5</v>
      </c>
      <c r="X662" s="7">
        <v>10</v>
      </c>
      <c r="Y662" s="7">
        <v>250</v>
      </c>
      <c r="Z662" s="7">
        <f t="shared" si="42"/>
        <v>240</v>
      </c>
      <c r="AA662" t="s">
        <v>66</v>
      </c>
      <c r="AB662" t="str">
        <f t="shared" si="43"/>
        <v>Non-Cash Payments</v>
      </c>
    </row>
    <row r="663" spans="1:28" x14ac:dyDescent="0.25">
      <c r="A663">
        <v>60567</v>
      </c>
      <c r="B663" s="2">
        <v>42800</v>
      </c>
      <c r="C663" s="10">
        <f>VLOOKUP(B663,Dates!A:B,2,FALSE)</f>
        <v>2</v>
      </c>
      <c r="D663">
        <v>4</v>
      </c>
      <c r="E663" s="2">
        <f t="shared" si="40"/>
        <v>42804</v>
      </c>
      <c r="F663">
        <v>0</v>
      </c>
      <c r="G663" t="s">
        <v>62</v>
      </c>
      <c r="H663" t="str">
        <f t="shared" si="41"/>
        <v>Other</v>
      </c>
      <c r="I663">
        <v>24</v>
      </c>
      <c r="J663">
        <v>8517</v>
      </c>
      <c r="K663">
        <v>5</v>
      </c>
      <c r="L663" t="s">
        <v>31</v>
      </c>
      <c r="M663" t="s">
        <v>480</v>
      </c>
      <c r="N663" t="s">
        <v>626</v>
      </c>
      <c r="O663" t="s">
        <v>626</v>
      </c>
      <c r="Q663" t="s">
        <v>627</v>
      </c>
      <c r="R663" t="s">
        <v>496</v>
      </c>
      <c r="S663" t="s">
        <v>1059</v>
      </c>
      <c r="T663" t="s">
        <v>1058</v>
      </c>
      <c r="U663" s="7">
        <v>50</v>
      </c>
      <c r="V663" s="7">
        <v>43.678035218757444</v>
      </c>
      <c r="W663">
        <v>5</v>
      </c>
      <c r="X663" s="7">
        <v>12.5</v>
      </c>
      <c r="Y663" s="7">
        <v>250</v>
      </c>
      <c r="Z663" s="7">
        <f t="shared" si="42"/>
        <v>237.5</v>
      </c>
      <c r="AA663" t="s">
        <v>66</v>
      </c>
      <c r="AB663" t="str">
        <f t="shared" si="43"/>
        <v>Non-Cash Payments</v>
      </c>
    </row>
    <row r="664" spans="1:28" x14ac:dyDescent="0.25">
      <c r="A664">
        <v>2203</v>
      </c>
      <c r="B664" s="2">
        <v>42037</v>
      </c>
      <c r="C664" s="10">
        <f>VLOOKUP(B664,Dates!A:B,2,FALSE)</f>
        <v>2</v>
      </c>
      <c r="D664">
        <v>4</v>
      </c>
      <c r="E664" s="2">
        <f t="shared" si="40"/>
        <v>42041</v>
      </c>
      <c r="F664">
        <v>0</v>
      </c>
      <c r="G664" t="s">
        <v>62</v>
      </c>
      <c r="H664" t="str">
        <f t="shared" si="41"/>
        <v>Other</v>
      </c>
      <c r="I664">
        <v>24</v>
      </c>
      <c r="J664">
        <v>7701</v>
      </c>
      <c r="K664">
        <v>5</v>
      </c>
      <c r="L664" t="s">
        <v>31</v>
      </c>
      <c r="M664" t="s">
        <v>480</v>
      </c>
      <c r="N664" t="s">
        <v>551</v>
      </c>
      <c r="O664" t="s">
        <v>482</v>
      </c>
      <c r="Q664" t="s">
        <v>482</v>
      </c>
      <c r="R664" t="s">
        <v>483</v>
      </c>
      <c r="S664" t="s">
        <v>1059</v>
      </c>
      <c r="T664" t="s">
        <v>1058</v>
      </c>
      <c r="U664" s="7">
        <v>50</v>
      </c>
      <c r="V664" s="7">
        <v>43.678035218757444</v>
      </c>
      <c r="W664">
        <v>5</v>
      </c>
      <c r="X664" s="7">
        <v>13.75</v>
      </c>
      <c r="Y664" s="7">
        <v>250</v>
      </c>
      <c r="Z664" s="7">
        <f t="shared" si="42"/>
        <v>236.25</v>
      </c>
      <c r="AA664" t="s">
        <v>66</v>
      </c>
      <c r="AB664" t="str">
        <f t="shared" si="43"/>
        <v>Non-Cash Payments</v>
      </c>
    </row>
    <row r="665" spans="1:28" x14ac:dyDescent="0.25">
      <c r="A665">
        <v>3527</v>
      </c>
      <c r="B665" s="2">
        <v>42056</v>
      </c>
      <c r="C665" s="10">
        <f>VLOOKUP(B665,Dates!A:B,2,FALSE)</f>
        <v>7</v>
      </c>
      <c r="D665">
        <v>4</v>
      </c>
      <c r="E665" s="2">
        <f t="shared" si="40"/>
        <v>42061</v>
      </c>
      <c r="F665">
        <v>0</v>
      </c>
      <c r="G665" t="s">
        <v>62</v>
      </c>
      <c r="H665" t="str">
        <f t="shared" si="41"/>
        <v>Other</v>
      </c>
      <c r="I665">
        <v>26</v>
      </c>
      <c r="J665">
        <v>7407</v>
      </c>
      <c r="K665">
        <v>5</v>
      </c>
      <c r="L665" t="s">
        <v>31</v>
      </c>
      <c r="M665" t="s">
        <v>480</v>
      </c>
      <c r="N665" t="s">
        <v>628</v>
      </c>
      <c r="O665" t="s">
        <v>628</v>
      </c>
      <c r="Q665" t="s">
        <v>542</v>
      </c>
      <c r="R665" t="s">
        <v>483</v>
      </c>
      <c r="S665" t="s">
        <v>1063</v>
      </c>
      <c r="T665" t="s">
        <v>1111</v>
      </c>
      <c r="U665" s="7">
        <v>39.990001679999999</v>
      </c>
      <c r="V665" s="7">
        <v>30.892751576250003</v>
      </c>
      <c r="W665">
        <v>5</v>
      </c>
      <c r="X665" s="7">
        <v>20</v>
      </c>
      <c r="Y665" s="7">
        <v>199.9500084</v>
      </c>
      <c r="Z665" s="7">
        <f t="shared" si="42"/>
        <v>179.9500084</v>
      </c>
      <c r="AA665" t="s">
        <v>66</v>
      </c>
      <c r="AB665" t="str">
        <f t="shared" si="43"/>
        <v>Non-Cash Payments</v>
      </c>
    </row>
    <row r="666" spans="1:28" x14ac:dyDescent="0.25">
      <c r="A666">
        <v>2428</v>
      </c>
      <c r="B666" s="2">
        <v>42126</v>
      </c>
      <c r="C666" s="10">
        <f>VLOOKUP(B666,Dates!A:B,2,FALSE)</f>
        <v>7</v>
      </c>
      <c r="D666">
        <v>4</v>
      </c>
      <c r="E666" s="2">
        <f t="shared" si="40"/>
        <v>42131</v>
      </c>
      <c r="F666">
        <v>0</v>
      </c>
      <c r="G666" t="s">
        <v>62</v>
      </c>
      <c r="H666" t="str">
        <f t="shared" si="41"/>
        <v>Other</v>
      </c>
      <c r="I666">
        <v>29</v>
      </c>
      <c r="J666">
        <v>5965</v>
      </c>
      <c r="K666">
        <v>5</v>
      </c>
      <c r="L666" t="s">
        <v>31</v>
      </c>
      <c r="M666" t="s">
        <v>480</v>
      </c>
      <c r="N666" t="s">
        <v>629</v>
      </c>
      <c r="O666" t="s">
        <v>485</v>
      </c>
      <c r="Q666" t="s">
        <v>486</v>
      </c>
      <c r="R666" t="s">
        <v>483</v>
      </c>
      <c r="S666" t="s">
        <v>1047</v>
      </c>
      <c r="T666" t="s">
        <v>1046</v>
      </c>
      <c r="U666" s="7">
        <v>39.990001679999999</v>
      </c>
      <c r="V666" s="7">
        <v>34.198098313835338</v>
      </c>
      <c r="W666">
        <v>5</v>
      </c>
      <c r="X666" s="7">
        <v>25.989999770000001</v>
      </c>
      <c r="Y666" s="7">
        <v>199.9500084</v>
      </c>
      <c r="Z666" s="7">
        <f t="shared" si="42"/>
        <v>173.96000863</v>
      </c>
      <c r="AA666" t="s">
        <v>66</v>
      </c>
      <c r="AB666" t="str">
        <f t="shared" si="43"/>
        <v>Non-Cash Payments</v>
      </c>
    </row>
    <row r="667" spans="1:28" x14ac:dyDescent="0.25">
      <c r="A667">
        <v>55174</v>
      </c>
      <c r="B667" s="2">
        <v>42810</v>
      </c>
      <c r="C667" s="10">
        <f>VLOOKUP(B667,Dates!A:B,2,FALSE)</f>
        <v>5</v>
      </c>
      <c r="D667">
        <v>4</v>
      </c>
      <c r="E667" s="2">
        <f t="shared" si="40"/>
        <v>42816</v>
      </c>
      <c r="F667">
        <v>1</v>
      </c>
      <c r="G667" t="s">
        <v>62</v>
      </c>
      <c r="H667" t="str">
        <f t="shared" si="41"/>
        <v>Other</v>
      </c>
      <c r="I667">
        <v>24</v>
      </c>
      <c r="J667">
        <v>8677</v>
      </c>
      <c r="K667">
        <v>5</v>
      </c>
      <c r="L667" t="s">
        <v>31</v>
      </c>
      <c r="M667" t="s">
        <v>480</v>
      </c>
      <c r="N667" t="s">
        <v>547</v>
      </c>
      <c r="O667" t="s">
        <v>482</v>
      </c>
      <c r="Q667" t="s">
        <v>482</v>
      </c>
      <c r="R667" t="s">
        <v>483</v>
      </c>
      <c r="S667" t="s">
        <v>1059</v>
      </c>
      <c r="T667" t="s">
        <v>1058</v>
      </c>
      <c r="U667" s="7">
        <v>50</v>
      </c>
      <c r="V667" s="7">
        <v>43.678035218757444</v>
      </c>
      <c r="W667">
        <v>5</v>
      </c>
      <c r="X667" s="7">
        <v>32.5</v>
      </c>
      <c r="Y667" s="7">
        <v>250</v>
      </c>
      <c r="Z667" s="7">
        <f t="shared" si="42"/>
        <v>217.5</v>
      </c>
      <c r="AA667" t="s">
        <v>66</v>
      </c>
      <c r="AB667" t="str">
        <f t="shared" si="43"/>
        <v>Non-Cash Payments</v>
      </c>
    </row>
    <row r="668" spans="1:28" x14ac:dyDescent="0.25">
      <c r="A668">
        <v>57032</v>
      </c>
      <c r="B668" s="2">
        <v>43073</v>
      </c>
      <c r="C668" s="10">
        <f>VLOOKUP(B668,Dates!A:B,2,FALSE)</f>
        <v>2</v>
      </c>
      <c r="D668">
        <v>4</v>
      </c>
      <c r="E668" s="2">
        <f t="shared" si="40"/>
        <v>43077</v>
      </c>
      <c r="F668">
        <v>0</v>
      </c>
      <c r="G668" t="s">
        <v>62</v>
      </c>
      <c r="H668" t="str">
        <f t="shared" si="41"/>
        <v>Other</v>
      </c>
      <c r="I668">
        <v>24</v>
      </c>
      <c r="J668">
        <v>10093</v>
      </c>
      <c r="K668">
        <v>5</v>
      </c>
      <c r="L668" t="s">
        <v>31</v>
      </c>
      <c r="M668" t="s">
        <v>480</v>
      </c>
      <c r="N668" t="s">
        <v>630</v>
      </c>
      <c r="O668" t="s">
        <v>513</v>
      </c>
      <c r="Q668" t="s">
        <v>506</v>
      </c>
      <c r="R668" t="s">
        <v>496</v>
      </c>
      <c r="S668" t="s">
        <v>1059</v>
      </c>
      <c r="T668" t="s">
        <v>1058</v>
      </c>
      <c r="U668" s="7">
        <v>50</v>
      </c>
      <c r="V668" s="7">
        <v>43.678035218757444</v>
      </c>
      <c r="W668">
        <v>5</v>
      </c>
      <c r="X668" s="7">
        <v>32.5</v>
      </c>
      <c r="Y668" s="7">
        <v>250</v>
      </c>
      <c r="Z668" s="7">
        <f t="shared" si="42"/>
        <v>217.5</v>
      </c>
      <c r="AA668" t="s">
        <v>66</v>
      </c>
      <c r="AB668" t="str">
        <f t="shared" si="43"/>
        <v>Non-Cash Payments</v>
      </c>
    </row>
    <row r="669" spans="1:28" x14ac:dyDescent="0.25">
      <c r="A669">
        <v>10113</v>
      </c>
      <c r="B669" s="2">
        <v>42152</v>
      </c>
      <c r="C669" s="10">
        <f>VLOOKUP(B669,Dates!A:B,2,FALSE)</f>
        <v>5</v>
      </c>
      <c r="D669">
        <v>4</v>
      </c>
      <c r="E669" s="2">
        <f t="shared" si="40"/>
        <v>42158</v>
      </c>
      <c r="F669">
        <v>0</v>
      </c>
      <c r="G669" t="s">
        <v>62</v>
      </c>
      <c r="H669" t="str">
        <f t="shared" si="41"/>
        <v>Other</v>
      </c>
      <c r="I669">
        <v>24</v>
      </c>
      <c r="J669">
        <v>12119</v>
      </c>
      <c r="K669">
        <v>5</v>
      </c>
      <c r="L669" t="s">
        <v>31</v>
      </c>
      <c r="M669" t="s">
        <v>480</v>
      </c>
      <c r="N669" t="s">
        <v>631</v>
      </c>
      <c r="O669" t="s">
        <v>577</v>
      </c>
      <c r="Q669" t="s">
        <v>506</v>
      </c>
      <c r="R669" t="s">
        <v>496</v>
      </c>
      <c r="S669" t="s">
        <v>1059</v>
      </c>
      <c r="T669" t="s">
        <v>1058</v>
      </c>
      <c r="U669" s="7">
        <v>50</v>
      </c>
      <c r="V669" s="7">
        <v>43.678035218757444</v>
      </c>
      <c r="W669">
        <v>5</v>
      </c>
      <c r="X669" s="7">
        <v>32.5</v>
      </c>
      <c r="Y669" s="7">
        <v>250</v>
      </c>
      <c r="Z669" s="7">
        <f t="shared" si="42"/>
        <v>217.5</v>
      </c>
      <c r="AA669" t="s">
        <v>66</v>
      </c>
      <c r="AB669" t="str">
        <f t="shared" si="43"/>
        <v>Non-Cash Payments</v>
      </c>
    </row>
    <row r="670" spans="1:28" x14ac:dyDescent="0.25">
      <c r="A670">
        <v>52250</v>
      </c>
      <c r="B670" s="2">
        <v>42737</v>
      </c>
      <c r="C670" s="10">
        <f>VLOOKUP(B670,Dates!A:B,2,FALSE)</f>
        <v>2</v>
      </c>
      <c r="D670">
        <v>4</v>
      </c>
      <c r="E670" s="2">
        <f t="shared" si="40"/>
        <v>42741</v>
      </c>
      <c r="F670">
        <v>1</v>
      </c>
      <c r="G670" t="s">
        <v>62</v>
      </c>
      <c r="H670" t="str">
        <f t="shared" si="41"/>
        <v>Other</v>
      </c>
      <c r="I670">
        <v>24</v>
      </c>
      <c r="J670">
        <v>8274</v>
      </c>
      <c r="K670">
        <v>5</v>
      </c>
      <c r="L670" t="s">
        <v>31</v>
      </c>
      <c r="M670" t="s">
        <v>480</v>
      </c>
      <c r="N670" t="s">
        <v>632</v>
      </c>
      <c r="O670" t="s">
        <v>633</v>
      </c>
      <c r="Q670" t="s">
        <v>509</v>
      </c>
      <c r="R670" t="s">
        <v>483</v>
      </c>
      <c r="S670" t="s">
        <v>1059</v>
      </c>
      <c r="T670" t="s">
        <v>1058</v>
      </c>
      <c r="U670" s="7">
        <v>50</v>
      </c>
      <c r="V670" s="7">
        <v>43.678035218757444</v>
      </c>
      <c r="W670">
        <v>5</v>
      </c>
      <c r="X670" s="7">
        <v>37.5</v>
      </c>
      <c r="Y670" s="7">
        <v>250</v>
      </c>
      <c r="Z670" s="7">
        <f t="shared" si="42"/>
        <v>212.5</v>
      </c>
      <c r="AA670" t="s">
        <v>66</v>
      </c>
      <c r="AB670" t="str">
        <f t="shared" si="43"/>
        <v>Non-Cash Payments</v>
      </c>
    </row>
    <row r="671" spans="1:28" x14ac:dyDescent="0.25">
      <c r="A671">
        <v>8906</v>
      </c>
      <c r="B671" s="2">
        <v>42282</v>
      </c>
      <c r="C671" s="10">
        <f>VLOOKUP(B671,Dates!A:B,2,FALSE)</f>
        <v>2</v>
      </c>
      <c r="D671">
        <v>4</v>
      </c>
      <c r="E671" s="2">
        <f t="shared" si="40"/>
        <v>42286</v>
      </c>
      <c r="F671">
        <v>0</v>
      </c>
      <c r="G671" t="s">
        <v>62</v>
      </c>
      <c r="H671" t="str">
        <f t="shared" si="41"/>
        <v>Other</v>
      </c>
      <c r="I671">
        <v>24</v>
      </c>
      <c r="J671">
        <v>2291</v>
      </c>
      <c r="K671">
        <v>5</v>
      </c>
      <c r="L671" t="s">
        <v>31</v>
      </c>
      <c r="M671" t="s">
        <v>480</v>
      </c>
      <c r="N671" t="s">
        <v>634</v>
      </c>
      <c r="O671" t="s">
        <v>635</v>
      </c>
      <c r="Q671" t="s">
        <v>509</v>
      </c>
      <c r="R671" t="s">
        <v>483</v>
      </c>
      <c r="S671" t="s">
        <v>1059</v>
      </c>
      <c r="T671" t="s">
        <v>1058</v>
      </c>
      <c r="U671" s="7">
        <v>50</v>
      </c>
      <c r="V671" s="7">
        <v>43.678035218757444</v>
      </c>
      <c r="W671">
        <v>5</v>
      </c>
      <c r="X671" s="7">
        <v>37.5</v>
      </c>
      <c r="Y671" s="7">
        <v>250</v>
      </c>
      <c r="Z671" s="7">
        <f t="shared" si="42"/>
        <v>212.5</v>
      </c>
      <c r="AA671" t="s">
        <v>66</v>
      </c>
      <c r="AB671" t="str">
        <f t="shared" si="43"/>
        <v>Non-Cash Payments</v>
      </c>
    </row>
    <row r="672" spans="1:28" x14ac:dyDescent="0.25">
      <c r="A672">
        <v>1386</v>
      </c>
      <c r="B672" s="2">
        <v>42025</v>
      </c>
      <c r="C672" s="10">
        <f>VLOOKUP(B672,Dates!A:B,2,FALSE)</f>
        <v>4</v>
      </c>
      <c r="D672">
        <v>4</v>
      </c>
      <c r="E672" s="2">
        <f t="shared" si="40"/>
        <v>42031</v>
      </c>
      <c r="F672">
        <v>0</v>
      </c>
      <c r="G672" t="s">
        <v>62</v>
      </c>
      <c r="H672" t="str">
        <f t="shared" si="41"/>
        <v>Other</v>
      </c>
      <c r="I672">
        <v>29</v>
      </c>
      <c r="J672">
        <v>11310</v>
      </c>
      <c r="K672">
        <v>5</v>
      </c>
      <c r="L672" t="s">
        <v>31</v>
      </c>
      <c r="M672" t="s">
        <v>480</v>
      </c>
      <c r="N672" t="s">
        <v>636</v>
      </c>
      <c r="O672" t="s">
        <v>513</v>
      </c>
      <c r="Q672" t="s">
        <v>506</v>
      </c>
      <c r="R672" t="s">
        <v>496</v>
      </c>
      <c r="S672" t="s">
        <v>1047</v>
      </c>
      <c r="T672" t="s">
        <v>1046</v>
      </c>
      <c r="U672" s="7">
        <v>39.990001679999999</v>
      </c>
      <c r="V672" s="7">
        <v>34.198098313835338</v>
      </c>
      <c r="W672">
        <v>5</v>
      </c>
      <c r="X672" s="7">
        <v>29.989999770000001</v>
      </c>
      <c r="Y672" s="7">
        <v>199.9500084</v>
      </c>
      <c r="Z672" s="7">
        <f t="shared" si="42"/>
        <v>169.96000863</v>
      </c>
      <c r="AA672" t="s">
        <v>66</v>
      </c>
      <c r="AB672" t="str">
        <f t="shared" si="43"/>
        <v>Non-Cash Payments</v>
      </c>
    </row>
    <row r="673" spans="1:28" x14ac:dyDescent="0.25">
      <c r="A673">
        <v>59226</v>
      </c>
      <c r="B673" s="2">
        <v>42869</v>
      </c>
      <c r="C673" s="10">
        <f>VLOOKUP(B673,Dates!A:B,2,FALSE)</f>
        <v>1</v>
      </c>
      <c r="D673">
        <v>4</v>
      </c>
      <c r="E673" s="2">
        <f t="shared" si="40"/>
        <v>42873</v>
      </c>
      <c r="F673">
        <v>0</v>
      </c>
      <c r="G673" t="s">
        <v>62</v>
      </c>
      <c r="H673" t="str">
        <f t="shared" si="41"/>
        <v>Other</v>
      </c>
      <c r="I673">
        <v>29</v>
      </c>
      <c r="J673">
        <v>155</v>
      </c>
      <c r="K673">
        <v>5</v>
      </c>
      <c r="L673" t="s">
        <v>31</v>
      </c>
      <c r="M673" t="s">
        <v>480</v>
      </c>
      <c r="N673" t="s">
        <v>637</v>
      </c>
      <c r="O673" t="s">
        <v>513</v>
      </c>
      <c r="Q673" t="s">
        <v>506</v>
      </c>
      <c r="R673" t="s">
        <v>496</v>
      </c>
      <c r="S673" t="s">
        <v>1047</v>
      </c>
      <c r="T673" t="s">
        <v>1046</v>
      </c>
      <c r="U673" s="7">
        <v>39.990001679999999</v>
      </c>
      <c r="V673" s="7">
        <v>34.198098313835338</v>
      </c>
      <c r="W673">
        <v>5</v>
      </c>
      <c r="X673" s="7">
        <v>31.989999770000001</v>
      </c>
      <c r="Y673" s="7">
        <v>199.9500084</v>
      </c>
      <c r="Z673" s="7">
        <f t="shared" si="42"/>
        <v>167.96000863</v>
      </c>
      <c r="AA673" t="s">
        <v>66</v>
      </c>
      <c r="AB673" t="str">
        <f t="shared" si="43"/>
        <v>Non-Cash Payments</v>
      </c>
    </row>
    <row r="674" spans="1:28" x14ac:dyDescent="0.25">
      <c r="A674">
        <v>8847</v>
      </c>
      <c r="B674" s="2">
        <v>42282</v>
      </c>
      <c r="C674" s="10">
        <f>VLOOKUP(B674,Dates!A:B,2,FALSE)</f>
        <v>2</v>
      </c>
      <c r="D674">
        <v>4</v>
      </c>
      <c r="E674" s="2">
        <f t="shared" si="40"/>
        <v>42286</v>
      </c>
      <c r="F674">
        <v>0</v>
      </c>
      <c r="G674" t="s">
        <v>62</v>
      </c>
      <c r="H674" t="str">
        <f t="shared" si="41"/>
        <v>Other</v>
      </c>
      <c r="I674">
        <v>24</v>
      </c>
      <c r="J674">
        <v>4998</v>
      </c>
      <c r="K674">
        <v>5</v>
      </c>
      <c r="L674" t="s">
        <v>31</v>
      </c>
      <c r="M674" t="s">
        <v>480</v>
      </c>
      <c r="N674" t="s">
        <v>476</v>
      </c>
      <c r="O674" t="s">
        <v>638</v>
      </c>
      <c r="Q674" t="s">
        <v>495</v>
      </c>
      <c r="R674" t="s">
        <v>496</v>
      </c>
      <c r="S674" t="s">
        <v>1059</v>
      </c>
      <c r="T674" t="s">
        <v>1058</v>
      </c>
      <c r="U674" s="7">
        <v>50</v>
      </c>
      <c r="V674" s="7">
        <v>43.678035218757444</v>
      </c>
      <c r="W674">
        <v>5</v>
      </c>
      <c r="X674" s="7">
        <v>40</v>
      </c>
      <c r="Y674" s="7">
        <v>250</v>
      </c>
      <c r="Z674" s="7">
        <f t="shared" si="42"/>
        <v>210</v>
      </c>
      <c r="AA674" t="s">
        <v>66</v>
      </c>
      <c r="AB674" t="str">
        <f t="shared" si="43"/>
        <v>Non-Cash Payments</v>
      </c>
    </row>
    <row r="675" spans="1:28" x14ac:dyDescent="0.25">
      <c r="A675">
        <v>57929</v>
      </c>
      <c r="B675" s="2">
        <v>42850</v>
      </c>
      <c r="C675" s="10">
        <f>VLOOKUP(B675,Dates!A:B,2,FALSE)</f>
        <v>3</v>
      </c>
      <c r="D675">
        <v>4</v>
      </c>
      <c r="E675" s="2">
        <f t="shared" si="40"/>
        <v>42856</v>
      </c>
      <c r="F675">
        <v>1</v>
      </c>
      <c r="G675" t="s">
        <v>62</v>
      </c>
      <c r="H675" t="str">
        <f t="shared" si="41"/>
        <v>Other</v>
      </c>
      <c r="I675">
        <v>29</v>
      </c>
      <c r="J675">
        <v>7720</v>
      </c>
      <c r="K675">
        <v>5</v>
      </c>
      <c r="L675" t="s">
        <v>31</v>
      </c>
      <c r="M675" t="s">
        <v>480</v>
      </c>
      <c r="N675" t="s">
        <v>573</v>
      </c>
      <c r="O675" t="s">
        <v>508</v>
      </c>
      <c r="Q675" t="s">
        <v>506</v>
      </c>
      <c r="R675" t="s">
        <v>496</v>
      </c>
      <c r="S675" t="s">
        <v>1047</v>
      </c>
      <c r="T675" t="s">
        <v>1046</v>
      </c>
      <c r="U675" s="7">
        <v>39.990001679999999</v>
      </c>
      <c r="V675" s="7">
        <v>34.198098313835338</v>
      </c>
      <c r="W675">
        <v>5</v>
      </c>
      <c r="X675" s="7">
        <v>35.990001679999999</v>
      </c>
      <c r="Y675" s="7">
        <v>199.9500084</v>
      </c>
      <c r="Z675" s="7">
        <f t="shared" si="42"/>
        <v>163.96000672</v>
      </c>
      <c r="AA675" t="s">
        <v>66</v>
      </c>
      <c r="AB675" t="str">
        <f t="shared" si="43"/>
        <v>Non-Cash Payments</v>
      </c>
    </row>
    <row r="676" spans="1:28" x14ac:dyDescent="0.25">
      <c r="A676">
        <v>53505</v>
      </c>
      <c r="B676" s="2">
        <v>42786</v>
      </c>
      <c r="C676" s="10">
        <f>VLOOKUP(B676,Dates!A:B,2,FALSE)</f>
        <v>2</v>
      </c>
      <c r="D676">
        <v>4</v>
      </c>
      <c r="E676" s="2">
        <f t="shared" si="40"/>
        <v>42790</v>
      </c>
      <c r="F676">
        <v>1</v>
      </c>
      <c r="G676" t="s">
        <v>62</v>
      </c>
      <c r="H676" t="str">
        <f t="shared" si="41"/>
        <v>Other</v>
      </c>
      <c r="I676">
        <v>24</v>
      </c>
      <c r="J676">
        <v>3099</v>
      </c>
      <c r="K676">
        <v>5</v>
      </c>
      <c r="L676" t="s">
        <v>31</v>
      </c>
      <c r="M676" t="s">
        <v>480</v>
      </c>
      <c r="N676" t="s">
        <v>582</v>
      </c>
      <c r="O676" t="s">
        <v>582</v>
      </c>
      <c r="Q676" t="s">
        <v>509</v>
      </c>
      <c r="R676" t="s">
        <v>483</v>
      </c>
      <c r="S676" t="s">
        <v>1059</v>
      </c>
      <c r="T676" t="s">
        <v>1058</v>
      </c>
      <c r="U676" s="7">
        <v>50</v>
      </c>
      <c r="V676" s="7">
        <v>43.678035218757444</v>
      </c>
      <c r="W676">
        <v>5</v>
      </c>
      <c r="X676" s="7">
        <v>50</v>
      </c>
      <c r="Y676" s="7">
        <v>250</v>
      </c>
      <c r="Z676" s="7">
        <f t="shared" si="42"/>
        <v>200</v>
      </c>
      <c r="AA676" t="s">
        <v>66</v>
      </c>
      <c r="AB676" t="str">
        <f t="shared" si="43"/>
        <v>Non-Cash Payments</v>
      </c>
    </row>
    <row r="677" spans="1:28" x14ac:dyDescent="0.25">
      <c r="A677">
        <v>55636</v>
      </c>
      <c r="B677" s="2">
        <v>42817</v>
      </c>
      <c r="C677" s="10">
        <f>VLOOKUP(B677,Dates!A:B,2,FALSE)</f>
        <v>5</v>
      </c>
      <c r="D677">
        <v>4</v>
      </c>
      <c r="E677" s="2">
        <f t="shared" si="40"/>
        <v>42823</v>
      </c>
      <c r="F677">
        <v>0</v>
      </c>
      <c r="G677" t="s">
        <v>62</v>
      </c>
      <c r="H677" t="str">
        <f t="shared" si="41"/>
        <v>Other</v>
      </c>
      <c r="I677">
        <v>26</v>
      </c>
      <c r="J677">
        <v>5011</v>
      </c>
      <c r="K677">
        <v>5</v>
      </c>
      <c r="L677" t="s">
        <v>31</v>
      </c>
      <c r="M677" t="s">
        <v>480</v>
      </c>
      <c r="N677" t="s">
        <v>639</v>
      </c>
      <c r="O677" t="s">
        <v>618</v>
      </c>
      <c r="Q677" t="s">
        <v>640</v>
      </c>
      <c r="R677" t="s">
        <v>496</v>
      </c>
      <c r="S677" t="s">
        <v>1063</v>
      </c>
      <c r="T677" t="s">
        <v>1078</v>
      </c>
      <c r="U677" s="7">
        <v>70</v>
      </c>
      <c r="V677" s="7">
        <v>62.759999940857142</v>
      </c>
      <c r="W677">
        <v>5</v>
      </c>
      <c r="X677" s="7">
        <v>70</v>
      </c>
      <c r="Y677" s="7">
        <v>350</v>
      </c>
      <c r="Z677" s="7">
        <f t="shared" si="42"/>
        <v>280</v>
      </c>
      <c r="AA677" t="s">
        <v>66</v>
      </c>
      <c r="AB677" t="str">
        <f t="shared" si="43"/>
        <v>Non-Cash Payments</v>
      </c>
    </row>
    <row r="678" spans="1:28" x14ac:dyDescent="0.25">
      <c r="A678">
        <v>57128</v>
      </c>
      <c r="B678" s="2">
        <v>42838</v>
      </c>
      <c r="C678" s="10">
        <f>VLOOKUP(B678,Dates!A:B,2,FALSE)</f>
        <v>5</v>
      </c>
      <c r="D678">
        <v>4</v>
      </c>
      <c r="E678" s="2">
        <f t="shared" si="40"/>
        <v>42844</v>
      </c>
      <c r="F678">
        <v>0</v>
      </c>
      <c r="G678" t="s">
        <v>62</v>
      </c>
      <c r="H678" t="str">
        <f t="shared" si="41"/>
        <v>Other</v>
      </c>
      <c r="I678">
        <v>37</v>
      </c>
      <c r="J678">
        <v>2643</v>
      </c>
      <c r="K678">
        <v>6</v>
      </c>
      <c r="L678" t="s">
        <v>35</v>
      </c>
      <c r="M678" t="s">
        <v>480</v>
      </c>
      <c r="N678" t="s">
        <v>501</v>
      </c>
      <c r="O678" t="s">
        <v>502</v>
      </c>
      <c r="Q678" t="s">
        <v>503</v>
      </c>
      <c r="R678" t="s">
        <v>483</v>
      </c>
      <c r="S678" t="s">
        <v>1051</v>
      </c>
      <c r="T678" t="s">
        <v>1074</v>
      </c>
      <c r="U678" s="7">
        <v>47.990001679999999</v>
      </c>
      <c r="V678" s="7">
        <v>51.274287170714288</v>
      </c>
      <c r="W678">
        <v>5</v>
      </c>
      <c r="X678" s="7">
        <v>0</v>
      </c>
      <c r="Y678" s="7">
        <v>239.9500084</v>
      </c>
      <c r="Z678" s="7">
        <f t="shared" si="42"/>
        <v>239.9500084</v>
      </c>
      <c r="AA678" t="s">
        <v>66</v>
      </c>
      <c r="AB678" t="str">
        <f t="shared" si="43"/>
        <v>Non-Cash Payments</v>
      </c>
    </row>
    <row r="679" spans="1:28" x14ac:dyDescent="0.25">
      <c r="A679">
        <v>8728</v>
      </c>
      <c r="B679" s="2">
        <v>42221</v>
      </c>
      <c r="C679" s="10">
        <f>VLOOKUP(B679,Dates!A:B,2,FALSE)</f>
        <v>4</v>
      </c>
      <c r="D679">
        <v>4</v>
      </c>
      <c r="E679" s="2">
        <f t="shared" si="40"/>
        <v>42227</v>
      </c>
      <c r="F679">
        <v>0</v>
      </c>
      <c r="G679" t="s">
        <v>62</v>
      </c>
      <c r="H679" t="str">
        <f t="shared" si="41"/>
        <v>Other</v>
      </c>
      <c r="I679">
        <v>40</v>
      </c>
      <c r="J679">
        <v>9501</v>
      </c>
      <c r="K679">
        <v>6</v>
      </c>
      <c r="L679" t="s">
        <v>35</v>
      </c>
      <c r="M679" t="s">
        <v>480</v>
      </c>
      <c r="N679" t="s">
        <v>641</v>
      </c>
      <c r="O679" t="s">
        <v>642</v>
      </c>
      <c r="Q679" t="s">
        <v>506</v>
      </c>
      <c r="R679" t="s">
        <v>496</v>
      </c>
      <c r="S679" t="s">
        <v>1061</v>
      </c>
      <c r="T679" t="s">
        <v>1080</v>
      </c>
      <c r="U679" s="7">
        <v>24.989999770000001</v>
      </c>
      <c r="V679" s="7">
        <v>31.600000078500003</v>
      </c>
      <c r="W679">
        <v>5</v>
      </c>
      <c r="X679" s="7">
        <v>2.5</v>
      </c>
      <c r="Y679" s="7">
        <v>124.94999885</v>
      </c>
      <c r="Z679" s="7">
        <f t="shared" si="42"/>
        <v>122.44999885</v>
      </c>
      <c r="AA679" t="s">
        <v>66</v>
      </c>
      <c r="AB679" t="str">
        <f t="shared" si="43"/>
        <v>Non-Cash Payments</v>
      </c>
    </row>
    <row r="680" spans="1:28" x14ac:dyDescent="0.25">
      <c r="A680">
        <v>1105</v>
      </c>
      <c r="B680" s="2">
        <v>42021</v>
      </c>
      <c r="C680" s="10">
        <f>VLOOKUP(B680,Dates!A:B,2,FALSE)</f>
        <v>7</v>
      </c>
      <c r="D680">
        <v>4</v>
      </c>
      <c r="E680" s="2">
        <f t="shared" si="40"/>
        <v>42026</v>
      </c>
      <c r="F680">
        <v>1</v>
      </c>
      <c r="G680" t="s">
        <v>62</v>
      </c>
      <c r="H680" t="str">
        <f t="shared" si="41"/>
        <v>Other</v>
      </c>
      <c r="I680">
        <v>37</v>
      </c>
      <c r="J680">
        <v>9760</v>
      </c>
      <c r="K680">
        <v>6</v>
      </c>
      <c r="L680" t="s">
        <v>35</v>
      </c>
      <c r="M680" t="s">
        <v>480</v>
      </c>
      <c r="N680" t="s">
        <v>643</v>
      </c>
      <c r="O680" t="s">
        <v>577</v>
      </c>
      <c r="Q680" t="s">
        <v>644</v>
      </c>
      <c r="R680" t="s">
        <v>492</v>
      </c>
      <c r="S680" t="s">
        <v>1051</v>
      </c>
      <c r="T680" t="s">
        <v>1074</v>
      </c>
      <c r="U680" s="7">
        <v>47.990001679999999</v>
      </c>
      <c r="V680" s="7">
        <v>51.274287170714288</v>
      </c>
      <c r="W680">
        <v>5</v>
      </c>
      <c r="X680" s="7">
        <v>9.6000003809999992</v>
      </c>
      <c r="Y680" s="7">
        <v>239.9500084</v>
      </c>
      <c r="Z680" s="7">
        <f t="shared" si="42"/>
        <v>230.350008019</v>
      </c>
      <c r="AA680" t="s">
        <v>66</v>
      </c>
      <c r="AB680" t="str">
        <f t="shared" si="43"/>
        <v>Non-Cash Payments</v>
      </c>
    </row>
    <row r="681" spans="1:28" x14ac:dyDescent="0.25">
      <c r="A681">
        <v>1797</v>
      </c>
      <c r="B681" s="2">
        <v>42031</v>
      </c>
      <c r="C681" s="10">
        <f>VLOOKUP(B681,Dates!A:B,2,FALSE)</f>
        <v>3</v>
      </c>
      <c r="D681">
        <v>4</v>
      </c>
      <c r="E681" s="2">
        <f t="shared" si="40"/>
        <v>42037</v>
      </c>
      <c r="F681">
        <v>0</v>
      </c>
      <c r="G681" t="s">
        <v>62</v>
      </c>
      <c r="H681" t="str">
        <f t="shared" si="41"/>
        <v>Other</v>
      </c>
      <c r="I681">
        <v>40</v>
      </c>
      <c r="J681">
        <v>11793</v>
      </c>
      <c r="K681">
        <v>6</v>
      </c>
      <c r="L681" t="s">
        <v>35</v>
      </c>
      <c r="M681" t="s">
        <v>480</v>
      </c>
      <c r="N681" t="s">
        <v>632</v>
      </c>
      <c r="O681" t="s">
        <v>633</v>
      </c>
      <c r="Q681" t="s">
        <v>509</v>
      </c>
      <c r="R681" t="s">
        <v>483</v>
      </c>
      <c r="S681" t="s">
        <v>1061</v>
      </c>
      <c r="T681" t="s">
        <v>1066</v>
      </c>
      <c r="U681" s="7">
        <v>24.989999770000001</v>
      </c>
      <c r="V681" s="7">
        <v>18.459749817000002</v>
      </c>
      <c r="W681">
        <v>5</v>
      </c>
      <c r="X681" s="7">
        <v>6.8699998860000004</v>
      </c>
      <c r="Y681" s="7">
        <v>124.94999885</v>
      </c>
      <c r="Z681" s="7">
        <f t="shared" si="42"/>
        <v>118.079998964</v>
      </c>
      <c r="AA681" t="s">
        <v>66</v>
      </c>
      <c r="AB681" t="str">
        <f t="shared" si="43"/>
        <v>Non-Cash Payments</v>
      </c>
    </row>
    <row r="682" spans="1:28" x14ac:dyDescent="0.25">
      <c r="A682">
        <v>1634</v>
      </c>
      <c r="B682" s="2">
        <v>42028</v>
      </c>
      <c r="C682" s="10">
        <f>VLOOKUP(B682,Dates!A:B,2,FALSE)</f>
        <v>7</v>
      </c>
      <c r="D682">
        <v>4</v>
      </c>
      <c r="E682" s="2">
        <f t="shared" si="40"/>
        <v>42033</v>
      </c>
      <c r="F682">
        <v>1</v>
      </c>
      <c r="G682" t="s">
        <v>62</v>
      </c>
      <c r="H682" t="str">
        <f t="shared" si="41"/>
        <v>Other</v>
      </c>
      <c r="I682">
        <v>40</v>
      </c>
      <c r="J682">
        <v>7273</v>
      </c>
      <c r="K682">
        <v>6</v>
      </c>
      <c r="L682" t="s">
        <v>35</v>
      </c>
      <c r="M682" t="s">
        <v>480</v>
      </c>
      <c r="N682" t="s">
        <v>485</v>
      </c>
      <c r="O682" t="s">
        <v>485</v>
      </c>
      <c r="Q682" t="s">
        <v>486</v>
      </c>
      <c r="R682" t="s">
        <v>483</v>
      </c>
      <c r="S682" t="s">
        <v>1061</v>
      </c>
      <c r="T682" t="s">
        <v>1060</v>
      </c>
      <c r="U682" s="7">
        <v>24.989999770000001</v>
      </c>
      <c r="V682" s="7">
        <v>20.52742837007143</v>
      </c>
      <c r="W682">
        <v>5</v>
      </c>
      <c r="X682" s="7">
        <v>11.25</v>
      </c>
      <c r="Y682" s="7">
        <v>124.94999885</v>
      </c>
      <c r="Z682" s="7">
        <f t="shared" si="42"/>
        <v>113.69999885</v>
      </c>
      <c r="AA682" t="s">
        <v>66</v>
      </c>
      <c r="AB682" t="str">
        <f t="shared" si="43"/>
        <v>Non-Cash Payments</v>
      </c>
    </row>
    <row r="683" spans="1:28" x14ac:dyDescent="0.25">
      <c r="A683">
        <v>53576</v>
      </c>
      <c r="B683" s="2">
        <v>42787</v>
      </c>
      <c r="C683" s="10">
        <f>VLOOKUP(B683,Dates!A:B,2,FALSE)</f>
        <v>3</v>
      </c>
      <c r="D683">
        <v>4</v>
      </c>
      <c r="E683" s="2">
        <f t="shared" si="40"/>
        <v>42793</v>
      </c>
      <c r="F683">
        <v>0</v>
      </c>
      <c r="G683" t="s">
        <v>62</v>
      </c>
      <c r="H683" t="str">
        <f t="shared" si="41"/>
        <v>Other</v>
      </c>
      <c r="I683">
        <v>41</v>
      </c>
      <c r="J683">
        <v>5301</v>
      </c>
      <c r="K683">
        <v>6</v>
      </c>
      <c r="L683" t="s">
        <v>35</v>
      </c>
      <c r="M683" t="s">
        <v>480</v>
      </c>
      <c r="N683" t="s">
        <v>621</v>
      </c>
      <c r="O683" t="s">
        <v>572</v>
      </c>
      <c r="Q683" t="s">
        <v>509</v>
      </c>
      <c r="R683" t="s">
        <v>483</v>
      </c>
      <c r="S683" t="s">
        <v>1049</v>
      </c>
      <c r="T683" t="s">
        <v>1068</v>
      </c>
      <c r="U683" s="7">
        <v>15.989999770000001</v>
      </c>
      <c r="V683" s="7">
        <v>16.143866608000003</v>
      </c>
      <c r="W683">
        <v>5</v>
      </c>
      <c r="X683" s="7">
        <v>8</v>
      </c>
      <c r="Y683" s="7">
        <v>79.94999885</v>
      </c>
      <c r="Z683" s="7">
        <f t="shared" si="42"/>
        <v>71.94999885</v>
      </c>
      <c r="AA683" t="s">
        <v>66</v>
      </c>
      <c r="AB683" t="str">
        <f t="shared" si="43"/>
        <v>Non-Cash Payments</v>
      </c>
    </row>
    <row r="684" spans="1:28" x14ac:dyDescent="0.25">
      <c r="A684">
        <v>10113</v>
      </c>
      <c r="B684" s="2">
        <v>42152</v>
      </c>
      <c r="C684" s="10">
        <f>VLOOKUP(B684,Dates!A:B,2,FALSE)</f>
        <v>5</v>
      </c>
      <c r="D684">
        <v>4</v>
      </c>
      <c r="E684" s="2">
        <f t="shared" si="40"/>
        <v>42158</v>
      </c>
      <c r="F684">
        <v>0</v>
      </c>
      <c r="G684" t="s">
        <v>62</v>
      </c>
      <c r="H684" t="str">
        <f t="shared" si="41"/>
        <v>Other</v>
      </c>
      <c r="I684">
        <v>40</v>
      </c>
      <c r="J684">
        <v>12119</v>
      </c>
      <c r="K684">
        <v>6</v>
      </c>
      <c r="L684" t="s">
        <v>35</v>
      </c>
      <c r="M684" t="s">
        <v>480</v>
      </c>
      <c r="N684" t="s">
        <v>631</v>
      </c>
      <c r="O684" t="s">
        <v>577</v>
      </c>
      <c r="Q684" t="s">
        <v>506</v>
      </c>
      <c r="R684" t="s">
        <v>496</v>
      </c>
      <c r="S684" t="s">
        <v>1061</v>
      </c>
      <c r="T684" t="s">
        <v>1092</v>
      </c>
      <c r="U684" s="7">
        <v>24.989999770000001</v>
      </c>
      <c r="V684" s="7">
        <v>19.858499913833334</v>
      </c>
      <c r="W684">
        <v>5</v>
      </c>
      <c r="X684" s="7">
        <v>19.989999770000001</v>
      </c>
      <c r="Y684" s="7">
        <v>124.94999885</v>
      </c>
      <c r="Z684" s="7">
        <f t="shared" si="42"/>
        <v>104.95999908</v>
      </c>
      <c r="AA684" t="s">
        <v>66</v>
      </c>
      <c r="AB684" t="str">
        <f t="shared" si="43"/>
        <v>Non-Cash Payments</v>
      </c>
    </row>
    <row r="685" spans="1:28" x14ac:dyDescent="0.25">
      <c r="A685">
        <v>6176</v>
      </c>
      <c r="B685" s="2">
        <v>42008</v>
      </c>
      <c r="C685" s="10">
        <f>VLOOKUP(B685,Dates!A:B,2,FALSE)</f>
        <v>1</v>
      </c>
      <c r="D685">
        <v>4</v>
      </c>
      <c r="E685" s="2">
        <f t="shared" si="40"/>
        <v>42012</v>
      </c>
      <c r="F685">
        <v>0</v>
      </c>
      <c r="G685" t="s">
        <v>62</v>
      </c>
      <c r="H685" t="str">
        <f t="shared" si="41"/>
        <v>Other</v>
      </c>
      <c r="I685">
        <v>17</v>
      </c>
      <c r="J685">
        <v>3329</v>
      </c>
      <c r="K685">
        <v>4</v>
      </c>
      <c r="L685" t="s">
        <v>46</v>
      </c>
      <c r="M685" t="s">
        <v>480</v>
      </c>
      <c r="N685" t="s">
        <v>645</v>
      </c>
      <c r="O685" t="s">
        <v>646</v>
      </c>
      <c r="Q685" t="s">
        <v>509</v>
      </c>
      <c r="R685" t="s">
        <v>483</v>
      </c>
      <c r="S685" t="s">
        <v>1055</v>
      </c>
      <c r="T685" t="s">
        <v>1054</v>
      </c>
      <c r="U685" s="7">
        <v>59.990001679999999</v>
      </c>
      <c r="V685" s="7">
        <v>54.488929209402009</v>
      </c>
      <c r="W685">
        <v>5</v>
      </c>
      <c r="X685" s="7">
        <v>15</v>
      </c>
      <c r="Y685" s="7">
        <v>299.9500084</v>
      </c>
      <c r="Z685" s="7">
        <f t="shared" si="42"/>
        <v>284.9500084</v>
      </c>
      <c r="AA685" t="s">
        <v>66</v>
      </c>
      <c r="AB685" t="str">
        <f t="shared" si="43"/>
        <v>Non-Cash Payments</v>
      </c>
    </row>
    <row r="686" spans="1:28" x14ac:dyDescent="0.25">
      <c r="A686">
        <v>60460</v>
      </c>
      <c r="B686" s="2">
        <v>42741</v>
      </c>
      <c r="C686" s="10">
        <f>VLOOKUP(B686,Dates!A:B,2,FALSE)</f>
        <v>6</v>
      </c>
      <c r="D686">
        <v>4</v>
      </c>
      <c r="E686" s="2">
        <f t="shared" si="40"/>
        <v>42747</v>
      </c>
      <c r="F686">
        <v>0</v>
      </c>
      <c r="G686" t="s">
        <v>62</v>
      </c>
      <c r="H686" t="str">
        <f t="shared" si="41"/>
        <v>Other</v>
      </c>
      <c r="I686">
        <v>17</v>
      </c>
      <c r="J686">
        <v>9429</v>
      </c>
      <c r="K686">
        <v>4</v>
      </c>
      <c r="L686" t="s">
        <v>46</v>
      </c>
      <c r="M686" t="s">
        <v>480</v>
      </c>
      <c r="N686" t="s">
        <v>521</v>
      </c>
      <c r="O686" t="s">
        <v>521</v>
      </c>
      <c r="Q686" t="s">
        <v>522</v>
      </c>
      <c r="R686" t="s">
        <v>492</v>
      </c>
      <c r="S686" t="s">
        <v>1055</v>
      </c>
      <c r="T686" t="s">
        <v>1054</v>
      </c>
      <c r="U686" s="7">
        <v>59.990001679999999</v>
      </c>
      <c r="V686" s="7">
        <v>54.488929209402009</v>
      </c>
      <c r="W686">
        <v>5</v>
      </c>
      <c r="X686" s="7">
        <v>27</v>
      </c>
      <c r="Y686" s="7">
        <v>299.9500084</v>
      </c>
      <c r="Z686" s="7">
        <f t="shared" si="42"/>
        <v>272.9500084</v>
      </c>
      <c r="AA686" t="s">
        <v>66</v>
      </c>
      <c r="AB686" t="str">
        <f t="shared" si="43"/>
        <v>Non-Cash Payments</v>
      </c>
    </row>
    <row r="687" spans="1:28" x14ac:dyDescent="0.25">
      <c r="A687">
        <v>580</v>
      </c>
      <c r="B687" s="2">
        <v>42248</v>
      </c>
      <c r="C687" s="10">
        <f>VLOOKUP(B687,Dates!A:B,2,FALSE)</f>
        <v>3</v>
      </c>
      <c r="D687">
        <v>4</v>
      </c>
      <c r="E687" s="2">
        <f t="shared" si="40"/>
        <v>42254</v>
      </c>
      <c r="F687">
        <v>0</v>
      </c>
      <c r="G687" t="s">
        <v>62</v>
      </c>
      <c r="H687" t="str">
        <f t="shared" si="41"/>
        <v>Other</v>
      </c>
      <c r="I687">
        <v>17</v>
      </c>
      <c r="J687">
        <v>8677</v>
      </c>
      <c r="K687">
        <v>4</v>
      </c>
      <c r="L687" t="s">
        <v>46</v>
      </c>
      <c r="M687" t="s">
        <v>480</v>
      </c>
      <c r="N687" t="s">
        <v>484</v>
      </c>
      <c r="O687" t="s">
        <v>485</v>
      </c>
      <c r="Q687" t="s">
        <v>486</v>
      </c>
      <c r="R687" t="s">
        <v>483</v>
      </c>
      <c r="S687" t="s">
        <v>1055</v>
      </c>
      <c r="T687" t="s">
        <v>1054</v>
      </c>
      <c r="U687" s="7">
        <v>59.990001679999999</v>
      </c>
      <c r="V687" s="7">
        <v>54.488929209402009</v>
      </c>
      <c r="W687">
        <v>5</v>
      </c>
      <c r="X687" s="7">
        <v>30</v>
      </c>
      <c r="Y687" s="7">
        <v>299.9500084</v>
      </c>
      <c r="Z687" s="7">
        <f t="shared" si="42"/>
        <v>269.9500084</v>
      </c>
      <c r="AA687" t="s">
        <v>66</v>
      </c>
      <c r="AB687" t="str">
        <f t="shared" si="43"/>
        <v>Non-Cash Payments</v>
      </c>
    </row>
    <row r="688" spans="1:28" x14ac:dyDescent="0.25">
      <c r="A688">
        <v>56244</v>
      </c>
      <c r="B688" s="2">
        <v>42739</v>
      </c>
      <c r="C688" s="10">
        <f>VLOOKUP(B688,Dates!A:B,2,FALSE)</f>
        <v>4</v>
      </c>
      <c r="D688">
        <v>4</v>
      </c>
      <c r="E688" s="2">
        <f t="shared" si="40"/>
        <v>42745</v>
      </c>
      <c r="F688">
        <v>0</v>
      </c>
      <c r="G688" t="s">
        <v>62</v>
      </c>
      <c r="H688" t="str">
        <f t="shared" si="41"/>
        <v>Other</v>
      </c>
      <c r="I688">
        <v>17</v>
      </c>
      <c r="J688">
        <v>437</v>
      </c>
      <c r="K688">
        <v>4</v>
      </c>
      <c r="L688" t="s">
        <v>46</v>
      </c>
      <c r="M688" t="s">
        <v>480</v>
      </c>
      <c r="N688" t="s">
        <v>647</v>
      </c>
      <c r="O688" t="s">
        <v>647</v>
      </c>
      <c r="Q688" t="s">
        <v>522</v>
      </c>
      <c r="R688" t="s">
        <v>492</v>
      </c>
      <c r="S688" t="s">
        <v>1055</v>
      </c>
      <c r="T688" t="s">
        <v>1054</v>
      </c>
      <c r="U688" s="7">
        <v>59.990001679999999</v>
      </c>
      <c r="V688" s="7">
        <v>54.488929209402009</v>
      </c>
      <c r="W688">
        <v>5</v>
      </c>
      <c r="X688" s="7">
        <v>44.990001679999999</v>
      </c>
      <c r="Y688" s="7">
        <v>299.9500084</v>
      </c>
      <c r="Z688" s="7">
        <f t="shared" si="42"/>
        <v>254.96000672</v>
      </c>
      <c r="AA688" t="s">
        <v>66</v>
      </c>
      <c r="AB688" t="str">
        <f t="shared" si="43"/>
        <v>Non-Cash Payments</v>
      </c>
    </row>
    <row r="689" spans="1:28" x14ac:dyDescent="0.25">
      <c r="A689">
        <v>6522</v>
      </c>
      <c r="B689" s="2">
        <v>42159</v>
      </c>
      <c r="C689" s="10">
        <f>VLOOKUP(B689,Dates!A:B,2,FALSE)</f>
        <v>5</v>
      </c>
      <c r="D689">
        <v>4</v>
      </c>
      <c r="E689" s="2">
        <f t="shared" si="40"/>
        <v>42165</v>
      </c>
      <c r="F689">
        <v>0</v>
      </c>
      <c r="G689" t="s">
        <v>62</v>
      </c>
      <c r="H689" t="str">
        <f t="shared" si="41"/>
        <v>Other</v>
      </c>
      <c r="I689">
        <v>17</v>
      </c>
      <c r="J689">
        <v>2538</v>
      </c>
      <c r="K689">
        <v>4</v>
      </c>
      <c r="L689" t="s">
        <v>46</v>
      </c>
      <c r="M689" t="s">
        <v>480</v>
      </c>
      <c r="N689" t="s">
        <v>648</v>
      </c>
      <c r="O689" t="s">
        <v>649</v>
      </c>
      <c r="Q689" t="s">
        <v>499</v>
      </c>
      <c r="R689" t="s">
        <v>496</v>
      </c>
      <c r="S689" t="s">
        <v>1055</v>
      </c>
      <c r="T689" t="s">
        <v>1054</v>
      </c>
      <c r="U689" s="7">
        <v>59.990001679999999</v>
      </c>
      <c r="V689" s="7">
        <v>54.488929209402009</v>
      </c>
      <c r="W689">
        <v>5</v>
      </c>
      <c r="X689" s="7">
        <v>53.990001679999999</v>
      </c>
      <c r="Y689" s="7">
        <v>299.9500084</v>
      </c>
      <c r="Z689" s="7">
        <f t="shared" si="42"/>
        <v>245.96000672</v>
      </c>
      <c r="AA689" t="s">
        <v>66</v>
      </c>
      <c r="AB689" t="str">
        <f t="shared" si="43"/>
        <v>Non-Cash Payments</v>
      </c>
    </row>
    <row r="690" spans="1:28" x14ac:dyDescent="0.25">
      <c r="A690">
        <v>58298</v>
      </c>
      <c r="B690" s="2">
        <v>42740</v>
      </c>
      <c r="C690" s="10">
        <f>VLOOKUP(B690,Dates!A:B,2,FALSE)</f>
        <v>5</v>
      </c>
      <c r="D690">
        <v>4</v>
      </c>
      <c r="E690" s="2">
        <f t="shared" si="40"/>
        <v>42746</v>
      </c>
      <c r="F690">
        <v>0</v>
      </c>
      <c r="G690" t="s">
        <v>62</v>
      </c>
      <c r="H690" t="str">
        <f t="shared" si="41"/>
        <v>Other</v>
      </c>
      <c r="I690">
        <v>17</v>
      </c>
      <c r="J690">
        <v>4280</v>
      </c>
      <c r="K690">
        <v>4</v>
      </c>
      <c r="L690" t="s">
        <v>46</v>
      </c>
      <c r="M690" t="s">
        <v>480</v>
      </c>
      <c r="N690" t="s">
        <v>650</v>
      </c>
      <c r="O690" t="s">
        <v>650</v>
      </c>
      <c r="Q690" t="s">
        <v>537</v>
      </c>
      <c r="R690" t="s">
        <v>496</v>
      </c>
      <c r="S690" t="s">
        <v>1055</v>
      </c>
      <c r="T690" t="s">
        <v>1054</v>
      </c>
      <c r="U690" s="7">
        <v>59.990001679999999</v>
      </c>
      <c r="V690" s="7">
        <v>54.488929209402009</v>
      </c>
      <c r="W690">
        <v>5</v>
      </c>
      <c r="X690" s="7">
        <v>74.989997860000003</v>
      </c>
      <c r="Y690" s="7">
        <v>299.9500084</v>
      </c>
      <c r="Z690" s="7">
        <f t="shared" si="42"/>
        <v>224.96001053999998</v>
      </c>
      <c r="AA690" t="s">
        <v>66</v>
      </c>
      <c r="AB690" t="str">
        <f t="shared" si="43"/>
        <v>Non-Cash Payments</v>
      </c>
    </row>
    <row r="691" spans="1:28" x14ac:dyDescent="0.25">
      <c r="A691">
        <v>3625</v>
      </c>
      <c r="B691" s="2">
        <v>42057</v>
      </c>
      <c r="C691" s="10">
        <f>VLOOKUP(B691,Dates!A:B,2,FALSE)</f>
        <v>1</v>
      </c>
      <c r="D691">
        <v>4</v>
      </c>
      <c r="E691" s="2">
        <f t="shared" si="40"/>
        <v>42061</v>
      </c>
      <c r="F691">
        <v>0</v>
      </c>
      <c r="G691" t="s">
        <v>62</v>
      </c>
      <c r="H691" t="str">
        <f t="shared" si="41"/>
        <v>Other</v>
      </c>
      <c r="I691">
        <v>29</v>
      </c>
      <c r="J691">
        <v>2813</v>
      </c>
      <c r="K691">
        <v>5</v>
      </c>
      <c r="L691" t="s">
        <v>31</v>
      </c>
      <c r="M691" t="s">
        <v>480</v>
      </c>
      <c r="N691" t="s">
        <v>651</v>
      </c>
      <c r="O691" t="s">
        <v>512</v>
      </c>
      <c r="Q691" t="s">
        <v>509</v>
      </c>
      <c r="R691" t="s">
        <v>483</v>
      </c>
      <c r="S691" t="s">
        <v>1047</v>
      </c>
      <c r="T691" t="s">
        <v>1046</v>
      </c>
      <c r="U691" s="7">
        <v>39.990001679999999</v>
      </c>
      <c r="V691" s="7">
        <v>34.198098313835338</v>
      </c>
      <c r="W691">
        <v>5</v>
      </c>
      <c r="X691" s="7">
        <v>6</v>
      </c>
      <c r="Y691" s="7">
        <v>199.9500084</v>
      </c>
      <c r="Z691" s="7">
        <f t="shared" si="42"/>
        <v>193.9500084</v>
      </c>
      <c r="AA691" t="s">
        <v>66</v>
      </c>
      <c r="AB691" t="str">
        <f t="shared" si="43"/>
        <v>Non-Cash Payments</v>
      </c>
    </row>
    <row r="692" spans="1:28" x14ac:dyDescent="0.25">
      <c r="A692">
        <v>52321</v>
      </c>
      <c r="B692" s="2">
        <v>42768</v>
      </c>
      <c r="C692" s="10">
        <f>VLOOKUP(B692,Dates!A:B,2,FALSE)</f>
        <v>5</v>
      </c>
      <c r="D692">
        <v>4</v>
      </c>
      <c r="E692" s="2">
        <f t="shared" si="40"/>
        <v>42774</v>
      </c>
      <c r="F692">
        <v>0</v>
      </c>
      <c r="G692" t="s">
        <v>62</v>
      </c>
      <c r="H692" t="str">
        <f t="shared" si="41"/>
        <v>Other</v>
      </c>
      <c r="I692">
        <v>24</v>
      </c>
      <c r="J692">
        <v>4249</v>
      </c>
      <c r="K692">
        <v>5</v>
      </c>
      <c r="L692" t="s">
        <v>31</v>
      </c>
      <c r="M692" t="s">
        <v>480</v>
      </c>
      <c r="N692" t="s">
        <v>490</v>
      </c>
      <c r="O692" t="s">
        <v>490</v>
      </c>
      <c r="Q692" t="s">
        <v>491</v>
      </c>
      <c r="R692" t="s">
        <v>492</v>
      </c>
      <c r="S692" t="s">
        <v>1059</v>
      </c>
      <c r="T692" t="s">
        <v>1058</v>
      </c>
      <c r="U692" s="7">
        <v>50</v>
      </c>
      <c r="V692" s="7">
        <v>43.678035218757444</v>
      </c>
      <c r="W692">
        <v>5</v>
      </c>
      <c r="X692" s="7">
        <v>10</v>
      </c>
      <c r="Y692" s="7">
        <v>250</v>
      </c>
      <c r="Z692" s="7">
        <f t="shared" si="42"/>
        <v>240</v>
      </c>
      <c r="AA692" t="s">
        <v>66</v>
      </c>
      <c r="AB692" t="str">
        <f t="shared" si="43"/>
        <v>Non-Cash Payments</v>
      </c>
    </row>
    <row r="693" spans="1:28" x14ac:dyDescent="0.25">
      <c r="A693">
        <v>58896</v>
      </c>
      <c r="B693" s="2">
        <v>42983</v>
      </c>
      <c r="C693" s="10">
        <f>VLOOKUP(B693,Dates!A:B,2,FALSE)</f>
        <v>3</v>
      </c>
      <c r="D693">
        <v>4</v>
      </c>
      <c r="E693" s="2">
        <f t="shared" si="40"/>
        <v>42989</v>
      </c>
      <c r="F693">
        <v>0</v>
      </c>
      <c r="G693" t="s">
        <v>62</v>
      </c>
      <c r="H693" t="str">
        <f t="shared" si="41"/>
        <v>Other</v>
      </c>
      <c r="I693">
        <v>24</v>
      </c>
      <c r="J693">
        <v>9697</v>
      </c>
      <c r="K693">
        <v>5</v>
      </c>
      <c r="L693" t="s">
        <v>31</v>
      </c>
      <c r="M693" t="s">
        <v>480</v>
      </c>
      <c r="N693" t="s">
        <v>490</v>
      </c>
      <c r="O693" t="s">
        <v>490</v>
      </c>
      <c r="Q693" t="s">
        <v>491</v>
      </c>
      <c r="R693" t="s">
        <v>492</v>
      </c>
      <c r="S693" t="s">
        <v>1059</v>
      </c>
      <c r="T693" t="s">
        <v>1058</v>
      </c>
      <c r="U693" s="7">
        <v>50</v>
      </c>
      <c r="V693" s="7">
        <v>43.678035218757444</v>
      </c>
      <c r="W693">
        <v>5</v>
      </c>
      <c r="X693" s="7">
        <v>25</v>
      </c>
      <c r="Y693" s="7">
        <v>250</v>
      </c>
      <c r="Z693" s="7">
        <f t="shared" si="42"/>
        <v>225</v>
      </c>
      <c r="AA693" t="s">
        <v>66</v>
      </c>
      <c r="AB693" t="str">
        <f t="shared" si="43"/>
        <v>Non-Cash Payments</v>
      </c>
    </row>
    <row r="694" spans="1:28" x14ac:dyDescent="0.25">
      <c r="A694">
        <v>5919</v>
      </c>
      <c r="B694" s="2">
        <v>42091</v>
      </c>
      <c r="C694" s="10">
        <f>VLOOKUP(B694,Dates!A:B,2,FALSE)</f>
        <v>7</v>
      </c>
      <c r="D694">
        <v>4</v>
      </c>
      <c r="E694" s="2">
        <f t="shared" si="40"/>
        <v>42096</v>
      </c>
      <c r="F694">
        <v>0</v>
      </c>
      <c r="G694" t="s">
        <v>62</v>
      </c>
      <c r="H694" t="str">
        <f t="shared" si="41"/>
        <v>Other</v>
      </c>
      <c r="I694">
        <v>26</v>
      </c>
      <c r="J694">
        <v>6306</v>
      </c>
      <c r="K694">
        <v>5</v>
      </c>
      <c r="L694" t="s">
        <v>31</v>
      </c>
      <c r="M694" t="s">
        <v>480</v>
      </c>
      <c r="N694" t="s">
        <v>652</v>
      </c>
      <c r="O694" t="s">
        <v>653</v>
      </c>
      <c r="Q694" t="s">
        <v>506</v>
      </c>
      <c r="R694" t="s">
        <v>496</v>
      </c>
      <c r="S694" t="s">
        <v>1063</v>
      </c>
      <c r="T694" t="s">
        <v>1078</v>
      </c>
      <c r="U694" s="7">
        <v>70</v>
      </c>
      <c r="V694" s="7">
        <v>62.759999940857142</v>
      </c>
      <c r="W694">
        <v>5</v>
      </c>
      <c r="X694" s="7">
        <v>35</v>
      </c>
      <c r="Y694" s="7">
        <v>350</v>
      </c>
      <c r="Z694" s="7">
        <f t="shared" si="42"/>
        <v>315</v>
      </c>
      <c r="AA694" t="s">
        <v>66</v>
      </c>
      <c r="AB694" t="str">
        <f t="shared" si="43"/>
        <v>Non-Cash Payments</v>
      </c>
    </row>
    <row r="695" spans="1:28" x14ac:dyDescent="0.25">
      <c r="A695">
        <v>52772</v>
      </c>
      <c r="B695" s="2">
        <v>42980</v>
      </c>
      <c r="C695" s="10">
        <f>VLOOKUP(B695,Dates!A:B,2,FALSE)</f>
        <v>7</v>
      </c>
      <c r="D695">
        <v>4</v>
      </c>
      <c r="E695" s="2">
        <f t="shared" si="40"/>
        <v>42985</v>
      </c>
      <c r="F695">
        <v>0</v>
      </c>
      <c r="G695" t="s">
        <v>62</v>
      </c>
      <c r="H695" t="str">
        <f t="shared" si="41"/>
        <v>Other</v>
      </c>
      <c r="I695">
        <v>24</v>
      </c>
      <c r="J695">
        <v>27</v>
      </c>
      <c r="K695">
        <v>5</v>
      </c>
      <c r="L695" t="s">
        <v>31</v>
      </c>
      <c r="M695" t="s">
        <v>480</v>
      </c>
      <c r="N695" t="s">
        <v>654</v>
      </c>
      <c r="O695" t="s">
        <v>654</v>
      </c>
      <c r="Q695" t="s">
        <v>537</v>
      </c>
      <c r="R695" t="s">
        <v>496</v>
      </c>
      <c r="S695" t="s">
        <v>1059</v>
      </c>
      <c r="T695" t="s">
        <v>1058</v>
      </c>
      <c r="U695" s="7">
        <v>50</v>
      </c>
      <c r="V695" s="7">
        <v>43.678035218757444</v>
      </c>
      <c r="W695">
        <v>5</v>
      </c>
      <c r="X695" s="7">
        <v>30</v>
      </c>
      <c r="Y695" s="7">
        <v>250</v>
      </c>
      <c r="Z695" s="7">
        <f t="shared" si="42"/>
        <v>220</v>
      </c>
      <c r="AA695" t="s">
        <v>66</v>
      </c>
      <c r="AB695" t="str">
        <f t="shared" si="43"/>
        <v>Non-Cash Payments</v>
      </c>
    </row>
    <row r="696" spans="1:28" x14ac:dyDescent="0.25">
      <c r="A696">
        <v>9063</v>
      </c>
      <c r="B696" s="2">
        <v>42137</v>
      </c>
      <c r="C696" s="10">
        <f>VLOOKUP(B696,Dates!A:B,2,FALSE)</f>
        <v>4</v>
      </c>
      <c r="D696">
        <v>4</v>
      </c>
      <c r="E696" s="2">
        <f t="shared" si="40"/>
        <v>42143</v>
      </c>
      <c r="F696">
        <v>0</v>
      </c>
      <c r="G696" t="s">
        <v>62</v>
      </c>
      <c r="H696" t="str">
        <f t="shared" si="41"/>
        <v>Other</v>
      </c>
      <c r="I696">
        <v>26</v>
      </c>
      <c r="J696">
        <v>5274</v>
      </c>
      <c r="K696">
        <v>5</v>
      </c>
      <c r="L696" t="s">
        <v>31</v>
      </c>
      <c r="M696" t="s">
        <v>480</v>
      </c>
      <c r="N696" t="s">
        <v>547</v>
      </c>
      <c r="O696" t="s">
        <v>482</v>
      </c>
      <c r="Q696" t="s">
        <v>482</v>
      </c>
      <c r="R696" t="s">
        <v>483</v>
      </c>
      <c r="S696" t="s">
        <v>1063</v>
      </c>
      <c r="T696" t="s">
        <v>1062</v>
      </c>
      <c r="U696" s="7">
        <v>30</v>
      </c>
      <c r="V696" s="7">
        <v>45.158749390000004</v>
      </c>
      <c r="W696">
        <v>5</v>
      </c>
      <c r="X696" s="7">
        <v>27</v>
      </c>
      <c r="Y696" s="7">
        <v>150</v>
      </c>
      <c r="Z696" s="7">
        <f t="shared" si="42"/>
        <v>123</v>
      </c>
      <c r="AA696" t="s">
        <v>66</v>
      </c>
      <c r="AB696" t="str">
        <f t="shared" si="43"/>
        <v>Non-Cash Payments</v>
      </c>
    </row>
    <row r="697" spans="1:28" x14ac:dyDescent="0.25">
      <c r="A697">
        <v>61419</v>
      </c>
      <c r="B697" s="2">
        <v>42901</v>
      </c>
      <c r="C697" s="10">
        <f>VLOOKUP(B697,Dates!A:B,2,FALSE)</f>
        <v>5</v>
      </c>
      <c r="D697">
        <v>4</v>
      </c>
      <c r="E697" s="2">
        <f t="shared" si="40"/>
        <v>42907</v>
      </c>
      <c r="F697">
        <v>0</v>
      </c>
      <c r="G697" t="s">
        <v>62</v>
      </c>
      <c r="H697" t="str">
        <f t="shared" si="41"/>
        <v>Other</v>
      </c>
      <c r="I697">
        <v>24</v>
      </c>
      <c r="J697">
        <v>11273</v>
      </c>
      <c r="K697">
        <v>5</v>
      </c>
      <c r="L697" t="s">
        <v>31</v>
      </c>
      <c r="M697" t="s">
        <v>480</v>
      </c>
      <c r="N697" t="s">
        <v>655</v>
      </c>
      <c r="O697" t="s">
        <v>656</v>
      </c>
      <c r="Q697" t="s">
        <v>506</v>
      </c>
      <c r="R697" t="s">
        <v>496</v>
      </c>
      <c r="S697" t="s">
        <v>1059</v>
      </c>
      <c r="T697" t="s">
        <v>1058</v>
      </c>
      <c r="U697" s="7">
        <v>50</v>
      </c>
      <c r="V697" s="7">
        <v>43.678035218757444</v>
      </c>
      <c r="W697">
        <v>5</v>
      </c>
      <c r="X697" s="7">
        <v>50</v>
      </c>
      <c r="Y697" s="7">
        <v>250</v>
      </c>
      <c r="Z697" s="7">
        <f t="shared" si="42"/>
        <v>200</v>
      </c>
      <c r="AA697" t="s">
        <v>66</v>
      </c>
      <c r="AB697" t="str">
        <f t="shared" si="43"/>
        <v>Non-Cash Payments</v>
      </c>
    </row>
    <row r="698" spans="1:28" x14ac:dyDescent="0.25">
      <c r="A698">
        <v>5919</v>
      </c>
      <c r="B698" s="2">
        <v>42091</v>
      </c>
      <c r="C698" s="10">
        <f>VLOOKUP(B698,Dates!A:B,2,FALSE)</f>
        <v>7</v>
      </c>
      <c r="D698">
        <v>4</v>
      </c>
      <c r="E698" s="2">
        <f t="shared" si="40"/>
        <v>42096</v>
      </c>
      <c r="F698">
        <v>0</v>
      </c>
      <c r="G698" t="s">
        <v>62</v>
      </c>
      <c r="H698" t="str">
        <f t="shared" si="41"/>
        <v>Other</v>
      </c>
      <c r="I698">
        <v>29</v>
      </c>
      <c r="J698">
        <v>6306</v>
      </c>
      <c r="K698">
        <v>5</v>
      </c>
      <c r="L698" t="s">
        <v>31</v>
      </c>
      <c r="M698" t="s">
        <v>480</v>
      </c>
      <c r="N698" t="s">
        <v>652</v>
      </c>
      <c r="O698" t="s">
        <v>653</v>
      </c>
      <c r="Q698" t="s">
        <v>506</v>
      </c>
      <c r="R698" t="s">
        <v>496</v>
      </c>
      <c r="S698" t="s">
        <v>1047</v>
      </c>
      <c r="T698" t="s">
        <v>1046</v>
      </c>
      <c r="U698" s="7">
        <v>39.990001679999999</v>
      </c>
      <c r="V698" s="7">
        <v>34.198098313835338</v>
      </c>
      <c r="W698">
        <v>5</v>
      </c>
      <c r="X698" s="7">
        <v>49.990001679999999</v>
      </c>
      <c r="Y698" s="7">
        <v>199.9500084</v>
      </c>
      <c r="Z698" s="7">
        <f t="shared" si="42"/>
        <v>149.96000672</v>
      </c>
      <c r="AA698" t="s">
        <v>66</v>
      </c>
      <c r="AB698" t="str">
        <f t="shared" si="43"/>
        <v>Non-Cash Payments</v>
      </c>
    </row>
    <row r="699" spans="1:28" x14ac:dyDescent="0.25">
      <c r="A699">
        <v>906</v>
      </c>
      <c r="B699" s="2">
        <v>42018</v>
      </c>
      <c r="C699" s="10">
        <f>VLOOKUP(B699,Dates!A:B,2,FALSE)</f>
        <v>4</v>
      </c>
      <c r="D699">
        <v>4</v>
      </c>
      <c r="E699" s="2">
        <f t="shared" si="40"/>
        <v>42024</v>
      </c>
      <c r="F699">
        <v>0</v>
      </c>
      <c r="G699" t="s">
        <v>62</v>
      </c>
      <c r="H699" t="str">
        <f t="shared" si="41"/>
        <v>Other</v>
      </c>
      <c r="I699">
        <v>40</v>
      </c>
      <c r="J699">
        <v>7141</v>
      </c>
      <c r="K699">
        <v>6</v>
      </c>
      <c r="L699" t="s">
        <v>35</v>
      </c>
      <c r="M699" t="s">
        <v>480</v>
      </c>
      <c r="N699" t="s">
        <v>639</v>
      </c>
      <c r="O699" t="s">
        <v>618</v>
      </c>
      <c r="Q699" t="s">
        <v>640</v>
      </c>
      <c r="R699" t="s">
        <v>496</v>
      </c>
      <c r="S699" t="s">
        <v>1061</v>
      </c>
      <c r="T699" t="s">
        <v>1066</v>
      </c>
      <c r="U699" s="7">
        <v>24.989999770000001</v>
      </c>
      <c r="V699" s="7">
        <v>18.459749817000002</v>
      </c>
      <c r="W699">
        <v>2</v>
      </c>
      <c r="X699" s="7">
        <v>8.5</v>
      </c>
      <c r="Y699" s="7">
        <v>49.979999540000001</v>
      </c>
      <c r="Z699" s="7">
        <f t="shared" si="42"/>
        <v>41.479999540000001</v>
      </c>
      <c r="AA699" t="s">
        <v>66</v>
      </c>
      <c r="AB699" t="str">
        <f t="shared" si="43"/>
        <v>Non-Cash Payments</v>
      </c>
    </row>
    <row r="700" spans="1:28" x14ac:dyDescent="0.25">
      <c r="A700">
        <v>5479</v>
      </c>
      <c r="B700" s="2">
        <v>42084</v>
      </c>
      <c r="C700" s="10">
        <f>VLOOKUP(B700,Dates!A:B,2,FALSE)</f>
        <v>7</v>
      </c>
      <c r="D700">
        <v>4</v>
      </c>
      <c r="E700" s="2">
        <f t="shared" si="40"/>
        <v>42089</v>
      </c>
      <c r="F700">
        <v>1</v>
      </c>
      <c r="G700" t="s">
        <v>62</v>
      </c>
      <c r="H700" t="str">
        <f t="shared" si="41"/>
        <v>Other</v>
      </c>
      <c r="I700">
        <v>41</v>
      </c>
      <c r="J700">
        <v>6172</v>
      </c>
      <c r="K700">
        <v>6</v>
      </c>
      <c r="L700" t="s">
        <v>35</v>
      </c>
      <c r="M700" t="s">
        <v>480</v>
      </c>
      <c r="N700" t="s">
        <v>548</v>
      </c>
      <c r="O700" t="s">
        <v>549</v>
      </c>
      <c r="Q700" t="s">
        <v>522</v>
      </c>
      <c r="R700" t="s">
        <v>492</v>
      </c>
      <c r="S700" t="s">
        <v>1049</v>
      </c>
      <c r="T700" t="s">
        <v>1067</v>
      </c>
      <c r="U700" s="7">
        <v>15.989999770000001</v>
      </c>
      <c r="V700" s="7">
        <v>12.230249713200003</v>
      </c>
      <c r="W700">
        <v>2</v>
      </c>
      <c r="X700" s="7">
        <v>5.7600002290000001</v>
      </c>
      <c r="Y700" s="7">
        <v>31.979999540000001</v>
      </c>
      <c r="Z700" s="7">
        <f t="shared" si="42"/>
        <v>26.219999311000002</v>
      </c>
      <c r="AA700" t="s">
        <v>66</v>
      </c>
      <c r="AB700" t="str">
        <f t="shared" si="43"/>
        <v>Non-Cash Payments</v>
      </c>
    </row>
    <row r="701" spans="1:28" x14ac:dyDescent="0.25">
      <c r="A701">
        <v>51396</v>
      </c>
      <c r="B701" s="2">
        <v>42755</v>
      </c>
      <c r="C701" s="10">
        <f>VLOOKUP(B701,Dates!A:B,2,FALSE)</f>
        <v>6</v>
      </c>
      <c r="D701">
        <v>4</v>
      </c>
      <c r="E701" s="2">
        <f t="shared" si="40"/>
        <v>42761</v>
      </c>
      <c r="F701">
        <v>0</v>
      </c>
      <c r="G701" t="s">
        <v>62</v>
      </c>
      <c r="H701" t="str">
        <f t="shared" si="41"/>
        <v>Other</v>
      </c>
      <c r="I701">
        <v>37</v>
      </c>
      <c r="J701">
        <v>2741</v>
      </c>
      <c r="K701">
        <v>6</v>
      </c>
      <c r="L701" t="s">
        <v>35</v>
      </c>
      <c r="M701" t="s">
        <v>480</v>
      </c>
      <c r="N701" t="s">
        <v>507</v>
      </c>
      <c r="O701" t="s">
        <v>508</v>
      </c>
      <c r="Q701" t="s">
        <v>509</v>
      </c>
      <c r="R701" t="s">
        <v>483</v>
      </c>
      <c r="S701" t="s">
        <v>1051</v>
      </c>
      <c r="T701" t="s">
        <v>1050</v>
      </c>
      <c r="U701" s="7">
        <v>31.989999770000001</v>
      </c>
      <c r="V701" s="7">
        <v>24.284221986666665</v>
      </c>
      <c r="W701">
        <v>2</v>
      </c>
      <c r="X701" s="7">
        <v>12.80000019</v>
      </c>
      <c r="Y701" s="7">
        <v>63.979999540000001</v>
      </c>
      <c r="Z701" s="7">
        <f t="shared" si="42"/>
        <v>51.179999350000003</v>
      </c>
      <c r="AA701" t="s">
        <v>66</v>
      </c>
      <c r="AB701" t="str">
        <f t="shared" si="43"/>
        <v>Non-Cash Payments</v>
      </c>
    </row>
    <row r="702" spans="1:28" x14ac:dyDescent="0.25">
      <c r="A702">
        <v>10116</v>
      </c>
      <c r="B702" s="2">
        <v>42152</v>
      </c>
      <c r="C702" s="10">
        <f>VLOOKUP(B702,Dates!A:B,2,FALSE)</f>
        <v>5</v>
      </c>
      <c r="D702">
        <v>4</v>
      </c>
      <c r="E702" s="2">
        <f t="shared" si="40"/>
        <v>42158</v>
      </c>
      <c r="F702">
        <v>0</v>
      </c>
      <c r="G702" t="s">
        <v>62</v>
      </c>
      <c r="H702" t="str">
        <f t="shared" si="41"/>
        <v>Other</v>
      </c>
      <c r="I702">
        <v>9</v>
      </c>
      <c r="J702">
        <v>1180</v>
      </c>
      <c r="K702">
        <v>3</v>
      </c>
      <c r="L702" t="s">
        <v>24</v>
      </c>
      <c r="M702" t="s">
        <v>480</v>
      </c>
      <c r="N702" t="s">
        <v>657</v>
      </c>
      <c r="O702" t="s">
        <v>513</v>
      </c>
      <c r="Q702" t="s">
        <v>506</v>
      </c>
      <c r="R702" t="s">
        <v>496</v>
      </c>
      <c r="S702" t="s">
        <v>1045</v>
      </c>
      <c r="T702" t="s">
        <v>1044</v>
      </c>
      <c r="U702" s="7">
        <v>99.989997860000003</v>
      </c>
      <c r="V702" s="7">
        <v>95.114003926871064</v>
      </c>
      <c r="W702">
        <v>2</v>
      </c>
      <c r="X702" s="7">
        <v>10</v>
      </c>
      <c r="Y702" s="7">
        <v>199.97999572000001</v>
      </c>
      <c r="Z702" s="7">
        <f t="shared" si="42"/>
        <v>189.97999572000001</v>
      </c>
      <c r="AA702" t="s">
        <v>66</v>
      </c>
      <c r="AB702" t="str">
        <f t="shared" si="43"/>
        <v>Non-Cash Payments</v>
      </c>
    </row>
    <row r="703" spans="1:28" x14ac:dyDescent="0.25">
      <c r="A703">
        <v>1756</v>
      </c>
      <c r="B703" s="2">
        <v>42030</v>
      </c>
      <c r="C703" s="10">
        <f>VLOOKUP(B703,Dates!A:B,2,FALSE)</f>
        <v>2</v>
      </c>
      <c r="D703">
        <v>4</v>
      </c>
      <c r="E703" s="2">
        <f t="shared" si="40"/>
        <v>42034</v>
      </c>
      <c r="F703">
        <v>0</v>
      </c>
      <c r="G703" t="s">
        <v>62</v>
      </c>
      <c r="H703" t="str">
        <f t="shared" si="41"/>
        <v>Other</v>
      </c>
      <c r="I703">
        <v>9</v>
      </c>
      <c r="J703">
        <v>6875</v>
      </c>
      <c r="K703">
        <v>3</v>
      </c>
      <c r="L703" t="s">
        <v>24</v>
      </c>
      <c r="M703" t="s">
        <v>480</v>
      </c>
      <c r="N703" t="s">
        <v>533</v>
      </c>
      <c r="O703" t="s">
        <v>534</v>
      </c>
      <c r="Q703" t="s">
        <v>503</v>
      </c>
      <c r="R703" t="s">
        <v>483</v>
      </c>
      <c r="S703" t="s">
        <v>1045</v>
      </c>
      <c r="T703" t="s">
        <v>1044</v>
      </c>
      <c r="U703" s="7">
        <v>99.989997860000003</v>
      </c>
      <c r="V703" s="7">
        <v>95.114003926871064</v>
      </c>
      <c r="W703">
        <v>2</v>
      </c>
      <c r="X703" s="7">
        <v>14</v>
      </c>
      <c r="Y703" s="7">
        <v>199.97999572000001</v>
      </c>
      <c r="Z703" s="7">
        <f t="shared" si="42"/>
        <v>185.97999572000001</v>
      </c>
      <c r="AA703" t="s">
        <v>66</v>
      </c>
      <c r="AB703" t="str">
        <f t="shared" si="43"/>
        <v>Non-Cash Payments</v>
      </c>
    </row>
    <row r="704" spans="1:28" x14ac:dyDescent="0.25">
      <c r="A704">
        <v>10014</v>
      </c>
      <c r="B704" s="2">
        <v>42151</v>
      </c>
      <c r="C704" s="10">
        <f>VLOOKUP(B704,Dates!A:B,2,FALSE)</f>
        <v>4</v>
      </c>
      <c r="D704">
        <v>4</v>
      </c>
      <c r="E704" s="2">
        <f t="shared" si="40"/>
        <v>42157</v>
      </c>
      <c r="F704">
        <v>0</v>
      </c>
      <c r="G704" t="s">
        <v>62</v>
      </c>
      <c r="H704" t="str">
        <f t="shared" si="41"/>
        <v>Other</v>
      </c>
      <c r="I704">
        <v>9</v>
      </c>
      <c r="J704">
        <v>10864</v>
      </c>
      <c r="K704">
        <v>3</v>
      </c>
      <c r="L704" t="s">
        <v>24</v>
      </c>
      <c r="M704" t="s">
        <v>480</v>
      </c>
      <c r="N704" t="s">
        <v>658</v>
      </c>
      <c r="O704" t="s">
        <v>559</v>
      </c>
      <c r="Q704" t="s">
        <v>506</v>
      </c>
      <c r="R704" t="s">
        <v>496</v>
      </c>
      <c r="S704" t="s">
        <v>1045</v>
      </c>
      <c r="T704" t="s">
        <v>1044</v>
      </c>
      <c r="U704" s="7">
        <v>99.989997860000003</v>
      </c>
      <c r="V704" s="7">
        <v>95.114003926871064</v>
      </c>
      <c r="W704">
        <v>2</v>
      </c>
      <c r="X704" s="7">
        <v>26</v>
      </c>
      <c r="Y704" s="7">
        <v>199.97999572000001</v>
      </c>
      <c r="Z704" s="7">
        <f t="shared" si="42"/>
        <v>173.97999572000001</v>
      </c>
      <c r="AA704" t="s">
        <v>66</v>
      </c>
      <c r="AB704" t="str">
        <f t="shared" si="43"/>
        <v>Non-Cash Payments</v>
      </c>
    </row>
    <row r="705" spans="1:28" x14ac:dyDescent="0.25">
      <c r="A705">
        <v>1991</v>
      </c>
      <c r="B705" s="2">
        <v>42034</v>
      </c>
      <c r="C705" s="10">
        <f>VLOOKUP(B705,Dates!A:B,2,FALSE)</f>
        <v>6</v>
      </c>
      <c r="D705">
        <v>4</v>
      </c>
      <c r="E705" s="2">
        <f t="shared" si="40"/>
        <v>42040</v>
      </c>
      <c r="F705">
        <v>0</v>
      </c>
      <c r="G705" t="s">
        <v>62</v>
      </c>
      <c r="H705" t="str">
        <f t="shared" si="41"/>
        <v>Other</v>
      </c>
      <c r="I705">
        <v>9</v>
      </c>
      <c r="J705">
        <v>242</v>
      </c>
      <c r="K705">
        <v>3</v>
      </c>
      <c r="L705" t="s">
        <v>24</v>
      </c>
      <c r="M705" t="s">
        <v>480</v>
      </c>
      <c r="N705" t="s">
        <v>501</v>
      </c>
      <c r="O705" t="s">
        <v>502</v>
      </c>
      <c r="Q705" t="s">
        <v>503</v>
      </c>
      <c r="R705" t="s">
        <v>483</v>
      </c>
      <c r="S705" t="s">
        <v>1045</v>
      </c>
      <c r="T705" t="s">
        <v>1044</v>
      </c>
      <c r="U705" s="7">
        <v>99.989997860000003</v>
      </c>
      <c r="V705" s="7">
        <v>95.114003926871064</v>
      </c>
      <c r="W705">
        <v>2</v>
      </c>
      <c r="X705" s="7">
        <v>32</v>
      </c>
      <c r="Y705" s="7">
        <v>199.97999572000001</v>
      </c>
      <c r="Z705" s="7">
        <f t="shared" si="42"/>
        <v>167.97999572000001</v>
      </c>
      <c r="AA705" t="s">
        <v>66</v>
      </c>
      <c r="AB705" t="str">
        <f t="shared" si="43"/>
        <v>Non-Cash Payments</v>
      </c>
    </row>
    <row r="706" spans="1:28" x14ac:dyDescent="0.25">
      <c r="A706">
        <v>52533</v>
      </c>
      <c r="B706" s="2">
        <v>42857</v>
      </c>
      <c r="C706" s="10">
        <f>VLOOKUP(B706,Dates!A:B,2,FALSE)</f>
        <v>3</v>
      </c>
      <c r="D706">
        <v>4</v>
      </c>
      <c r="E706" s="2">
        <f t="shared" si="40"/>
        <v>42863</v>
      </c>
      <c r="F706">
        <v>0</v>
      </c>
      <c r="G706" t="s">
        <v>62</v>
      </c>
      <c r="H706" t="str">
        <f t="shared" si="41"/>
        <v>Other</v>
      </c>
      <c r="I706">
        <v>17</v>
      </c>
      <c r="J706">
        <v>9002</v>
      </c>
      <c r="K706">
        <v>4</v>
      </c>
      <c r="L706" t="s">
        <v>46</v>
      </c>
      <c r="M706" t="s">
        <v>480</v>
      </c>
      <c r="N706" t="s">
        <v>659</v>
      </c>
      <c r="O706" t="s">
        <v>482</v>
      </c>
      <c r="Q706" t="s">
        <v>482</v>
      </c>
      <c r="R706" t="s">
        <v>483</v>
      </c>
      <c r="S706" t="s">
        <v>1055</v>
      </c>
      <c r="T706" t="s">
        <v>1054</v>
      </c>
      <c r="U706" s="7">
        <v>59.990001679999999</v>
      </c>
      <c r="V706" s="7">
        <v>54.488929209402009</v>
      </c>
      <c r="W706">
        <v>2</v>
      </c>
      <c r="X706" s="7">
        <v>14.399999619999999</v>
      </c>
      <c r="Y706" s="7">
        <v>119.98000336</v>
      </c>
      <c r="Z706" s="7">
        <f t="shared" si="42"/>
        <v>105.58000374</v>
      </c>
      <c r="AA706" t="s">
        <v>66</v>
      </c>
      <c r="AB706" t="str">
        <f t="shared" si="43"/>
        <v>Non-Cash Payments</v>
      </c>
    </row>
    <row r="707" spans="1:28" x14ac:dyDescent="0.25">
      <c r="A707">
        <v>52533</v>
      </c>
      <c r="B707" s="2">
        <v>42857</v>
      </c>
      <c r="C707" s="10">
        <f>VLOOKUP(B707,Dates!A:B,2,FALSE)</f>
        <v>3</v>
      </c>
      <c r="D707">
        <v>4</v>
      </c>
      <c r="E707" s="2">
        <f t="shared" ref="E707:E770" si="44">WORKDAY(B707,D707)</f>
        <v>42863</v>
      </c>
      <c r="F707">
        <v>0</v>
      </c>
      <c r="G707" t="s">
        <v>62</v>
      </c>
      <c r="H707" t="str">
        <f t="shared" ref="H707:H770" si="45">IF(AND(F707=0,G707="Same Day"),"Same Day - On Time","Other")</f>
        <v>Other</v>
      </c>
      <c r="I707">
        <v>17</v>
      </c>
      <c r="J707">
        <v>9002</v>
      </c>
      <c r="K707">
        <v>4</v>
      </c>
      <c r="L707" t="s">
        <v>46</v>
      </c>
      <c r="M707" t="s">
        <v>480</v>
      </c>
      <c r="N707" t="s">
        <v>659</v>
      </c>
      <c r="O707" t="s">
        <v>482</v>
      </c>
      <c r="Q707" t="s">
        <v>482</v>
      </c>
      <c r="R707" t="s">
        <v>483</v>
      </c>
      <c r="S707" t="s">
        <v>1055</v>
      </c>
      <c r="T707" t="s">
        <v>1054</v>
      </c>
      <c r="U707" s="7">
        <v>59.990001679999999</v>
      </c>
      <c r="V707" s="7">
        <v>54.488929209402009</v>
      </c>
      <c r="W707">
        <v>2</v>
      </c>
      <c r="X707" s="7">
        <v>15.600000380000001</v>
      </c>
      <c r="Y707" s="7">
        <v>119.98000336</v>
      </c>
      <c r="Z707" s="7">
        <f t="shared" ref="Z707:Z770" si="46">Y707-X707</f>
        <v>104.38000298</v>
      </c>
      <c r="AA707" t="s">
        <v>66</v>
      </c>
      <c r="AB707" t="str">
        <f t="shared" ref="AB707:AB770" si="47">IF(AND(Z707&gt;200,AA707="CASH"),"Cash Over 200",IF(AA707="CASH","Cash Not Over 200","Non-Cash Payments"))</f>
        <v>Non-Cash Payments</v>
      </c>
    </row>
    <row r="708" spans="1:28" x14ac:dyDescent="0.25">
      <c r="A708">
        <v>2332</v>
      </c>
      <c r="B708" s="2">
        <v>42096</v>
      </c>
      <c r="C708" s="10">
        <f>VLOOKUP(B708,Dates!A:B,2,FALSE)</f>
        <v>5</v>
      </c>
      <c r="D708">
        <v>4</v>
      </c>
      <c r="E708" s="2">
        <f t="shared" si="44"/>
        <v>42102</v>
      </c>
      <c r="F708">
        <v>0</v>
      </c>
      <c r="G708" t="s">
        <v>62</v>
      </c>
      <c r="H708" t="str">
        <f t="shared" si="45"/>
        <v>Other</v>
      </c>
      <c r="I708">
        <v>17</v>
      </c>
      <c r="J708">
        <v>9145</v>
      </c>
      <c r="K708">
        <v>4</v>
      </c>
      <c r="L708" t="s">
        <v>46</v>
      </c>
      <c r="M708" t="s">
        <v>480</v>
      </c>
      <c r="N708" t="s">
        <v>660</v>
      </c>
      <c r="O708" t="s">
        <v>601</v>
      </c>
      <c r="Q708" t="s">
        <v>509</v>
      </c>
      <c r="R708" t="s">
        <v>483</v>
      </c>
      <c r="S708" t="s">
        <v>1055</v>
      </c>
      <c r="T708" t="s">
        <v>1054</v>
      </c>
      <c r="U708" s="7">
        <v>59.990001679999999</v>
      </c>
      <c r="V708" s="7">
        <v>54.488929209402009</v>
      </c>
      <c r="W708">
        <v>2</v>
      </c>
      <c r="X708" s="7">
        <v>15.600000380000001</v>
      </c>
      <c r="Y708" s="7">
        <v>119.98000336</v>
      </c>
      <c r="Z708" s="7">
        <f t="shared" si="46"/>
        <v>104.38000298</v>
      </c>
      <c r="AA708" t="s">
        <v>66</v>
      </c>
      <c r="AB708" t="str">
        <f t="shared" si="47"/>
        <v>Non-Cash Payments</v>
      </c>
    </row>
    <row r="709" spans="1:28" x14ac:dyDescent="0.25">
      <c r="A709">
        <v>10276</v>
      </c>
      <c r="B709" s="2">
        <v>42154</v>
      </c>
      <c r="C709" s="10">
        <f>VLOOKUP(B709,Dates!A:B,2,FALSE)</f>
        <v>7</v>
      </c>
      <c r="D709">
        <v>4</v>
      </c>
      <c r="E709" s="2">
        <f t="shared" si="44"/>
        <v>42159</v>
      </c>
      <c r="F709">
        <v>0</v>
      </c>
      <c r="G709" t="s">
        <v>62</v>
      </c>
      <c r="H709" t="str">
        <f t="shared" si="45"/>
        <v>Other</v>
      </c>
      <c r="I709">
        <v>24</v>
      </c>
      <c r="J709">
        <v>7887</v>
      </c>
      <c r="K709">
        <v>5</v>
      </c>
      <c r="L709" t="s">
        <v>31</v>
      </c>
      <c r="M709" t="s">
        <v>480</v>
      </c>
      <c r="N709" t="s">
        <v>661</v>
      </c>
      <c r="O709" t="s">
        <v>505</v>
      </c>
      <c r="Q709" t="s">
        <v>506</v>
      </c>
      <c r="R709" t="s">
        <v>496</v>
      </c>
      <c r="S709" t="s">
        <v>1059</v>
      </c>
      <c r="T709" t="s">
        <v>1058</v>
      </c>
      <c r="U709" s="7">
        <v>50</v>
      </c>
      <c r="V709" s="7">
        <v>43.678035218757444</v>
      </c>
      <c r="W709">
        <v>2</v>
      </c>
      <c r="X709" s="7">
        <v>1</v>
      </c>
      <c r="Y709" s="7">
        <v>100</v>
      </c>
      <c r="Z709" s="7">
        <f t="shared" si="46"/>
        <v>99</v>
      </c>
      <c r="AA709" t="s">
        <v>66</v>
      </c>
      <c r="AB709" t="str">
        <f t="shared" si="47"/>
        <v>Non-Cash Payments</v>
      </c>
    </row>
    <row r="710" spans="1:28" x14ac:dyDescent="0.25">
      <c r="A710">
        <v>2911</v>
      </c>
      <c r="B710" s="2">
        <v>42340</v>
      </c>
      <c r="C710" s="10">
        <f>VLOOKUP(B710,Dates!A:B,2,FALSE)</f>
        <v>4</v>
      </c>
      <c r="D710">
        <v>4</v>
      </c>
      <c r="E710" s="2">
        <f t="shared" si="44"/>
        <v>42346</v>
      </c>
      <c r="F710">
        <v>0</v>
      </c>
      <c r="G710" t="s">
        <v>62</v>
      </c>
      <c r="H710" t="str">
        <f t="shared" si="45"/>
        <v>Other</v>
      </c>
      <c r="I710">
        <v>24</v>
      </c>
      <c r="J710">
        <v>2817</v>
      </c>
      <c r="K710">
        <v>5</v>
      </c>
      <c r="L710" t="s">
        <v>31</v>
      </c>
      <c r="M710" t="s">
        <v>480</v>
      </c>
      <c r="N710" t="s">
        <v>662</v>
      </c>
      <c r="O710" t="s">
        <v>656</v>
      </c>
      <c r="Q710" t="s">
        <v>506</v>
      </c>
      <c r="R710" t="s">
        <v>496</v>
      </c>
      <c r="S710" t="s">
        <v>1059</v>
      </c>
      <c r="T710" t="s">
        <v>1058</v>
      </c>
      <c r="U710" s="7">
        <v>50</v>
      </c>
      <c r="V710" s="7">
        <v>43.678035218757444</v>
      </c>
      <c r="W710">
        <v>2</v>
      </c>
      <c r="X710" s="7">
        <v>2</v>
      </c>
      <c r="Y710" s="7">
        <v>100</v>
      </c>
      <c r="Z710" s="7">
        <f t="shared" si="46"/>
        <v>98</v>
      </c>
      <c r="AA710" t="s">
        <v>66</v>
      </c>
      <c r="AB710" t="str">
        <f t="shared" si="47"/>
        <v>Non-Cash Payments</v>
      </c>
    </row>
    <row r="711" spans="1:28" x14ac:dyDescent="0.25">
      <c r="A711">
        <v>53568</v>
      </c>
      <c r="B711" s="2">
        <v>42786</v>
      </c>
      <c r="C711" s="10">
        <f>VLOOKUP(B711,Dates!A:B,2,FALSE)</f>
        <v>2</v>
      </c>
      <c r="D711">
        <v>4</v>
      </c>
      <c r="E711" s="2">
        <f t="shared" si="44"/>
        <v>42790</v>
      </c>
      <c r="F711">
        <v>0</v>
      </c>
      <c r="G711" t="s">
        <v>62</v>
      </c>
      <c r="H711" t="str">
        <f t="shared" si="45"/>
        <v>Other</v>
      </c>
      <c r="I711">
        <v>29</v>
      </c>
      <c r="J711">
        <v>2013</v>
      </c>
      <c r="K711">
        <v>5</v>
      </c>
      <c r="L711" t="s">
        <v>31</v>
      </c>
      <c r="M711" t="s">
        <v>480</v>
      </c>
      <c r="N711" t="s">
        <v>663</v>
      </c>
      <c r="O711" t="s">
        <v>513</v>
      </c>
      <c r="Q711" t="s">
        <v>506</v>
      </c>
      <c r="R711" t="s">
        <v>496</v>
      </c>
      <c r="S711" t="s">
        <v>1047</v>
      </c>
      <c r="T711" t="s">
        <v>1046</v>
      </c>
      <c r="U711" s="7">
        <v>39.990001679999999</v>
      </c>
      <c r="V711" s="7">
        <v>34.198098313835338</v>
      </c>
      <c r="W711">
        <v>2</v>
      </c>
      <c r="X711" s="7">
        <v>4</v>
      </c>
      <c r="Y711" s="7">
        <v>79.980003359999998</v>
      </c>
      <c r="Z711" s="7">
        <f t="shared" si="46"/>
        <v>75.980003359999998</v>
      </c>
      <c r="AA711" t="s">
        <v>66</v>
      </c>
      <c r="AB711" t="str">
        <f t="shared" si="47"/>
        <v>Non-Cash Payments</v>
      </c>
    </row>
    <row r="712" spans="1:28" x14ac:dyDescent="0.25">
      <c r="A712">
        <v>53568</v>
      </c>
      <c r="B712" s="2">
        <v>42786</v>
      </c>
      <c r="C712" s="10">
        <f>VLOOKUP(B712,Dates!A:B,2,FALSE)</f>
        <v>2</v>
      </c>
      <c r="D712">
        <v>4</v>
      </c>
      <c r="E712" s="2">
        <f t="shared" si="44"/>
        <v>42790</v>
      </c>
      <c r="F712">
        <v>0</v>
      </c>
      <c r="G712" t="s">
        <v>62</v>
      </c>
      <c r="H712" t="str">
        <f t="shared" si="45"/>
        <v>Other</v>
      </c>
      <c r="I712">
        <v>24</v>
      </c>
      <c r="J712">
        <v>2013</v>
      </c>
      <c r="K712">
        <v>5</v>
      </c>
      <c r="L712" t="s">
        <v>31</v>
      </c>
      <c r="M712" t="s">
        <v>480</v>
      </c>
      <c r="N712" t="s">
        <v>663</v>
      </c>
      <c r="O712" t="s">
        <v>513</v>
      </c>
      <c r="Q712" t="s">
        <v>506</v>
      </c>
      <c r="R712" t="s">
        <v>496</v>
      </c>
      <c r="S712" t="s">
        <v>1059</v>
      </c>
      <c r="T712" t="s">
        <v>1058</v>
      </c>
      <c r="U712" s="7">
        <v>50</v>
      </c>
      <c r="V712" s="7">
        <v>43.678035218757444</v>
      </c>
      <c r="W712">
        <v>2</v>
      </c>
      <c r="X712" s="7">
        <v>20</v>
      </c>
      <c r="Y712" s="7">
        <v>100</v>
      </c>
      <c r="Z712" s="7">
        <f t="shared" si="46"/>
        <v>80</v>
      </c>
      <c r="AA712" t="s">
        <v>66</v>
      </c>
      <c r="AB712" t="str">
        <f t="shared" si="47"/>
        <v>Non-Cash Payments</v>
      </c>
    </row>
    <row r="713" spans="1:28" x14ac:dyDescent="0.25">
      <c r="A713">
        <v>6783</v>
      </c>
      <c r="B713" s="2">
        <v>42281</v>
      </c>
      <c r="C713" s="10">
        <f>VLOOKUP(B713,Dates!A:B,2,FALSE)</f>
        <v>1</v>
      </c>
      <c r="D713">
        <v>2</v>
      </c>
      <c r="E713" s="2">
        <f t="shared" si="44"/>
        <v>42283</v>
      </c>
      <c r="F713">
        <v>1</v>
      </c>
      <c r="G713" t="s">
        <v>23</v>
      </c>
      <c r="H713" t="str">
        <f t="shared" si="45"/>
        <v>Other</v>
      </c>
      <c r="I713">
        <v>9</v>
      </c>
      <c r="J713">
        <v>10759</v>
      </c>
      <c r="K713">
        <v>3</v>
      </c>
      <c r="L713" t="s">
        <v>24</v>
      </c>
      <c r="M713" t="s">
        <v>480</v>
      </c>
      <c r="N713" t="s">
        <v>501</v>
      </c>
      <c r="O713" t="s">
        <v>502</v>
      </c>
      <c r="Q713" t="s">
        <v>503</v>
      </c>
      <c r="R713" t="s">
        <v>483</v>
      </c>
      <c r="S713" t="s">
        <v>1045</v>
      </c>
      <c r="T713" t="s">
        <v>1044</v>
      </c>
      <c r="U713" s="7">
        <v>99.989997860000003</v>
      </c>
      <c r="V713" s="7">
        <v>95.114003926871064</v>
      </c>
      <c r="W713">
        <v>5</v>
      </c>
      <c r="X713" s="7">
        <v>25</v>
      </c>
      <c r="Y713" s="7">
        <v>499.94998930000003</v>
      </c>
      <c r="Z713" s="7">
        <f t="shared" si="46"/>
        <v>474.94998930000003</v>
      </c>
      <c r="AA713" t="s">
        <v>30</v>
      </c>
      <c r="AB713" t="str">
        <f t="shared" si="47"/>
        <v>Cash Over 200</v>
      </c>
    </row>
    <row r="714" spans="1:28" x14ac:dyDescent="0.25">
      <c r="A714">
        <v>4135</v>
      </c>
      <c r="B714" s="2">
        <v>42038</v>
      </c>
      <c r="C714" s="10">
        <f>VLOOKUP(B714,Dates!A:B,2,FALSE)</f>
        <v>3</v>
      </c>
      <c r="D714">
        <v>2</v>
      </c>
      <c r="E714" s="2">
        <f t="shared" si="44"/>
        <v>42040</v>
      </c>
      <c r="F714">
        <v>1</v>
      </c>
      <c r="G714" t="s">
        <v>23</v>
      </c>
      <c r="H714" t="str">
        <f t="shared" si="45"/>
        <v>Other</v>
      </c>
      <c r="I714">
        <v>17</v>
      </c>
      <c r="J714">
        <v>10041</v>
      </c>
      <c r="K714">
        <v>4</v>
      </c>
      <c r="L714" t="s">
        <v>46</v>
      </c>
      <c r="M714" t="s">
        <v>480</v>
      </c>
      <c r="N714" t="s">
        <v>541</v>
      </c>
      <c r="O714" t="s">
        <v>541</v>
      </c>
      <c r="Q714" t="s">
        <v>542</v>
      </c>
      <c r="R714" t="s">
        <v>483</v>
      </c>
      <c r="S714" t="s">
        <v>1055</v>
      </c>
      <c r="T714" t="s">
        <v>1054</v>
      </c>
      <c r="U714" s="7">
        <v>59.990001679999999</v>
      </c>
      <c r="V714" s="7">
        <v>54.488929209402009</v>
      </c>
      <c r="W714">
        <v>5</v>
      </c>
      <c r="X714" s="7">
        <v>3</v>
      </c>
      <c r="Y714" s="7">
        <v>299.9500084</v>
      </c>
      <c r="Z714" s="7">
        <f t="shared" si="46"/>
        <v>296.9500084</v>
      </c>
      <c r="AA714" t="s">
        <v>30</v>
      </c>
      <c r="AB714" t="str">
        <f t="shared" si="47"/>
        <v>Cash Over 200</v>
      </c>
    </row>
    <row r="715" spans="1:28" x14ac:dyDescent="0.25">
      <c r="A715">
        <v>4135</v>
      </c>
      <c r="B715" s="2">
        <v>42038</v>
      </c>
      <c r="C715" s="10">
        <f>VLOOKUP(B715,Dates!A:B,2,FALSE)</f>
        <v>3</v>
      </c>
      <c r="D715">
        <v>2</v>
      </c>
      <c r="E715" s="2">
        <f t="shared" si="44"/>
        <v>42040</v>
      </c>
      <c r="F715">
        <v>1</v>
      </c>
      <c r="G715" t="s">
        <v>23</v>
      </c>
      <c r="H715" t="str">
        <f t="shared" si="45"/>
        <v>Other</v>
      </c>
      <c r="I715">
        <v>17</v>
      </c>
      <c r="J715">
        <v>10041</v>
      </c>
      <c r="K715">
        <v>4</v>
      </c>
      <c r="L715" t="s">
        <v>46</v>
      </c>
      <c r="M715" t="s">
        <v>480</v>
      </c>
      <c r="N715" t="s">
        <v>541</v>
      </c>
      <c r="O715" t="s">
        <v>541</v>
      </c>
      <c r="Q715" t="s">
        <v>542</v>
      </c>
      <c r="R715" t="s">
        <v>483</v>
      </c>
      <c r="S715" t="s">
        <v>1055</v>
      </c>
      <c r="T715" t="s">
        <v>1054</v>
      </c>
      <c r="U715" s="7">
        <v>59.990001679999999</v>
      </c>
      <c r="V715" s="7">
        <v>54.488929209402009</v>
      </c>
      <c r="W715">
        <v>5</v>
      </c>
      <c r="X715" s="7">
        <v>6</v>
      </c>
      <c r="Y715" s="7">
        <v>299.9500084</v>
      </c>
      <c r="Z715" s="7">
        <f t="shared" si="46"/>
        <v>293.9500084</v>
      </c>
      <c r="AA715" t="s">
        <v>30</v>
      </c>
      <c r="AB715" t="str">
        <f t="shared" si="47"/>
        <v>Cash Over 200</v>
      </c>
    </row>
    <row r="716" spans="1:28" x14ac:dyDescent="0.25">
      <c r="A716">
        <v>56973</v>
      </c>
      <c r="B716" s="2">
        <v>43043</v>
      </c>
      <c r="C716" s="10">
        <f>VLOOKUP(B716,Dates!A:B,2,FALSE)</f>
        <v>7</v>
      </c>
      <c r="D716">
        <v>2</v>
      </c>
      <c r="E716" s="2">
        <f t="shared" si="44"/>
        <v>43046</v>
      </c>
      <c r="F716">
        <v>1</v>
      </c>
      <c r="G716" t="s">
        <v>23</v>
      </c>
      <c r="H716" t="str">
        <f t="shared" si="45"/>
        <v>Other</v>
      </c>
      <c r="I716">
        <v>17</v>
      </c>
      <c r="J716">
        <v>8541</v>
      </c>
      <c r="K716">
        <v>4</v>
      </c>
      <c r="L716" t="s">
        <v>46</v>
      </c>
      <c r="M716" t="s">
        <v>480</v>
      </c>
      <c r="N716" t="s">
        <v>504</v>
      </c>
      <c r="O716" t="s">
        <v>505</v>
      </c>
      <c r="Q716" t="s">
        <v>506</v>
      </c>
      <c r="R716" t="s">
        <v>496</v>
      </c>
      <c r="S716" t="s">
        <v>1055</v>
      </c>
      <c r="T716" t="s">
        <v>1054</v>
      </c>
      <c r="U716" s="7">
        <v>59.990001679999999</v>
      </c>
      <c r="V716" s="7">
        <v>54.488929209402009</v>
      </c>
      <c r="W716">
        <v>5</v>
      </c>
      <c r="X716" s="7">
        <v>6</v>
      </c>
      <c r="Y716" s="7">
        <v>299.9500084</v>
      </c>
      <c r="Z716" s="7">
        <f t="shared" si="46"/>
        <v>293.9500084</v>
      </c>
      <c r="AA716" t="s">
        <v>30</v>
      </c>
      <c r="AB716" t="str">
        <f t="shared" si="47"/>
        <v>Cash Over 200</v>
      </c>
    </row>
    <row r="717" spans="1:28" x14ac:dyDescent="0.25">
      <c r="A717">
        <v>5895</v>
      </c>
      <c r="B717" s="2">
        <v>42091</v>
      </c>
      <c r="C717" s="10">
        <f>VLOOKUP(B717,Dates!A:B,2,FALSE)</f>
        <v>7</v>
      </c>
      <c r="D717">
        <v>2</v>
      </c>
      <c r="E717" s="2">
        <f t="shared" si="44"/>
        <v>42094</v>
      </c>
      <c r="F717">
        <v>1</v>
      </c>
      <c r="G717" t="s">
        <v>23</v>
      </c>
      <c r="H717" t="str">
        <f t="shared" si="45"/>
        <v>Other</v>
      </c>
      <c r="I717">
        <v>17</v>
      </c>
      <c r="J717">
        <v>8707</v>
      </c>
      <c r="K717">
        <v>4</v>
      </c>
      <c r="L717" t="s">
        <v>46</v>
      </c>
      <c r="M717" t="s">
        <v>480</v>
      </c>
      <c r="N717" t="s">
        <v>481</v>
      </c>
      <c r="O717" t="s">
        <v>482</v>
      </c>
      <c r="Q717" t="s">
        <v>482</v>
      </c>
      <c r="R717" t="s">
        <v>483</v>
      </c>
      <c r="S717" t="s">
        <v>1055</v>
      </c>
      <c r="T717" t="s">
        <v>1054</v>
      </c>
      <c r="U717" s="7">
        <v>59.990001679999999</v>
      </c>
      <c r="V717" s="7">
        <v>54.488929209402009</v>
      </c>
      <c r="W717">
        <v>5</v>
      </c>
      <c r="X717" s="7">
        <v>16.5</v>
      </c>
      <c r="Y717" s="7">
        <v>299.9500084</v>
      </c>
      <c r="Z717" s="7">
        <f t="shared" si="46"/>
        <v>283.4500084</v>
      </c>
      <c r="AA717" t="s">
        <v>30</v>
      </c>
      <c r="AB717" t="str">
        <f t="shared" si="47"/>
        <v>Cash Over 200</v>
      </c>
    </row>
    <row r="718" spans="1:28" x14ac:dyDescent="0.25">
      <c r="A718">
        <v>56357</v>
      </c>
      <c r="B718" s="2">
        <v>42770</v>
      </c>
      <c r="C718" s="10">
        <f>VLOOKUP(B718,Dates!A:B,2,FALSE)</f>
        <v>7</v>
      </c>
      <c r="D718">
        <v>2</v>
      </c>
      <c r="E718" s="2">
        <f t="shared" si="44"/>
        <v>42773</v>
      </c>
      <c r="F718">
        <v>1</v>
      </c>
      <c r="G718" t="s">
        <v>23</v>
      </c>
      <c r="H718" t="str">
        <f t="shared" si="45"/>
        <v>Other</v>
      </c>
      <c r="I718">
        <v>17</v>
      </c>
      <c r="J718">
        <v>6268</v>
      </c>
      <c r="K718">
        <v>4</v>
      </c>
      <c r="L718" t="s">
        <v>46</v>
      </c>
      <c r="M718" t="s">
        <v>480</v>
      </c>
      <c r="N718" t="s">
        <v>664</v>
      </c>
      <c r="O718" t="s">
        <v>513</v>
      </c>
      <c r="Q718" t="s">
        <v>506</v>
      </c>
      <c r="R718" t="s">
        <v>496</v>
      </c>
      <c r="S718" t="s">
        <v>1055</v>
      </c>
      <c r="T718" t="s">
        <v>1054</v>
      </c>
      <c r="U718" s="7">
        <v>59.990001679999999</v>
      </c>
      <c r="V718" s="7">
        <v>54.488929209402009</v>
      </c>
      <c r="W718">
        <v>5</v>
      </c>
      <c r="X718" s="7">
        <v>16.5</v>
      </c>
      <c r="Y718" s="7">
        <v>299.9500084</v>
      </c>
      <c r="Z718" s="7">
        <f t="shared" si="46"/>
        <v>283.4500084</v>
      </c>
      <c r="AA718" t="s">
        <v>30</v>
      </c>
      <c r="AB718" t="str">
        <f t="shared" si="47"/>
        <v>Cash Over 200</v>
      </c>
    </row>
    <row r="719" spans="1:28" x14ac:dyDescent="0.25">
      <c r="A719">
        <v>6326</v>
      </c>
      <c r="B719" s="2">
        <v>42067</v>
      </c>
      <c r="C719" s="10">
        <f>VLOOKUP(B719,Dates!A:B,2,FALSE)</f>
        <v>4</v>
      </c>
      <c r="D719">
        <v>2</v>
      </c>
      <c r="E719" s="2">
        <f t="shared" si="44"/>
        <v>42069</v>
      </c>
      <c r="F719">
        <v>0</v>
      </c>
      <c r="G719" t="s">
        <v>23</v>
      </c>
      <c r="H719" t="str">
        <f t="shared" si="45"/>
        <v>Other</v>
      </c>
      <c r="I719">
        <v>17</v>
      </c>
      <c r="J719">
        <v>6636</v>
      </c>
      <c r="K719">
        <v>4</v>
      </c>
      <c r="L719" t="s">
        <v>46</v>
      </c>
      <c r="M719" t="s">
        <v>480</v>
      </c>
      <c r="N719" t="s">
        <v>665</v>
      </c>
      <c r="O719" t="s">
        <v>666</v>
      </c>
      <c r="Q719" t="s">
        <v>486</v>
      </c>
      <c r="R719" t="s">
        <v>483</v>
      </c>
      <c r="S719" t="s">
        <v>1055</v>
      </c>
      <c r="T719" t="s">
        <v>1054</v>
      </c>
      <c r="U719" s="7">
        <v>59.990001679999999</v>
      </c>
      <c r="V719" s="7">
        <v>54.488929209402009</v>
      </c>
      <c r="W719">
        <v>5</v>
      </c>
      <c r="X719" s="7">
        <v>38.990001679999999</v>
      </c>
      <c r="Y719" s="7">
        <v>299.9500084</v>
      </c>
      <c r="Z719" s="7">
        <f t="shared" si="46"/>
        <v>260.96000672000002</v>
      </c>
      <c r="AA719" t="s">
        <v>30</v>
      </c>
      <c r="AB719" t="str">
        <f t="shared" si="47"/>
        <v>Cash Over 200</v>
      </c>
    </row>
    <row r="720" spans="1:28" x14ac:dyDescent="0.25">
      <c r="A720">
        <v>3975</v>
      </c>
      <c r="B720" s="2">
        <v>42063</v>
      </c>
      <c r="C720" s="10">
        <f>VLOOKUP(B720,Dates!A:B,2,FALSE)</f>
        <v>7</v>
      </c>
      <c r="D720">
        <v>2</v>
      </c>
      <c r="E720" s="2">
        <f t="shared" si="44"/>
        <v>42066</v>
      </c>
      <c r="F720">
        <v>1</v>
      </c>
      <c r="G720" t="s">
        <v>23</v>
      </c>
      <c r="H720" t="str">
        <f t="shared" si="45"/>
        <v>Other</v>
      </c>
      <c r="I720">
        <v>17</v>
      </c>
      <c r="J720">
        <v>7468</v>
      </c>
      <c r="K720">
        <v>4</v>
      </c>
      <c r="L720" t="s">
        <v>46</v>
      </c>
      <c r="M720" t="s">
        <v>480</v>
      </c>
      <c r="N720" t="s">
        <v>485</v>
      </c>
      <c r="O720" t="s">
        <v>485</v>
      </c>
      <c r="Q720" t="s">
        <v>486</v>
      </c>
      <c r="R720" t="s">
        <v>483</v>
      </c>
      <c r="S720" t="s">
        <v>1055</v>
      </c>
      <c r="T720" t="s">
        <v>1054</v>
      </c>
      <c r="U720" s="7">
        <v>59.990001679999999</v>
      </c>
      <c r="V720" s="7">
        <v>54.488929209402009</v>
      </c>
      <c r="W720">
        <v>5</v>
      </c>
      <c r="X720" s="7">
        <v>44.990001679999999</v>
      </c>
      <c r="Y720" s="7">
        <v>299.9500084</v>
      </c>
      <c r="Z720" s="7">
        <f t="shared" si="46"/>
        <v>254.96000672</v>
      </c>
      <c r="AA720" t="s">
        <v>30</v>
      </c>
      <c r="AB720" t="str">
        <f t="shared" si="47"/>
        <v>Cash Over 200</v>
      </c>
    </row>
    <row r="721" spans="1:28" x14ac:dyDescent="0.25">
      <c r="A721">
        <v>8163</v>
      </c>
      <c r="B721" s="2">
        <v>42124</v>
      </c>
      <c r="C721" s="10">
        <f>VLOOKUP(B721,Dates!A:B,2,FALSE)</f>
        <v>5</v>
      </c>
      <c r="D721">
        <v>2</v>
      </c>
      <c r="E721" s="2">
        <f t="shared" si="44"/>
        <v>42128</v>
      </c>
      <c r="F721">
        <v>1</v>
      </c>
      <c r="G721" t="s">
        <v>23</v>
      </c>
      <c r="H721" t="str">
        <f t="shared" si="45"/>
        <v>Other</v>
      </c>
      <c r="I721">
        <v>17</v>
      </c>
      <c r="J721">
        <v>10588</v>
      </c>
      <c r="K721">
        <v>4</v>
      </c>
      <c r="L721" t="s">
        <v>46</v>
      </c>
      <c r="M721" t="s">
        <v>480</v>
      </c>
      <c r="N721" t="s">
        <v>535</v>
      </c>
      <c r="O721" t="s">
        <v>536</v>
      </c>
      <c r="Q721" t="s">
        <v>537</v>
      </c>
      <c r="R721" t="s">
        <v>496</v>
      </c>
      <c r="S721" t="s">
        <v>1055</v>
      </c>
      <c r="T721" t="s">
        <v>1054</v>
      </c>
      <c r="U721" s="7">
        <v>59.990001679999999</v>
      </c>
      <c r="V721" s="7">
        <v>54.488929209402009</v>
      </c>
      <c r="W721">
        <v>5</v>
      </c>
      <c r="X721" s="7">
        <v>44.990001679999999</v>
      </c>
      <c r="Y721" s="7">
        <v>299.9500084</v>
      </c>
      <c r="Z721" s="7">
        <f t="shared" si="46"/>
        <v>254.96000672</v>
      </c>
      <c r="AA721" t="s">
        <v>30</v>
      </c>
      <c r="AB721" t="str">
        <f t="shared" si="47"/>
        <v>Cash Over 200</v>
      </c>
    </row>
    <row r="722" spans="1:28" x14ac:dyDescent="0.25">
      <c r="A722">
        <v>53413</v>
      </c>
      <c r="B722" s="2">
        <v>42784</v>
      </c>
      <c r="C722" s="10">
        <f>VLOOKUP(B722,Dates!A:B,2,FALSE)</f>
        <v>7</v>
      </c>
      <c r="D722">
        <v>2</v>
      </c>
      <c r="E722" s="2">
        <f t="shared" si="44"/>
        <v>42787</v>
      </c>
      <c r="F722">
        <v>1</v>
      </c>
      <c r="G722" t="s">
        <v>23</v>
      </c>
      <c r="H722" t="str">
        <f t="shared" si="45"/>
        <v>Other</v>
      </c>
      <c r="I722">
        <v>17</v>
      </c>
      <c r="J722">
        <v>376</v>
      </c>
      <c r="K722">
        <v>4</v>
      </c>
      <c r="L722" t="s">
        <v>46</v>
      </c>
      <c r="M722" t="s">
        <v>480</v>
      </c>
      <c r="N722" t="s">
        <v>497</v>
      </c>
      <c r="O722" t="s">
        <v>498</v>
      </c>
      <c r="Q722" t="s">
        <v>499</v>
      </c>
      <c r="R722" t="s">
        <v>496</v>
      </c>
      <c r="S722" t="s">
        <v>1055</v>
      </c>
      <c r="T722" t="s">
        <v>1054</v>
      </c>
      <c r="U722" s="7">
        <v>59.990001679999999</v>
      </c>
      <c r="V722" s="7">
        <v>54.488929209402009</v>
      </c>
      <c r="W722">
        <v>5</v>
      </c>
      <c r="X722" s="7">
        <v>53.990001679999999</v>
      </c>
      <c r="Y722" s="7">
        <v>299.9500084</v>
      </c>
      <c r="Z722" s="7">
        <f t="shared" si="46"/>
        <v>245.96000672</v>
      </c>
      <c r="AA722" t="s">
        <v>30</v>
      </c>
      <c r="AB722" t="str">
        <f t="shared" si="47"/>
        <v>Cash Over 200</v>
      </c>
    </row>
    <row r="723" spans="1:28" x14ac:dyDescent="0.25">
      <c r="A723">
        <v>53202</v>
      </c>
      <c r="B723" s="2">
        <v>42781</v>
      </c>
      <c r="C723" s="10">
        <f>VLOOKUP(B723,Dates!A:B,2,FALSE)</f>
        <v>4</v>
      </c>
      <c r="D723">
        <v>2</v>
      </c>
      <c r="E723" s="2">
        <f t="shared" si="44"/>
        <v>42783</v>
      </c>
      <c r="F723">
        <v>1</v>
      </c>
      <c r="G723" t="s">
        <v>23</v>
      </c>
      <c r="H723" t="str">
        <f t="shared" si="45"/>
        <v>Other</v>
      </c>
      <c r="I723">
        <v>17</v>
      </c>
      <c r="J723">
        <v>5007</v>
      </c>
      <c r="K723">
        <v>4</v>
      </c>
      <c r="L723" t="s">
        <v>46</v>
      </c>
      <c r="M723" t="s">
        <v>480</v>
      </c>
      <c r="N723" t="s">
        <v>609</v>
      </c>
      <c r="O723" t="s">
        <v>610</v>
      </c>
      <c r="Q723" t="s">
        <v>509</v>
      </c>
      <c r="R723" t="s">
        <v>483</v>
      </c>
      <c r="S723" t="s">
        <v>1055</v>
      </c>
      <c r="T723" t="s">
        <v>1054</v>
      </c>
      <c r="U723" s="7">
        <v>59.990001679999999</v>
      </c>
      <c r="V723" s="7">
        <v>54.488929209402009</v>
      </c>
      <c r="W723">
        <v>5</v>
      </c>
      <c r="X723" s="7">
        <v>74.989997860000003</v>
      </c>
      <c r="Y723" s="7">
        <v>299.9500084</v>
      </c>
      <c r="Z723" s="7">
        <f t="shared" si="46"/>
        <v>224.96001053999998</v>
      </c>
      <c r="AA723" t="s">
        <v>30</v>
      </c>
      <c r="AB723" t="str">
        <f t="shared" si="47"/>
        <v>Cash Over 200</v>
      </c>
    </row>
    <row r="724" spans="1:28" x14ac:dyDescent="0.25">
      <c r="A724">
        <v>3987</v>
      </c>
      <c r="B724" s="2">
        <v>42063</v>
      </c>
      <c r="C724" s="10">
        <f>VLOOKUP(B724,Dates!A:B,2,FALSE)</f>
        <v>7</v>
      </c>
      <c r="D724">
        <v>2</v>
      </c>
      <c r="E724" s="2">
        <f t="shared" si="44"/>
        <v>42066</v>
      </c>
      <c r="F724">
        <v>1</v>
      </c>
      <c r="G724" t="s">
        <v>23</v>
      </c>
      <c r="H724" t="str">
        <f t="shared" si="45"/>
        <v>Other</v>
      </c>
      <c r="I724">
        <v>24</v>
      </c>
      <c r="J724">
        <v>6280</v>
      </c>
      <c r="K724">
        <v>5</v>
      </c>
      <c r="L724" t="s">
        <v>31</v>
      </c>
      <c r="M724" t="s">
        <v>480</v>
      </c>
      <c r="N724" t="s">
        <v>490</v>
      </c>
      <c r="O724" t="s">
        <v>490</v>
      </c>
      <c r="Q724" t="s">
        <v>491</v>
      </c>
      <c r="R724" t="s">
        <v>492</v>
      </c>
      <c r="S724" t="s">
        <v>1059</v>
      </c>
      <c r="T724" t="s">
        <v>1058</v>
      </c>
      <c r="U724" s="7">
        <v>50</v>
      </c>
      <c r="V724" s="7">
        <v>43.678035218757444</v>
      </c>
      <c r="W724">
        <v>5</v>
      </c>
      <c r="X724" s="7">
        <v>5</v>
      </c>
      <c r="Y724" s="7">
        <v>250</v>
      </c>
      <c r="Z724" s="7">
        <f t="shared" si="46"/>
        <v>245</v>
      </c>
      <c r="AA724" t="s">
        <v>30</v>
      </c>
      <c r="AB724" t="str">
        <f t="shared" si="47"/>
        <v>Cash Over 200</v>
      </c>
    </row>
    <row r="725" spans="1:28" x14ac:dyDescent="0.25">
      <c r="A725">
        <v>8578</v>
      </c>
      <c r="B725" s="2">
        <v>42160</v>
      </c>
      <c r="C725" s="10">
        <f>VLOOKUP(B725,Dates!A:B,2,FALSE)</f>
        <v>6</v>
      </c>
      <c r="D725">
        <v>2</v>
      </c>
      <c r="E725" s="2">
        <f t="shared" si="44"/>
        <v>42164</v>
      </c>
      <c r="F725">
        <v>1</v>
      </c>
      <c r="G725" t="s">
        <v>23</v>
      </c>
      <c r="H725" t="str">
        <f t="shared" si="45"/>
        <v>Other</v>
      </c>
      <c r="I725">
        <v>29</v>
      </c>
      <c r="J725">
        <v>1989</v>
      </c>
      <c r="K725">
        <v>5</v>
      </c>
      <c r="L725" t="s">
        <v>31</v>
      </c>
      <c r="M725" t="s">
        <v>480</v>
      </c>
      <c r="N725" t="s">
        <v>667</v>
      </c>
      <c r="O725" t="s">
        <v>511</v>
      </c>
      <c r="Q725" t="s">
        <v>509</v>
      </c>
      <c r="R725" t="s">
        <v>483</v>
      </c>
      <c r="S725" t="s">
        <v>1047</v>
      </c>
      <c r="T725" t="s">
        <v>1046</v>
      </c>
      <c r="U725" s="7">
        <v>39.990001679999999</v>
      </c>
      <c r="V725" s="7">
        <v>34.198098313835338</v>
      </c>
      <c r="W725">
        <v>5</v>
      </c>
      <c r="X725" s="7">
        <v>4</v>
      </c>
      <c r="Y725" s="7">
        <v>199.9500084</v>
      </c>
      <c r="Z725" s="7">
        <f t="shared" si="46"/>
        <v>195.9500084</v>
      </c>
      <c r="AA725" t="s">
        <v>30</v>
      </c>
      <c r="AB725" t="str">
        <f t="shared" si="47"/>
        <v>Cash Not Over 200</v>
      </c>
    </row>
    <row r="726" spans="1:28" x14ac:dyDescent="0.25">
      <c r="A726">
        <v>55906</v>
      </c>
      <c r="B726" s="2">
        <v>42821</v>
      </c>
      <c r="C726" s="10">
        <f>VLOOKUP(B726,Dates!A:B,2,FALSE)</f>
        <v>2</v>
      </c>
      <c r="D726">
        <v>2</v>
      </c>
      <c r="E726" s="2">
        <f t="shared" si="44"/>
        <v>42823</v>
      </c>
      <c r="F726">
        <v>0</v>
      </c>
      <c r="G726" t="s">
        <v>23</v>
      </c>
      <c r="H726" t="str">
        <f t="shared" si="45"/>
        <v>Other</v>
      </c>
      <c r="I726">
        <v>24</v>
      </c>
      <c r="J726">
        <v>633</v>
      </c>
      <c r="K726">
        <v>5</v>
      </c>
      <c r="L726" t="s">
        <v>31</v>
      </c>
      <c r="M726" t="s">
        <v>480</v>
      </c>
      <c r="N726" t="s">
        <v>507</v>
      </c>
      <c r="O726" t="s">
        <v>508</v>
      </c>
      <c r="Q726" t="s">
        <v>509</v>
      </c>
      <c r="R726" t="s">
        <v>483</v>
      </c>
      <c r="S726" t="s">
        <v>1059</v>
      </c>
      <c r="T726" t="s">
        <v>1058</v>
      </c>
      <c r="U726" s="7">
        <v>50</v>
      </c>
      <c r="V726" s="7">
        <v>43.678035218757444</v>
      </c>
      <c r="W726">
        <v>5</v>
      </c>
      <c r="X726" s="7">
        <v>7.5</v>
      </c>
      <c r="Y726" s="7">
        <v>250</v>
      </c>
      <c r="Z726" s="7">
        <f t="shared" si="46"/>
        <v>242.5</v>
      </c>
      <c r="AA726" t="s">
        <v>30</v>
      </c>
      <c r="AB726" t="str">
        <f t="shared" si="47"/>
        <v>Cash Over 200</v>
      </c>
    </row>
    <row r="727" spans="1:28" x14ac:dyDescent="0.25">
      <c r="A727">
        <v>10164</v>
      </c>
      <c r="B727" s="2">
        <v>42153</v>
      </c>
      <c r="C727" s="10">
        <f>VLOOKUP(B727,Dates!A:B,2,FALSE)</f>
        <v>6</v>
      </c>
      <c r="D727">
        <v>2</v>
      </c>
      <c r="E727" s="2">
        <f t="shared" si="44"/>
        <v>42157</v>
      </c>
      <c r="F727">
        <v>1</v>
      </c>
      <c r="G727" t="s">
        <v>23</v>
      </c>
      <c r="H727" t="str">
        <f t="shared" si="45"/>
        <v>Other</v>
      </c>
      <c r="I727">
        <v>24</v>
      </c>
      <c r="J727">
        <v>146</v>
      </c>
      <c r="K727">
        <v>5</v>
      </c>
      <c r="L727" t="s">
        <v>31</v>
      </c>
      <c r="M727" t="s">
        <v>480</v>
      </c>
      <c r="N727" t="s">
        <v>658</v>
      </c>
      <c r="O727" t="s">
        <v>559</v>
      </c>
      <c r="Q727" t="s">
        <v>506</v>
      </c>
      <c r="R727" t="s">
        <v>496</v>
      </c>
      <c r="S727" t="s">
        <v>1059</v>
      </c>
      <c r="T727" t="s">
        <v>1058</v>
      </c>
      <c r="U727" s="7">
        <v>50</v>
      </c>
      <c r="V727" s="7">
        <v>43.678035218757444</v>
      </c>
      <c r="W727">
        <v>5</v>
      </c>
      <c r="X727" s="7">
        <v>12.5</v>
      </c>
      <c r="Y727" s="7">
        <v>250</v>
      </c>
      <c r="Z727" s="7">
        <f t="shared" si="46"/>
        <v>237.5</v>
      </c>
      <c r="AA727" t="s">
        <v>30</v>
      </c>
      <c r="AB727" t="str">
        <f t="shared" si="47"/>
        <v>Cash Over 200</v>
      </c>
    </row>
    <row r="728" spans="1:28" x14ac:dyDescent="0.25">
      <c r="A728">
        <v>58239</v>
      </c>
      <c r="B728" s="2">
        <v>42855</v>
      </c>
      <c r="C728" s="10">
        <f>VLOOKUP(B728,Dates!A:B,2,FALSE)</f>
        <v>1</v>
      </c>
      <c r="D728">
        <v>2</v>
      </c>
      <c r="E728" s="2">
        <f t="shared" si="44"/>
        <v>42857</v>
      </c>
      <c r="F728">
        <v>1</v>
      </c>
      <c r="G728" t="s">
        <v>23</v>
      </c>
      <c r="H728" t="str">
        <f t="shared" si="45"/>
        <v>Other</v>
      </c>
      <c r="I728">
        <v>29</v>
      </c>
      <c r="J728">
        <v>10166</v>
      </c>
      <c r="K728">
        <v>5</v>
      </c>
      <c r="L728" t="s">
        <v>31</v>
      </c>
      <c r="M728" t="s">
        <v>480</v>
      </c>
      <c r="N728" t="s">
        <v>490</v>
      </c>
      <c r="O728" t="s">
        <v>490</v>
      </c>
      <c r="Q728" t="s">
        <v>491</v>
      </c>
      <c r="R728" t="s">
        <v>492</v>
      </c>
      <c r="S728" t="s">
        <v>1047</v>
      </c>
      <c r="T728" t="s">
        <v>1046</v>
      </c>
      <c r="U728" s="7">
        <v>39.990001679999999</v>
      </c>
      <c r="V728" s="7">
        <v>34.198098313835338</v>
      </c>
      <c r="W728">
        <v>5</v>
      </c>
      <c r="X728" s="7">
        <v>11</v>
      </c>
      <c r="Y728" s="7">
        <v>199.9500084</v>
      </c>
      <c r="Z728" s="7">
        <f t="shared" si="46"/>
        <v>188.9500084</v>
      </c>
      <c r="AA728" t="s">
        <v>30</v>
      </c>
      <c r="AB728" t="str">
        <f t="shared" si="47"/>
        <v>Cash Not Over 200</v>
      </c>
    </row>
    <row r="729" spans="1:28" x14ac:dyDescent="0.25">
      <c r="A729">
        <v>3975</v>
      </c>
      <c r="B729" s="2">
        <v>42063</v>
      </c>
      <c r="C729" s="10">
        <f>VLOOKUP(B729,Dates!A:B,2,FALSE)</f>
        <v>7</v>
      </c>
      <c r="D729">
        <v>2</v>
      </c>
      <c r="E729" s="2">
        <f t="shared" si="44"/>
        <v>42066</v>
      </c>
      <c r="F729">
        <v>1</v>
      </c>
      <c r="G729" t="s">
        <v>23</v>
      </c>
      <c r="H729" t="str">
        <f t="shared" si="45"/>
        <v>Other</v>
      </c>
      <c r="I729">
        <v>29</v>
      </c>
      <c r="J729">
        <v>7468</v>
      </c>
      <c r="K729">
        <v>5</v>
      </c>
      <c r="L729" t="s">
        <v>31</v>
      </c>
      <c r="M729" t="s">
        <v>480</v>
      </c>
      <c r="N729" t="s">
        <v>485</v>
      </c>
      <c r="O729" t="s">
        <v>485</v>
      </c>
      <c r="Q729" t="s">
        <v>486</v>
      </c>
      <c r="R729" t="s">
        <v>483</v>
      </c>
      <c r="S729" t="s">
        <v>1047</v>
      </c>
      <c r="T729" t="s">
        <v>1046</v>
      </c>
      <c r="U729" s="7">
        <v>39.990001679999999</v>
      </c>
      <c r="V729" s="7">
        <v>34.198098313835338</v>
      </c>
      <c r="W729">
        <v>5</v>
      </c>
      <c r="X729" s="7">
        <v>18</v>
      </c>
      <c r="Y729" s="7">
        <v>199.9500084</v>
      </c>
      <c r="Z729" s="7">
        <f t="shared" si="46"/>
        <v>181.9500084</v>
      </c>
      <c r="AA729" t="s">
        <v>30</v>
      </c>
      <c r="AB729" t="str">
        <f t="shared" si="47"/>
        <v>Cash Not Over 200</v>
      </c>
    </row>
    <row r="730" spans="1:28" x14ac:dyDescent="0.25">
      <c r="A730">
        <v>54128</v>
      </c>
      <c r="B730" s="2">
        <v>42738</v>
      </c>
      <c r="C730" s="10">
        <f>VLOOKUP(B730,Dates!A:B,2,FALSE)</f>
        <v>3</v>
      </c>
      <c r="D730">
        <v>2</v>
      </c>
      <c r="E730" s="2">
        <f t="shared" si="44"/>
        <v>42740</v>
      </c>
      <c r="F730">
        <v>1</v>
      </c>
      <c r="G730" t="s">
        <v>23</v>
      </c>
      <c r="H730" t="str">
        <f t="shared" si="45"/>
        <v>Other</v>
      </c>
      <c r="I730">
        <v>24</v>
      </c>
      <c r="J730">
        <v>8986</v>
      </c>
      <c r="K730">
        <v>5</v>
      </c>
      <c r="L730" t="s">
        <v>31</v>
      </c>
      <c r="M730" t="s">
        <v>480</v>
      </c>
      <c r="N730" t="s">
        <v>612</v>
      </c>
      <c r="O730" t="s">
        <v>513</v>
      </c>
      <c r="Q730" t="s">
        <v>506</v>
      </c>
      <c r="R730" t="s">
        <v>496</v>
      </c>
      <c r="S730" t="s">
        <v>1059</v>
      </c>
      <c r="T730" t="s">
        <v>1058</v>
      </c>
      <c r="U730" s="7">
        <v>50</v>
      </c>
      <c r="V730" s="7">
        <v>43.678035218757444</v>
      </c>
      <c r="W730">
        <v>5</v>
      </c>
      <c r="X730" s="7">
        <v>30</v>
      </c>
      <c r="Y730" s="7">
        <v>250</v>
      </c>
      <c r="Z730" s="7">
        <f t="shared" si="46"/>
        <v>220</v>
      </c>
      <c r="AA730" t="s">
        <v>30</v>
      </c>
      <c r="AB730" t="str">
        <f t="shared" si="47"/>
        <v>Cash Over 200</v>
      </c>
    </row>
    <row r="731" spans="1:28" x14ac:dyDescent="0.25">
      <c r="A731">
        <v>54128</v>
      </c>
      <c r="B731" s="2">
        <v>42738</v>
      </c>
      <c r="C731" s="10">
        <f>VLOOKUP(B731,Dates!A:B,2,FALSE)</f>
        <v>3</v>
      </c>
      <c r="D731">
        <v>2</v>
      </c>
      <c r="E731" s="2">
        <f t="shared" si="44"/>
        <v>42740</v>
      </c>
      <c r="F731">
        <v>1</v>
      </c>
      <c r="G731" t="s">
        <v>23</v>
      </c>
      <c r="H731" t="str">
        <f t="shared" si="45"/>
        <v>Other</v>
      </c>
      <c r="I731">
        <v>24</v>
      </c>
      <c r="J731">
        <v>8986</v>
      </c>
      <c r="K731">
        <v>5</v>
      </c>
      <c r="L731" t="s">
        <v>31</v>
      </c>
      <c r="M731" t="s">
        <v>480</v>
      </c>
      <c r="N731" t="s">
        <v>612</v>
      </c>
      <c r="O731" t="s">
        <v>513</v>
      </c>
      <c r="Q731" t="s">
        <v>506</v>
      </c>
      <c r="R731" t="s">
        <v>496</v>
      </c>
      <c r="S731" t="s">
        <v>1059</v>
      </c>
      <c r="T731" t="s">
        <v>1058</v>
      </c>
      <c r="U731" s="7">
        <v>50</v>
      </c>
      <c r="V731" s="7">
        <v>43.678035218757444</v>
      </c>
      <c r="W731">
        <v>5</v>
      </c>
      <c r="X731" s="7">
        <v>32.5</v>
      </c>
      <c r="Y731" s="7">
        <v>250</v>
      </c>
      <c r="Z731" s="7">
        <f t="shared" si="46"/>
        <v>217.5</v>
      </c>
      <c r="AA731" t="s">
        <v>30</v>
      </c>
      <c r="AB731" t="str">
        <f t="shared" si="47"/>
        <v>Cash Over 200</v>
      </c>
    </row>
    <row r="732" spans="1:28" x14ac:dyDescent="0.25">
      <c r="A732">
        <v>5042</v>
      </c>
      <c r="B732" s="2">
        <v>42078</v>
      </c>
      <c r="C732" s="10">
        <f>VLOOKUP(B732,Dates!A:B,2,FALSE)</f>
        <v>1</v>
      </c>
      <c r="D732">
        <v>2</v>
      </c>
      <c r="E732" s="2">
        <f t="shared" si="44"/>
        <v>42080</v>
      </c>
      <c r="F732">
        <v>1</v>
      </c>
      <c r="G732" t="s">
        <v>23</v>
      </c>
      <c r="H732" t="str">
        <f t="shared" si="45"/>
        <v>Other</v>
      </c>
      <c r="I732">
        <v>24</v>
      </c>
      <c r="J732">
        <v>2339</v>
      </c>
      <c r="K732">
        <v>5</v>
      </c>
      <c r="L732" t="s">
        <v>31</v>
      </c>
      <c r="M732" t="s">
        <v>480</v>
      </c>
      <c r="N732" t="s">
        <v>513</v>
      </c>
      <c r="O732" t="s">
        <v>513</v>
      </c>
      <c r="Q732" t="s">
        <v>506</v>
      </c>
      <c r="R732" t="s">
        <v>496</v>
      </c>
      <c r="S732" t="s">
        <v>1059</v>
      </c>
      <c r="T732" t="s">
        <v>1058</v>
      </c>
      <c r="U732" s="7">
        <v>50</v>
      </c>
      <c r="V732" s="7">
        <v>43.678035218757444</v>
      </c>
      <c r="W732">
        <v>5</v>
      </c>
      <c r="X732" s="7">
        <v>32.5</v>
      </c>
      <c r="Y732" s="7">
        <v>250</v>
      </c>
      <c r="Z732" s="7">
        <f t="shared" si="46"/>
        <v>217.5</v>
      </c>
      <c r="AA732" t="s">
        <v>30</v>
      </c>
      <c r="AB732" t="str">
        <f t="shared" si="47"/>
        <v>Cash Over 200</v>
      </c>
    </row>
    <row r="733" spans="1:28" x14ac:dyDescent="0.25">
      <c r="A733">
        <v>51298</v>
      </c>
      <c r="B733" s="2">
        <v>42753</v>
      </c>
      <c r="C733" s="10">
        <f>VLOOKUP(B733,Dates!A:B,2,FALSE)</f>
        <v>4</v>
      </c>
      <c r="D733">
        <v>2</v>
      </c>
      <c r="E733" s="2">
        <f t="shared" si="44"/>
        <v>42755</v>
      </c>
      <c r="F733">
        <v>1</v>
      </c>
      <c r="G733" t="s">
        <v>23</v>
      </c>
      <c r="H733" t="str">
        <f t="shared" si="45"/>
        <v>Other</v>
      </c>
      <c r="I733">
        <v>24</v>
      </c>
      <c r="J733">
        <v>9272</v>
      </c>
      <c r="K733">
        <v>5</v>
      </c>
      <c r="L733" t="s">
        <v>31</v>
      </c>
      <c r="M733" t="s">
        <v>480</v>
      </c>
      <c r="N733" t="s">
        <v>513</v>
      </c>
      <c r="O733" t="s">
        <v>513</v>
      </c>
      <c r="Q733" t="s">
        <v>506</v>
      </c>
      <c r="R733" t="s">
        <v>496</v>
      </c>
      <c r="S733" t="s">
        <v>1059</v>
      </c>
      <c r="T733" t="s">
        <v>1058</v>
      </c>
      <c r="U733" s="7">
        <v>50</v>
      </c>
      <c r="V733" s="7">
        <v>43.678035218757444</v>
      </c>
      <c r="W733">
        <v>5</v>
      </c>
      <c r="X733" s="7">
        <v>45</v>
      </c>
      <c r="Y733" s="7">
        <v>250</v>
      </c>
      <c r="Z733" s="7">
        <f t="shared" si="46"/>
        <v>205</v>
      </c>
      <c r="AA733" t="s">
        <v>30</v>
      </c>
      <c r="AB733" t="str">
        <f t="shared" si="47"/>
        <v>Cash Over 200</v>
      </c>
    </row>
    <row r="734" spans="1:28" x14ac:dyDescent="0.25">
      <c r="A734">
        <v>56317</v>
      </c>
      <c r="B734" s="2">
        <v>42770</v>
      </c>
      <c r="C734" s="10">
        <f>VLOOKUP(B734,Dates!A:B,2,FALSE)</f>
        <v>7</v>
      </c>
      <c r="D734">
        <v>2</v>
      </c>
      <c r="E734" s="2">
        <f t="shared" si="44"/>
        <v>42773</v>
      </c>
      <c r="F734">
        <v>1</v>
      </c>
      <c r="G734" t="s">
        <v>23</v>
      </c>
      <c r="H734" t="str">
        <f t="shared" si="45"/>
        <v>Other</v>
      </c>
      <c r="I734">
        <v>9</v>
      </c>
      <c r="J734">
        <v>9918</v>
      </c>
      <c r="K734">
        <v>3</v>
      </c>
      <c r="L734" t="s">
        <v>24</v>
      </c>
      <c r="M734" t="s">
        <v>480</v>
      </c>
      <c r="N734" t="s">
        <v>668</v>
      </c>
      <c r="O734" t="s">
        <v>116</v>
      </c>
      <c r="Q734" t="s">
        <v>669</v>
      </c>
      <c r="R734" t="s">
        <v>492</v>
      </c>
      <c r="S734" t="s">
        <v>1045</v>
      </c>
      <c r="T734" t="s">
        <v>1044</v>
      </c>
      <c r="U734" s="7">
        <v>99.989997860000003</v>
      </c>
      <c r="V734" s="7">
        <v>95.114003926871064</v>
      </c>
      <c r="W734">
        <v>1</v>
      </c>
      <c r="X734" s="7">
        <v>3</v>
      </c>
      <c r="Y734" s="7">
        <v>99.989997860000003</v>
      </c>
      <c r="Z734" s="7">
        <f t="shared" si="46"/>
        <v>96.989997860000003</v>
      </c>
      <c r="AA734" t="s">
        <v>45</v>
      </c>
      <c r="AB734" t="str">
        <f t="shared" si="47"/>
        <v>Non-Cash Payments</v>
      </c>
    </row>
    <row r="735" spans="1:28" x14ac:dyDescent="0.25">
      <c r="A735">
        <v>52407</v>
      </c>
      <c r="B735" s="2">
        <v>42827</v>
      </c>
      <c r="C735" s="10">
        <f>VLOOKUP(B735,Dates!A:B,2,FALSE)</f>
        <v>1</v>
      </c>
      <c r="D735">
        <v>2</v>
      </c>
      <c r="E735" s="2">
        <f t="shared" si="44"/>
        <v>42829</v>
      </c>
      <c r="F735">
        <v>1</v>
      </c>
      <c r="G735" t="s">
        <v>23</v>
      </c>
      <c r="H735" t="str">
        <f t="shared" si="45"/>
        <v>Other</v>
      </c>
      <c r="I735">
        <v>9</v>
      </c>
      <c r="J735">
        <v>6517</v>
      </c>
      <c r="K735">
        <v>3</v>
      </c>
      <c r="L735" t="s">
        <v>24</v>
      </c>
      <c r="M735" t="s">
        <v>480</v>
      </c>
      <c r="N735" t="s">
        <v>572</v>
      </c>
      <c r="O735" t="s">
        <v>572</v>
      </c>
      <c r="Q735" t="s">
        <v>509</v>
      </c>
      <c r="R735" t="s">
        <v>483</v>
      </c>
      <c r="S735" t="s">
        <v>1045</v>
      </c>
      <c r="T735" t="s">
        <v>1044</v>
      </c>
      <c r="U735" s="7">
        <v>99.989997860000003</v>
      </c>
      <c r="V735" s="7">
        <v>95.114003926871064</v>
      </c>
      <c r="W735">
        <v>1</v>
      </c>
      <c r="X735" s="7">
        <v>3</v>
      </c>
      <c r="Y735" s="7">
        <v>99.989997860000003</v>
      </c>
      <c r="Z735" s="7">
        <f t="shared" si="46"/>
        <v>96.989997860000003</v>
      </c>
      <c r="AA735" t="s">
        <v>45</v>
      </c>
      <c r="AB735" t="str">
        <f t="shared" si="47"/>
        <v>Non-Cash Payments</v>
      </c>
    </row>
    <row r="736" spans="1:28" x14ac:dyDescent="0.25">
      <c r="A736">
        <v>8455</v>
      </c>
      <c r="B736" s="2">
        <v>42099</v>
      </c>
      <c r="C736" s="10">
        <f>VLOOKUP(B736,Dates!A:B,2,FALSE)</f>
        <v>1</v>
      </c>
      <c r="D736">
        <v>2</v>
      </c>
      <c r="E736" s="2">
        <f t="shared" si="44"/>
        <v>42101</v>
      </c>
      <c r="F736">
        <v>1</v>
      </c>
      <c r="G736" t="s">
        <v>23</v>
      </c>
      <c r="H736" t="str">
        <f t="shared" si="45"/>
        <v>Other</v>
      </c>
      <c r="I736">
        <v>9</v>
      </c>
      <c r="J736">
        <v>468</v>
      </c>
      <c r="K736">
        <v>3</v>
      </c>
      <c r="L736" t="s">
        <v>24</v>
      </c>
      <c r="M736" t="s">
        <v>480</v>
      </c>
      <c r="N736" t="s">
        <v>490</v>
      </c>
      <c r="O736" t="s">
        <v>490</v>
      </c>
      <c r="Q736" t="s">
        <v>491</v>
      </c>
      <c r="R736" t="s">
        <v>492</v>
      </c>
      <c r="S736" t="s">
        <v>1045</v>
      </c>
      <c r="T736" t="s">
        <v>1044</v>
      </c>
      <c r="U736" s="7">
        <v>99.989997860000003</v>
      </c>
      <c r="V736" s="7">
        <v>95.114003926871064</v>
      </c>
      <c r="W736">
        <v>1</v>
      </c>
      <c r="X736" s="7">
        <v>4</v>
      </c>
      <c r="Y736" s="7">
        <v>99.989997860000003</v>
      </c>
      <c r="Z736" s="7">
        <f t="shared" si="46"/>
        <v>95.989997860000003</v>
      </c>
      <c r="AA736" t="s">
        <v>45</v>
      </c>
      <c r="AB736" t="str">
        <f t="shared" si="47"/>
        <v>Non-Cash Payments</v>
      </c>
    </row>
    <row r="737" spans="1:28" x14ac:dyDescent="0.25">
      <c r="A737">
        <v>8455</v>
      </c>
      <c r="B737" s="2">
        <v>42099</v>
      </c>
      <c r="C737" s="10">
        <f>VLOOKUP(B737,Dates!A:B,2,FALSE)</f>
        <v>1</v>
      </c>
      <c r="D737">
        <v>2</v>
      </c>
      <c r="E737" s="2">
        <f t="shared" si="44"/>
        <v>42101</v>
      </c>
      <c r="F737">
        <v>1</v>
      </c>
      <c r="G737" t="s">
        <v>23</v>
      </c>
      <c r="H737" t="str">
        <f t="shared" si="45"/>
        <v>Other</v>
      </c>
      <c r="I737">
        <v>9</v>
      </c>
      <c r="J737">
        <v>468</v>
      </c>
      <c r="K737">
        <v>3</v>
      </c>
      <c r="L737" t="s">
        <v>24</v>
      </c>
      <c r="M737" t="s">
        <v>480</v>
      </c>
      <c r="N737" t="s">
        <v>490</v>
      </c>
      <c r="O737" t="s">
        <v>490</v>
      </c>
      <c r="Q737" t="s">
        <v>491</v>
      </c>
      <c r="R737" t="s">
        <v>492</v>
      </c>
      <c r="S737" t="s">
        <v>1045</v>
      </c>
      <c r="T737" t="s">
        <v>1044</v>
      </c>
      <c r="U737" s="7">
        <v>99.989997860000003</v>
      </c>
      <c r="V737" s="7">
        <v>95.114003926871064</v>
      </c>
      <c r="W737">
        <v>1</v>
      </c>
      <c r="X737" s="7">
        <v>5</v>
      </c>
      <c r="Y737" s="7">
        <v>99.989997860000003</v>
      </c>
      <c r="Z737" s="7">
        <f t="shared" si="46"/>
        <v>94.989997860000003</v>
      </c>
      <c r="AA737" t="s">
        <v>45</v>
      </c>
      <c r="AB737" t="str">
        <f t="shared" si="47"/>
        <v>Non-Cash Payments</v>
      </c>
    </row>
    <row r="738" spans="1:28" x14ac:dyDescent="0.25">
      <c r="A738">
        <v>10253</v>
      </c>
      <c r="B738" s="2">
        <v>42154</v>
      </c>
      <c r="C738" s="10">
        <f>VLOOKUP(B738,Dates!A:B,2,FALSE)</f>
        <v>7</v>
      </c>
      <c r="D738">
        <v>2</v>
      </c>
      <c r="E738" s="2">
        <f t="shared" si="44"/>
        <v>42157</v>
      </c>
      <c r="F738">
        <v>1</v>
      </c>
      <c r="G738" t="s">
        <v>23</v>
      </c>
      <c r="H738" t="str">
        <f t="shared" si="45"/>
        <v>Other</v>
      </c>
      <c r="I738">
        <v>9</v>
      </c>
      <c r="J738">
        <v>8398</v>
      </c>
      <c r="K738">
        <v>3</v>
      </c>
      <c r="L738" t="s">
        <v>24</v>
      </c>
      <c r="M738" t="s">
        <v>480</v>
      </c>
      <c r="N738" t="s">
        <v>670</v>
      </c>
      <c r="O738" t="s">
        <v>531</v>
      </c>
      <c r="Q738" t="s">
        <v>506</v>
      </c>
      <c r="R738" t="s">
        <v>496</v>
      </c>
      <c r="S738" t="s">
        <v>1045</v>
      </c>
      <c r="T738" t="s">
        <v>1044</v>
      </c>
      <c r="U738" s="7">
        <v>99.989997860000003</v>
      </c>
      <c r="V738" s="7">
        <v>95.114003926871064</v>
      </c>
      <c r="W738">
        <v>1</v>
      </c>
      <c r="X738" s="7">
        <v>5</v>
      </c>
      <c r="Y738" s="7">
        <v>99.989997860000003</v>
      </c>
      <c r="Z738" s="7">
        <f t="shared" si="46"/>
        <v>94.989997860000003</v>
      </c>
      <c r="AA738" t="s">
        <v>45</v>
      </c>
      <c r="AB738" t="str">
        <f t="shared" si="47"/>
        <v>Non-Cash Payments</v>
      </c>
    </row>
    <row r="739" spans="1:28" x14ac:dyDescent="0.25">
      <c r="A739">
        <v>53816</v>
      </c>
      <c r="B739" s="2">
        <v>42790</v>
      </c>
      <c r="C739" s="10">
        <f>VLOOKUP(B739,Dates!A:B,2,FALSE)</f>
        <v>6</v>
      </c>
      <c r="D739">
        <v>2</v>
      </c>
      <c r="E739" s="2">
        <f t="shared" si="44"/>
        <v>42794</v>
      </c>
      <c r="F739">
        <v>0</v>
      </c>
      <c r="G739" t="s">
        <v>23</v>
      </c>
      <c r="H739" t="str">
        <f t="shared" si="45"/>
        <v>Other</v>
      </c>
      <c r="I739">
        <v>9</v>
      </c>
      <c r="J739">
        <v>8360</v>
      </c>
      <c r="K739">
        <v>3</v>
      </c>
      <c r="L739" t="s">
        <v>24</v>
      </c>
      <c r="M739" t="s">
        <v>480</v>
      </c>
      <c r="N739" t="s">
        <v>671</v>
      </c>
      <c r="O739" t="s">
        <v>672</v>
      </c>
      <c r="Q739" t="s">
        <v>517</v>
      </c>
      <c r="R739" t="s">
        <v>496</v>
      </c>
      <c r="S739" t="s">
        <v>1045</v>
      </c>
      <c r="T739" t="s">
        <v>1044</v>
      </c>
      <c r="U739" s="7">
        <v>99.989997860000003</v>
      </c>
      <c r="V739" s="7">
        <v>95.114003926871064</v>
      </c>
      <c r="W739">
        <v>1</v>
      </c>
      <c r="X739" s="7">
        <v>9</v>
      </c>
      <c r="Y739" s="7">
        <v>99.989997860000003</v>
      </c>
      <c r="Z739" s="7">
        <f t="shared" si="46"/>
        <v>90.989997860000003</v>
      </c>
      <c r="AA739" t="s">
        <v>45</v>
      </c>
      <c r="AB739" t="str">
        <f t="shared" si="47"/>
        <v>Non-Cash Payments</v>
      </c>
    </row>
    <row r="740" spans="1:28" x14ac:dyDescent="0.25">
      <c r="A740">
        <v>1077</v>
      </c>
      <c r="B740" s="2">
        <v>42020</v>
      </c>
      <c r="C740" s="10">
        <f>VLOOKUP(B740,Dates!A:B,2,FALSE)</f>
        <v>6</v>
      </c>
      <c r="D740">
        <v>2</v>
      </c>
      <c r="E740" s="2">
        <f t="shared" si="44"/>
        <v>42024</v>
      </c>
      <c r="F740">
        <v>1</v>
      </c>
      <c r="G740" t="s">
        <v>23</v>
      </c>
      <c r="H740" t="str">
        <f t="shared" si="45"/>
        <v>Other</v>
      </c>
      <c r="I740">
        <v>9</v>
      </c>
      <c r="J740">
        <v>8103</v>
      </c>
      <c r="K740">
        <v>3</v>
      </c>
      <c r="L740" t="s">
        <v>24</v>
      </c>
      <c r="M740" t="s">
        <v>480</v>
      </c>
      <c r="N740" t="s">
        <v>673</v>
      </c>
      <c r="O740" t="s">
        <v>673</v>
      </c>
      <c r="Q740" t="s">
        <v>482</v>
      </c>
      <c r="R740" t="s">
        <v>483</v>
      </c>
      <c r="S740" t="s">
        <v>1045</v>
      </c>
      <c r="T740" t="s">
        <v>1044</v>
      </c>
      <c r="U740" s="7">
        <v>99.989997860000003</v>
      </c>
      <c r="V740" s="7">
        <v>95.114003926871064</v>
      </c>
      <c r="W740">
        <v>1</v>
      </c>
      <c r="X740" s="7">
        <v>10</v>
      </c>
      <c r="Y740" s="7">
        <v>99.989997860000003</v>
      </c>
      <c r="Z740" s="7">
        <f t="shared" si="46"/>
        <v>89.989997860000003</v>
      </c>
      <c r="AA740" t="s">
        <v>45</v>
      </c>
      <c r="AB740" t="str">
        <f t="shared" si="47"/>
        <v>Non-Cash Payments</v>
      </c>
    </row>
    <row r="741" spans="1:28" x14ac:dyDescent="0.25">
      <c r="A741">
        <v>56037</v>
      </c>
      <c r="B741" s="2">
        <v>42822</v>
      </c>
      <c r="C741" s="10">
        <f>VLOOKUP(B741,Dates!A:B,2,FALSE)</f>
        <v>3</v>
      </c>
      <c r="D741">
        <v>2</v>
      </c>
      <c r="E741" s="2">
        <f t="shared" si="44"/>
        <v>42824</v>
      </c>
      <c r="F741">
        <v>1</v>
      </c>
      <c r="G741" t="s">
        <v>23</v>
      </c>
      <c r="H741" t="str">
        <f t="shared" si="45"/>
        <v>Other</v>
      </c>
      <c r="I741">
        <v>9</v>
      </c>
      <c r="J741">
        <v>3125</v>
      </c>
      <c r="K741">
        <v>3</v>
      </c>
      <c r="L741" t="s">
        <v>24</v>
      </c>
      <c r="M741" t="s">
        <v>480</v>
      </c>
      <c r="N741" t="s">
        <v>674</v>
      </c>
      <c r="O741" t="s">
        <v>489</v>
      </c>
      <c r="Q741" t="s">
        <v>489</v>
      </c>
      <c r="R741" t="s">
        <v>483</v>
      </c>
      <c r="S741" t="s">
        <v>1045</v>
      </c>
      <c r="T741" t="s">
        <v>1044</v>
      </c>
      <c r="U741" s="7">
        <v>99.989997860000003</v>
      </c>
      <c r="V741" s="7">
        <v>95.114003926871064</v>
      </c>
      <c r="W741">
        <v>1</v>
      </c>
      <c r="X741" s="7">
        <v>18</v>
      </c>
      <c r="Y741" s="7">
        <v>99.989997860000003</v>
      </c>
      <c r="Z741" s="7">
        <f t="shared" si="46"/>
        <v>81.989997860000003</v>
      </c>
      <c r="AA741" t="s">
        <v>45</v>
      </c>
      <c r="AB741" t="str">
        <f t="shared" si="47"/>
        <v>Non-Cash Payments</v>
      </c>
    </row>
    <row r="742" spans="1:28" x14ac:dyDescent="0.25">
      <c r="A742">
        <v>8455</v>
      </c>
      <c r="B742" s="2">
        <v>42099</v>
      </c>
      <c r="C742" s="10">
        <f>VLOOKUP(B742,Dates!A:B,2,FALSE)</f>
        <v>1</v>
      </c>
      <c r="D742">
        <v>2</v>
      </c>
      <c r="E742" s="2">
        <f t="shared" si="44"/>
        <v>42101</v>
      </c>
      <c r="F742">
        <v>1</v>
      </c>
      <c r="G742" t="s">
        <v>23</v>
      </c>
      <c r="H742" t="str">
        <f t="shared" si="45"/>
        <v>Other</v>
      </c>
      <c r="I742">
        <v>17</v>
      </c>
      <c r="J742">
        <v>468</v>
      </c>
      <c r="K742">
        <v>4</v>
      </c>
      <c r="L742" t="s">
        <v>46</v>
      </c>
      <c r="M742" t="s">
        <v>480</v>
      </c>
      <c r="N742" t="s">
        <v>490</v>
      </c>
      <c r="O742" t="s">
        <v>490</v>
      </c>
      <c r="Q742" t="s">
        <v>491</v>
      </c>
      <c r="R742" t="s">
        <v>492</v>
      </c>
      <c r="S742" t="s">
        <v>1055</v>
      </c>
      <c r="T742" t="s">
        <v>1054</v>
      </c>
      <c r="U742" s="7">
        <v>59.990001679999999</v>
      </c>
      <c r="V742" s="7">
        <v>54.488929209402009</v>
      </c>
      <c r="W742">
        <v>1</v>
      </c>
      <c r="X742" s="7">
        <v>0</v>
      </c>
      <c r="Y742" s="7">
        <v>59.990001679999999</v>
      </c>
      <c r="Z742" s="7">
        <f t="shared" si="46"/>
        <v>59.990001679999999</v>
      </c>
      <c r="AA742" t="s">
        <v>45</v>
      </c>
      <c r="AB742" t="str">
        <f t="shared" si="47"/>
        <v>Non-Cash Payments</v>
      </c>
    </row>
    <row r="743" spans="1:28" x14ac:dyDescent="0.25">
      <c r="A743">
        <v>7884</v>
      </c>
      <c r="B743" s="2">
        <v>42120</v>
      </c>
      <c r="C743" s="10">
        <f>VLOOKUP(B743,Dates!A:B,2,FALSE)</f>
        <v>1</v>
      </c>
      <c r="D743">
        <v>2</v>
      </c>
      <c r="E743" s="2">
        <f t="shared" si="44"/>
        <v>42122</v>
      </c>
      <c r="F743">
        <v>1</v>
      </c>
      <c r="G743" t="s">
        <v>23</v>
      </c>
      <c r="H743" t="str">
        <f t="shared" si="45"/>
        <v>Other</v>
      </c>
      <c r="I743">
        <v>17</v>
      </c>
      <c r="J743">
        <v>4899</v>
      </c>
      <c r="K743">
        <v>4</v>
      </c>
      <c r="L743" t="s">
        <v>46</v>
      </c>
      <c r="M743" t="s">
        <v>480</v>
      </c>
      <c r="N743" t="s">
        <v>500</v>
      </c>
      <c r="O743" t="s">
        <v>485</v>
      </c>
      <c r="Q743" t="s">
        <v>486</v>
      </c>
      <c r="R743" t="s">
        <v>483</v>
      </c>
      <c r="S743" t="s">
        <v>1055</v>
      </c>
      <c r="T743" t="s">
        <v>1054</v>
      </c>
      <c r="U743" s="7">
        <v>59.990001679999999</v>
      </c>
      <c r="V743" s="7">
        <v>54.488929209402009</v>
      </c>
      <c r="W743">
        <v>1</v>
      </c>
      <c r="X743" s="7">
        <v>0</v>
      </c>
      <c r="Y743" s="7">
        <v>59.990001679999999</v>
      </c>
      <c r="Z743" s="7">
        <f t="shared" si="46"/>
        <v>59.990001679999999</v>
      </c>
      <c r="AA743" t="s">
        <v>45</v>
      </c>
      <c r="AB743" t="str">
        <f t="shared" si="47"/>
        <v>Non-Cash Payments</v>
      </c>
    </row>
    <row r="744" spans="1:28" x14ac:dyDescent="0.25">
      <c r="A744">
        <v>2887</v>
      </c>
      <c r="B744" s="2">
        <v>42340</v>
      </c>
      <c r="C744" s="10">
        <f>VLOOKUP(B744,Dates!A:B,2,FALSE)</f>
        <v>4</v>
      </c>
      <c r="D744">
        <v>4</v>
      </c>
      <c r="E744" s="2">
        <f t="shared" si="44"/>
        <v>42346</v>
      </c>
      <c r="F744">
        <v>0</v>
      </c>
      <c r="G744" t="s">
        <v>62</v>
      </c>
      <c r="H744" t="str">
        <f t="shared" si="45"/>
        <v>Other</v>
      </c>
      <c r="I744">
        <v>3</v>
      </c>
      <c r="J744">
        <v>10632</v>
      </c>
      <c r="K744">
        <v>2</v>
      </c>
      <c r="L744" t="s">
        <v>136</v>
      </c>
      <c r="M744" t="s">
        <v>480</v>
      </c>
      <c r="N744" t="s">
        <v>526</v>
      </c>
      <c r="O744" t="s">
        <v>489</v>
      </c>
      <c r="Q744" t="s">
        <v>489</v>
      </c>
      <c r="R744" t="s">
        <v>483</v>
      </c>
      <c r="S744" t="s">
        <v>1089</v>
      </c>
      <c r="T744" t="s">
        <v>1088</v>
      </c>
      <c r="U744" s="7">
        <v>59.990001679999999</v>
      </c>
      <c r="V744" s="7">
        <v>57.194418487916671</v>
      </c>
      <c r="W744">
        <v>4</v>
      </c>
      <c r="X744" s="7">
        <v>31.190000529999999</v>
      </c>
      <c r="Y744" s="7">
        <v>239.96000672</v>
      </c>
      <c r="Z744" s="7">
        <f t="shared" si="46"/>
        <v>208.77000619</v>
      </c>
      <c r="AA744" t="s">
        <v>66</v>
      </c>
      <c r="AB744" t="str">
        <f t="shared" si="47"/>
        <v>Non-Cash Payments</v>
      </c>
    </row>
    <row r="745" spans="1:28" x14ac:dyDescent="0.25">
      <c r="A745">
        <v>1186</v>
      </c>
      <c r="B745" s="2">
        <v>42022</v>
      </c>
      <c r="C745" s="10">
        <f>VLOOKUP(B745,Dates!A:B,2,FALSE)</f>
        <v>1</v>
      </c>
      <c r="D745">
        <v>4</v>
      </c>
      <c r="E745" s="2">
        <f t="shared" si="44"/>
        <v>42026</v>
      </c>
      <c r="F745">
        <v>0</v>
      </c>
      <c r="G745" t="s">
        <v>62</v>
      </c>
      <c r="H745" t="str">
        <f t="shared" si="45"/>
        <v>Other</v>
      </c>
      <c r="I745">
        <v>9</v>
      </c>
      <c r="J745">
        <v>11947</v>
      </c>
      <c r="K745">
        <v>3</v>
      </c>
      <c r="L745" t="s">
        <v>24</v>
      </c>
      <c r="M745" t="s">
        <v>480</v>
      </c>
      <c r="N745" t="s">
        <v>524</v>
      </c>
      <c r="O745" t="s">
        <v>525</v>
      </c>
      <c r="Q745" t="s">
        <v>509</v>
      </c>
      <c r="R745" t="s">
        <v>483</v>
      </c>
      <c r="S745" t="s">
        <v>1045</v>
      </c>
      <c r="T745" t="s">
        <v>1044</v>
      </c>
      <c r="U745" s="7">
        <v>99.989997860000003</v>
      </c>
      <c r="V745" s="7">
        <v>95.114003926871064</v>
      </c>
      <c r="W745">
        <v>4</v>
      </c>
      <c r="X745" s="7">
        <v>4</v>
      </c>
      <c r="Y745" s="7">
        <v>399.95999144000001</v>
      </c>
      <c r="Z745" s="7">
        <f t="shared" si="46"/>
        <v>395.95999144000001</v>
      </c>
      <c r="AA745" t="s">
        <v>66</v>
      </c>
      <c r="AB745" t="str">
        <f t="shared" si="47"/>
        <v>Non-Cash Payments</v>
      </c>
    </row>
    <row r="746" spans="1:28" x14ac:dyDescent="0.25">
      <c r="A746">
        <v>8488</v>
      </c>
      <c r="B746" s="2">
        <v>42099</v>
      </c>
      <c r="C746" s="10">
        <f>VLOOKUP(B746,Dates!A:B,2,FALSE)</f>
        <v>1</v>
      </c>
      <c r="D746">
        <v>4</v>
      </c>
      <c r="E746" s="2">
        <f t="shared" si="44"/>
        <v>42103</v>
      </c>
      <c r="F746">
        <v>0</v>
      </c>
      <c r="G746" t="s">
        <v>62</v>
      </c>
      <c r="H746" t="str">
        <f t="shared" si="45"/>
        <v>Other</v>
      </c>
      <c r="I746">
        <v>9</v>
      </c>
      <c r="J746">
        <v>9154</v>
      </c>
      <c r="K746">
        <v>3</v>
      </c>
      <c r="L746" t="s">
        <v>24</v>
      </c>
      <c r="M746" t="s">
        <v>480</v>
      </c>
      <c r="N746" t="s">
        <v>675</v>
      </c>
      <c r="O746" t="s">
        <v>676</v>
      </c>
      <c r="Q746" t="s">
        <v>517</v>
      </c>
      <c r="R746" t="s">
        <v>496</v>
      </c>
      <c r="S746" t="s">
        <v>1045</v>
      </c>
      <c r="T746" t="s">
        <v>1044</v>
      </c>
      <c r="U746" s="7">
        <v>99.989997860000003</v>
      </c>
      <c r="V746" s="7">
        <v>95.114003926871064</v>
      </c>
      <c r="W746">
        <v>4</v>
      </c>
      <c r="X746" s="7">
        <v>63.990001679999999</v>
      </c>
      <c r="Y746" s="7">
        <v>399.95999144000001</v>
      </c>
      <c r="Z746" s="7">
        <f t="shared" si="46"/>
        <v>335.96998976000003</v>
      </c>
      <c r="AA746" t="s">
        <v>66</v>
      </c>
      <c r="AB746" t="str">
        <f t="shared" si="47"/>
        <v>Non-Cash Payments</v>
      </c>
    </row>
    <row r="747" spans="1:28" x14ac:dyDescent="0.25">
      <c r="A747">
        <v>55000</v>
      </c>
      <c r="B747" s="2">
        <v>42807</v>
      </c>
      <c r="C747" s="10">
        <f>VLOOKUP(B747,Dates!A:B,2,FALSE)</f>
        <v>2</v>
      </c>
      <c r="D747">
        <v>4</v>
      </c>
      <c r="E747" s="2">
        <f t="shared" si="44"/>
        <v>42811</v>
      </c>
      <c r="F747">
        <v>0</v>
      </c>
      <c r="G747" t="s">
        <v>62</v>
      </c>
      <c r="H747" t="str">
        <f t="shared" si="45"/>
        <v>Other</v>
      </c>
      <c r="I747">
        <v>9</v>
      </c>
      <c r="J747">
        <v>9897</v>
      </c>
      <c r="K747">
        <v>3</v>
      </c>
      <c r="L747" t="s">
        <v>24</v>
      </c>
      <c r="M747" t="s">
        <v>480</v>
      </c>
      <c r="N747" t="s">
        <v>677</v>
      </c>
      <c r="O747" t="s">
        <v>678</v>
      </c>
      <c r="Q747" t="s">
        <v>509</v>
      </c>
      <c r="R747" t="s">
        <v>483</v>
      </c>
      <c r="S747" t="s">
        <v>1045</v>
      </c>
      <c r="T747" t="s">
        <v>1044</v>
      </c>
      <c r="U747" s="7">
        <v>99.989997860000003</v>
      </c>
      <c r="V747" s="7">
        <v>95.114003926871064</v>
      </c>
      <c r="W747">
        <v>4</v>
      </c>
      <c r="X747" s="7">
        <v>79.989997860000003</v>
      </c>
      <c r="Y747" s="7">
        <v>399.95999144000001</v>
      </c>
      <c r="Z747" s="7">
        <f t="shared" si="46"/>
        <v>319.96999357999999</v>
      </c>
      <c r="AA747" t="s">
        <v>66</v>
      </c>
      <c r="AB747" t="str">
        <f t="shared" si="47"/>
        <v>Non-Cash Payments</v>
      </c>
    </row>
    <row r="748" spans="1:28" x14ac:dyDescent="0.25">
      <c r="A748">
        <v>55201</v>
      </c>
      <c r="B748" s="2">
        <v>42810</v>
      </c>
      <c r="C748" s="10">
        <f>VLOOKUP(B748,Dates!A:B,2,FALSE)</f>
        <v>5</v>
      </c>
      <c r="D748">
        <v>4</v>
      </c>
      <c r="E748" s="2">
        <f t="shared" si="44"/>
        <v>42816</v>
      </c>
      <c r="F748">
        <v>0</v>
      </c>
      <c r="G748" t="s">
        <v>62</v>
      </c>
      <c r="H748" t="str">
        <f t="shared" si="45"/>
        <v>Other</v>
      </c>
      <c r="I748">
        <v>17</v>
      </c>
      <c r="J748">
        <v>11198</v>
      </c>
      <c r="K748">
        <v>4</v>
      </c>
      <c r="L748" t="s">
        <v>46</v>
      </c>
      <c r="M748" t="s">
        <v>480</v>
      </c>
      <c r="N748" t="s">
        <v>674</v>
      </c>
      <c r="O748" t="s">
        <v>489</v>
      </c>
      <c r="Q748" t="s">
        <v>489</v>
      </c>
      <c r="R748" t="s">
        <v>483</v>
      </c>
      <c r="S748" t="s">
        <v>1055</v>
      </c>
      <c r="T748" t="s">
        <v>1054</v>
      </c>
      <c r="U748" s="7">
        <v>59.990001679999999</v>
      </c>
      <c r="V748" s="7">
        <v>54.488929209402009</v>
      </c>
      <c r="W748">
        <v>4</v>
      </c>
      <c r="X748" s="7">
        <v>21.600000380000001</v>
      </c>
      <c r="Y748" s="7">
        <v>239.96000672</v>
      </c>
      <c r="Z748" s="7">
        <f t="shared" si="46"/>
        <v>218.36000633999998</v>
      </c>
      <c r="AA748" t="s">
        <v>66</v>
      </c>
      <c r="AB748" t="str">
        <f t="shared" si="47"/>
        <v>Non-Cash Payments</v>
      </c>
    </row>
    <row r="749" spans="1:28" x14ac:dyDescent="0.25">
      <c r="A749">
        <v>1186</v>
      </c>
      <c r="B749" s="2">
        <v>42022</v>
      </c>
      <c r="C749" s="10">
        <f>VLOOKUP(B749,Dates!A:B,2,FALSE)</f>
        <v>1</v>
      </c>
      <c r="D749">
        <v>4</v>
      </c>
      <c r="E749" s="2">
        <f t="shared" si="44"/>
        <v>42026</v>
      </c>
      <c r="F749">
        <v>0</v>
      </c>
      <c r="G749" t="s">
        <v>62</v>
      </c>
      <c r="H749" t="str">
        <f t="shared" si="45"/>
        <v>Other</v>
      </c>
      <c r="I749">
        <v>17</v>
      </c>
      <c r="J749">
        <v>11947</v>
      </c>
      <c r="K749">
        <v>4</v>
      </c>
      <c r="L749" t="s">
        <v>46</v>
      </c>
      <c r="M749" t="s">
        <v>480</v>
      </c>
      <c r="N749" t="s">
        <v>524</v>
      </c>
      <c r="O749" t="s">
        <v>525</v>
      </c>
      <c r="Q749" t="s">
        <v>509</v>
      </c>
      <c r="R749" t="s">
        <v>483</v>
      </c>
      <c r="S749" t="s">
        <v>1055</v>
      </c>
      <c r="T749" t="s">
        <v>1054</v>
      </c>
      <c r="U749" s="7">
        <v>59.990001679999999</v>
      </c>
      <c r="V749" s="7">
        <v>54.488929209402009</v>
      </c>
      <c r="W749">
        <v>4</v>
      </c>
      <c r="X749" s="7">
        <v>35.990001679999999</v>
      </c>
      <c r="Y749" s="7">
        <v>239.96000672</v>
      </c>
      <c r="Z749" s="7">
        <f t="shared" si="46"/>
        <v>203.97000503999999</v>
      </c>
      <c r="AA749" t="s">
        <v>66</v>
      </c>
      <c r="AB749" t="str">
        <f t="shared" si="47"/>
        <v>Non-Cash Payments</v>
      </c>
    </row>
    <row r="750" spans="1:28" x14ac:dyDescent="0.25">
      <c r="A750">
        <v>1383</v>
      </c>
      <c r="B750" s="2">
        <v>42025</v>
      </c>
      <c r="C750" s="10">
        <f>VLOOKUP(B750,Dates!A:B,2,FALSE)</f>
        <v>4</v>
      </c>
      <c r="D750">
        <v>4</v>
      </c>
      <c r="E750" s="2">
        <f t="shared" si="44"/>
        <v>42031</v>
      </c>
      <c r="F750">
        <v>0</v>
      </c>
      <c r="G750" t="s">
        <v>62</v>
      </c>
      <c r="H750" t="str">
        <f t="shared" si="45"/>
        <v>Other</v>
      </c>
      <c r="I750">
        <v>17</v>
      </c>
      <c r="J750">
        <v>1753</v>
      </c>
      <c r="K750">
        <v>4</v>
      </c>
      <c r="L750" t="s">
        <v>46</v>
      </c>
      <c r="M750" t="s">
        <v>480</v>
      </c>
      <c r="N750" t="s">
        <v>636</v>
      </c>
      <c r="O750" t="s">
        <v>513</v>
      </c>
      <c r="Q750" t="s">
        <v>506</v>
      </c>
      <c r="R750" t="s">
        <v>496</v>
      </c>
      <c r="S750" t="s">
        <v>1055</v>
      </c>
      <c r="T750" t="s">
        <v>1054</v>
      </c>
      <c r="U750" s="7">
        <v>59.990001679999999</v>
      </c>
      <c r="V750" s="7">
        <v>54.488929209402009</v>
      </c>
      <c r="W750">
        <v>4</v>
      </c>
      <c r="X750" s="7">
        <v>35.990001679999999</v>
      </c>
      <c r="Y750" s="7">
        <v>239.96000672</v>
      </c>
      <c r="Z750" s="7">
        <f t="shared" si="46"/>
        <v>203.97000503999999</v>
      </c>
      <c r="AA750" t="s">
        <v>66</v>
      </c>
      <c r="AB750" t="str">
        <f t="shared" si="47"/>
        <v>Non-Cash Payments</v>
      </c>
    </row>
    <row r="751" spans="1:28" x14ac:dyDescent="0.25">
      <c r="A751">
        <v>53581</v>
      </c>
      <c r="B751" s="2">
        <v>42787</v>
      </c>
      <c r="C751" s="10">
        <f>VLOOKUP(B751,Dates!A:B,2,FALSE)</f>
        <v>3</v>
      </c>
      <c r="D751">
        <v>4</v>
      </c>
      <c r="E751" s="2">
        <f t="shared" si="44"/>
        <v>42793</v>
      </c>
      <c r="F751">
        <v>0</v>
      </c>
      <c r="G751" t="s">
        <v>62</v>
      </c>
      <c r="H751" t="str">
        <f t="shared" si="45"/>
        <v>Other</v>
      </c>
      <c r="I751">
        <v>17</v>
      </c>
      <c r="J751">
        <v>2790</v>
      </c>
      <c r="K751">
        <v>4</v>
      </c>
      <c r="L751" t="s">
        <v>46</v>
      </c>
      <c r="M751" t="s">
        <v>480</v>
      </c>
      <c r="N751" t="s">
        <v>605</v>
      </c>
      <c r="O751" t="s">
        <v>605</v>
      </c>
      <c r="Q751" t="s">
        <v>499</v>
      </c>
      <c r="R751" t="s">
        <v>496</v>
      </c>
      <c r="S751" t="s">
        <v>1055</v>
      </c>
      <c r="T751" t="s">
        <v>1054</v>
      </c>
      <c r="U751" s="7">
        <v>59.990001679999999</v>
      </c>
      <c r="V751" s="7">
        <v>54.488929209402009</v>
      </c>
      <c r="W751">
        <v>4</v>
      </c>
      <c r="X751" s="7">
        <v>38.38999939</v>
      </c>
      <c r="Y751" s="7">
        <v>239.96000672</v>
      </c>
      <c r="Z751" s="7">
        <f t="shared" si="46"/>
        <v>201.57000733000001</v>
      </c>
      <c r="AA751" t="s">
        <v>66</v>
      </c>
      <c r="AB751" t="str">
        <f t="shared" si="47"/>
        <v>Non-Cash Payments</v>
      </c>
    </row>
    <row r="752" spans="1:28" x14ac:dyDescent="0.25">
      <c r="A752">
        <v>1383</v>
      </c>
      <c r="B752" s="2">
        <v>42025</v>
      </c>
      <c r="C752" s="10">
        <f>VLOOKUP(B752,Dates!A:B,2,FALSE)</f>
        <v>4</v>
      </c>
      <c r="D752">
        <v>4</v>
      </c>
      <c r="E752" s="2">
        <f t="shared" si="44"/>
        <v>42031</v>
      </c>
      <c r="F752">
        <v>0</v>
      </c>
      <c r="G752" t="s">
        <v>62</v>
      </c>
      <c r="H752" t="str">
        <f t="shared" si="45"/>
        <v>Other</v>
      </c>
      <c r="I752">
        <v>17</v>
      </c>
      <c r="J752">
        <v>1753</v>
      </c>
      <c r="K752">
        <v>4</v>
      </c>
      <c r="L752" t="s">
        <v>46</v>
      </c>
      <c r="M752" t="s">
        <v>480</v>
      </c>
      <c r="N752" t="s">
        <v>636</v>
      </c>
      <c r="O752" t="s">
        <v>513</v>
      </c>
      <c r="Q752" t="s">
        <v>506</v>
      </c>
      <c r="R752" t="s">
        <v>496</v>
      </c>
      <c r="S752" t="s">
        <v>1055</v>
      </c>
      <c r="T752" t="s">
        <v>1054</v>
      </c>
      <c r="U752" s="7">
        <v>59.990001679999999</v>
      </c>
      <c r="V752" s="7">
        <v>54.488929209402009</v>
      </c>
      <c r="W752">
        <v>4</v>
      </c>
      <c r="X752" s="7">
        <v>38.38999939</v>
      </c>
      <c r="Y752" s="7">
        <v>239.96000672</v>
      </c>
      <c r="Z752" s="7">
        <f t="shared" si="46"/>
        <v>201.57000733000001</v>
      </c>
      <c r="AA752" t="s">
        <v>66</v>
      </c>
      <c r="AB752" t="str">
        <f t="shared" si="47"/>
        <v>Non-Cash Payments</v>
      </c>
    </row>
    <row r="753" spans="1:28" x14ac:dyDescent="0.25">
      <c r="A753">
        <v>57479</v>
      </c>
      <c r="B753" s="2">
        <v>42844</v>
      </c>
      <c r="C753" s="10">
        <f>VLOOKUP(B753,Dates!A:B,2,FALSE)</f>
        <v>4</v>
      </c>
      <c r="D753">
        <v>4</v>
      </c>
      <c r="E753" s="2">
        <f t="shared" si="44"/>
        <v>42850</v>
      </c>
      <c r="F753">
        <v>0</v>
      </c>
      <c r="G753" t="s">
        <v>62</v>
      </c>
      <c r="H753" t="str">
        <f t="shared" si="45"/>
        <v>Other</v>
      </c>
      <c r="I753">
        <v>17</v>
      </c>
      <c r="J753">
        <v>1756</v>
      </c>
      <c r="K753">
        <v>4</v>
      </c>
      <c r="L753" t="s">
        <v>46</v>
      </c>
      <c r="M753" t="s">
        <v>480</v>
      </c>
      <c r="N753" t="s">
        <v>679</v>
      </c>
      <c r="O753" t="s">
        <v>679</v>
      </c>
      <c r="Q753" t="s">
        <v>522</v>
      </c>
      <c r="R753" t="s">
        <v>492</v>
      </c>
      <c r="S753" t="s">
        <v>1055</v>
      </c>
      <c r="T753" t="s">
        <v>1054</v>
      </c>
      <c r="U753" s="7">
        <v>59.990001679999999</v>
      </c>
      <c r="V753" s="7">
        <v>54.488929209402009</v>
      </c>
      <c r="W753">
        <v>4</v>
      </c>
      <c r="X753" s="7">
        <v>40.790000919999997</v>
      </c>
      <c r="Y753" s="7">
        <v>239.96000672</v>
      </c>
      <c r="Z753" s="7">
        <f t="shared" si="46"/>
        <v>199.17000580000001</v>
      </c>
      <c r="AA753" t="s">
        <v>66</v>
      </c>
      <c r="AB753" t="str">
        <f t="shared" si="47"/>
        <v>Non-Cash Payments</v>
      </c>
    </row>
    <row r="754" spans="1:28" x14ac:dyDescent="0.25">
      <c r="A754">
        <v>738</v>
      </c>
      <c r="B754" s="2">
        <v>42309</v>
      </c>
      <c r="C754" s="10">
        <f>VLOOKUP(B754,Dates!A:B,2,FALSE)</f>
        <v>1</v>
      </c>
      <c r="D754">
        <v>4</v>
      </c>
      <c r="E754" s="2">
        <f t="shared" si="44"/>
        <v>42313</v>
      </c>
      <c r="F754">
        <v>0</v>
      </c>
      <c r="G754" t="s">
        <v>62</v>
      </c>
      <c r="H754" t="str">
        <f t="shared" si="45"/>
        <v>Other</v>
      </c>
      <c r="I754">
        <v>17</v>
      </c>
      <c r="J754">
        <v>10042</v>
      </c>
      <c r="K754">
        <v>4</v>
      </c>
      <c r="L754" t="s">
        <v>46</v>
      </c>
      <c r="M754" t="s">
        <v>480</v>
      </c>
      <c r="N754" t="s">
        <v>664</v>
      </c>
      <c r="O754" t="s">
        <v>513</v>
      </c>
      <c r="Q754" t="s">
        <v>506</v>
      </c>
      <c r="R754" t="s">
        <v>496</v>
      </c>
      <c r="S754" t="s">
        <v>1055</v>
      </c>
      <c r="T754" t="s">
        <v>1054</v>
      </c>
      <c r="U754" s="7">
        <v>59.990001679999999</v>
      </c>
      <c r="V754" s="7">
        <v>54.488929209402009</v>
      </c>
      <c r="W754">
        <v>4</v>
      </c>
      <c r="X754" s="7">
        <v>40.790000919999997</v>
      </c>
      <c r="Y754" s="7">
        <v>239.96000672</v>
      </c>
      <c r="Z754" s="7">
        <f t="shared" si="46"/>
        <v>199.17000580000001</v>
      </c>
      <c r="AA754" t="s">
        <v>66</v>
      </c>
      <c r="AB754" t="str">
        <f t="shared" si="47"/>
        <v>Non-Cash Payments</v>
      </c>
    </row>
    <row r="755" spans="1:28" x14ac:dyDescent="0.25">
      <c r="A755">
        <v>56476</v>
      </c>
      <c r="B755" s="2">
        <v>42829</v>
      </c>
      <c r="C755" s="10">
        <f>VLOOKUP(B755,Dates!A:B,2,FALSE)</f>
        <v>3</v>
      </c>
      <c r="D755">
        <v>4</v>
      </c>
      <c r="E755" s="2">
        <f t="shared" si="44"/>
        <v>42835</v>
      </c>
      <c r="F755">
        <v>0</v>
      </c>
      <c r="G755" t="s">
        <v>62</v>
      </c>
      <c r="H755" t="str">
        <f t="shared" si="45"/>
        <v>Other</v>
      </c>
      <c r="I755">
        <v>17</v>
      </c>
      <c r="J755">
        <v>9698</v>
      </c>
      <c r="K755">
        <v>4</v>
      </c>
      <c r="L755" t="s">
        <v>46</v>
      </c>
      <c r="M755" t="s">
        <v>480</v>
      </c>
      <c r="N755" t="s">
        <v>680</v>
      </c>
      <c r="O755" t="s">
        <v>513</v>
      </c>
      <c r="Q755" t="s">
        <v>506</v>
      </c>
      <c r="R755" t="s">
        <v>496</v>
      </c>
      <c r="S755" t="s">
        <v>1055</v>
      </c>
      <c r="T755" t="s">
        <v>1054</v>
      </c>
      <c r="U755" s="7">
        <v>59.990001679999999</v>
      </c>
      <c r="V755" s="7">
        <v>54.488929209402009</v>
      </c>
      <c r="W755">
        <v>4</v>
      </c>
      <c r="X755" s="7">
        <v>40.790000919999997</v>
      </c>
      <c r="Y755" s="7">
        <v>239.96000672</v>
      </c>
      <c r="Z755" s="7">
        <f t="shared" si="46"/>
        <v>199.17000580000001</v>
      </c>
      <c r="AA755" t="s">
        <v>66</v>
      </c>
      <c r="AB755" t="str">
        <f t="shared" si="47"/>
        <v>Non-Cash Payments</v>
      </c>
    </row>
    <row r="756" spans="1:28" x14ac:dyDescent="0.25">
      <c r="A756">
        <v>8488</v>
      </c>
      <c r="B756" s="2">
        <v>42099</v>
      </c>
      <c r="C756" s="10">
        <f>VLOOKUP(B756,Dates!A:B,2,FALSE)</f>
        <v>1</v>
      </c>
      <c r="D756">
        <v>4</v>
      </c>
      <c r="E756" s="2">
        <f t="shared" si="44"/>
        <v>42103</v>
      </c>
      <c r="F756">
        <v>0</v>
      </c>
      <c r="G756" t="s">
        <v>62</v>
      </c>
      <c r="H756" t="str">
        <f t="shared" si="45"/>
        <v>Other</v>
      </c>
      <c r="I756">
        <v>17</v>
      </c>
      <c r="J756">
        <v>9154</v>
      </c>
      <c r="K756">
        <v>4</v>
      </c>
      <c r="L756" t="s">
        <v>46</v>
      </c>
      <c r="M756" t="s">
        <v>480</v>
      </c>
      <c r="N756" t="s">
        <v>675</v>
      </c>
      <c r="O756" t="s">
        <v>676</v>
      </c>
      <c r="Q756" t="s">
        <v>517</v>
      </c>
      <c r="R756" t="s">
        <v>496</v>
      </c>
      <c r="S756" t="s">
        <v>1055</v>
      </c>
      <c r="T756" t="s">
        <v>1054</v>
      </c>
      <c r="U756" s="7">
        <v>59.990001679999999</v>
      </c>
      <c r="V756" s="7">
        <v>54.488929209402009</v>
      </c>
      <c r="W756">
        <v>4</v>
      </c>
      <c r="X756" s="7">
        <v>40.790000919999997</v>
      </c>
      <c r="Y756" s="7">
        <v>239.96000672</v>
      </c>
      <c r="Z756" s="7">
        <f t="shared" si="46"/>
        <v>199.17000580000001</v>
      </c>
      <c r="AA756" t="s">
        <v>66</v>
      </c>
      <c r="AB756" t="str">
        <f t="shared" si="47"/>
        <v>Non-Cash Payments</v>
      </c>
    </row>
    <row r="757" spans="1:28" x14ac:dyDescent="0.25">
      <c r="A757">
        <v>57575</v>
      </c>
      <c r="B757" s="2">
        <v>42845</v>
      </c>
      <c r="C757" s="10">
        <f>VLOOKUP(B757,Dates!A:B,2,FALSE)</f>
        <v>5</v>
      </c>
      <c r="D757">
        <v>4</v>
      </c>
      <c r="E757" s="2">
        <f t="shared" si="44"/>
        <v>42851</v>
      </c>
      <c r="F757">
        <v>1</v>
      </c>
      <c r="G757" t="s">
        <v>62</v>
      </c>
      <c r="H757" t="str">
        <f t="shared" si="45"/>
        <v>Other</v>
      </c>
      <c r="I757">
        <v>7</v>
      </c>
      <c r="J757">
        <v>4768</v>
      </c>
      <c r="K757">
        <v>2</v>
      </c>
      <c r="L757" t="s">
        <v>136</v>
      </c>
      <c r="M757" t="s">
        <v>480</v>
      </c>
      <c r="N757" t="s">
        <v>681</v>
      </c>
      <c r="O757" t="s">
        <v>682</v>
      </c>
      <c r="Q757" t="s">
        <v>506</v>
      </c>
      <c r="R757" t="s">
        <v>496</v>
      </c>
      <c r="S757" t="s">
        <v>1083</v>
      </c>
      <c r="T757" t="s">
        <v>1082</v>
      </c>
      <c r="U757" s="7">
        <v>22</v>
      </c>
      <c r="V757" s="7">
        <v>19.656208341820829</v>
      </c>
      <c r="W757">
        <v>2</v>
      </c>
      <c r="X757" s="7">
        <v>0.439999998</v>
      </c>
      <c r="Y757" s="7">
        <v>44</v>
      </c>
      <c r="Z757" s="7">
        <f t="shared" si="46"/>
        <v>43.560000002000002</v>
      </c>
      <c r="AA757" t="s">
        <v>66</v>
      </c>
      <c r="AB757" t="str">
        <f t="shared" si="47"/>
        <v>Non-Cash Payments</v>
      </c>
    </row>
    <row r="758" spans="1:28" x14ac:dyDescent="0.25">
      <c r="A758">
        <v>57380</v>
      </c>
      <c r="B758" s="2">
        <v>42842</v>
      </c>
      <c r="C758" s="10">
        <f>VLOOKUP(B758,Dates!A:B,2,FALSE)</f>
        <v>2</v>
      </c>
      <c r="D758">
        <v>1</v>
      </c>
      <c r="E758" s="2">
        <f t="shared" si="44"/>
        <v>42843</v>
      </c>
      <c r="F758">
        <v>1</v>
      </c>
      <c r="G758" t="s">
        <v>187</v>
      </c>
      <c r="H758" t="str">
        <f t="shared" si="45"/>
        <v>Other</v>
      </c>
      <c r="I758">
        <v>7</v>
      </c>
      <c r="J758">
        <v>9037</v>
      </c>
      <c r="K758">
        <v>2</v>
      </c>
      <c r="L758" t="s">
        <v>136</v>
      </c>
      <c r="M758" t="s">
        <v>480</v>
      </c>
      <c r="N758" t="s">
        <v>484</v>
      </c>
      <c r="O758" t="s">
        <v>485</v>
      </c>
      <c r="Q758" t="s">
        <v>486</v>
      </c>
      <c r="R758" t="s">
        <v>483</v>
      </c>
      <c r="S758" t="s">
        <v>1083</v>
      </c>
      <c r="T758" t="s">
        <v>1082</v>
      </c>
      <c r="U758" s="7">
        <v>22</v>
      </c>
      <c r="V758" s="7">
        <v>19.656208341820829</v>
      </c>
      <c r="W758">
        <v>4</v>
      </c>
      <c r="X758" s="7">
        <v>4.4000000950000002</v>
      </c>
      <c r="Y758" s="7">
        <v>88</v>
      </c>
      <c r="Z758" s="7">
        <f t="shared" si="46"/>
        <v>83.599999905000004</v>
      </c>
      <c r="AA758" t="s">
        <v>30</v>
      </c>
      <c r="AB758" t="str">
        <f t="shared" si="47"/>
        <v>Cash Not Over 200</v>
      </c>
    </row>
    <row r="759" spans="1:28" x14ac:dyDescent="0.25">
      <c r="A759">
        <v>57353</v>
      </c>
      <c r="B759" s="2">
        <v>42842</v>
      </c>
      <c r="C759" s="10">
        <f>VLOOKUP(B759,Dates!A:B,2,FALSE)</f>
        <v>2</v>
      </c>
      <c r="D759">
        <v>0</v>
      </c>
      <c r="E759" s="2">
        <f t="shared" si="44"/>
        <v>42842</v>
      </c>
      <c r="F759">
        <v>0</v>
      </c>
      <c r="G759" t="s">
        <v>214</v>
      </c>
      <c r="H759" t="str">
        <f t="shared" si="45"/>
        <v>Same Day - On Time</v>
      </c>
      <c r="I759">
        <v>7</v>
      </c>
      <c r="J759">
        <v>5783</v>
      </c>
      <c r="K759">
        <v>2</v>
      </c>
      <c r="L759" t="s">
        <v>136</v>
      </c>
      <c r="M759" t="s">
        <v>480</v>
      </c>
      <c r="N759" t="s">
        <v>501</v>
      </c>
      <c r="O759" t="s">
        <v>502</v>
      </c>
      <c r="Q759" t="s">
        <v>503</v>
      </c>
      <c r="R759" t="s">
        <v>483</v>
      </c>
      <c r="S759" t="s">
        <v>1083</v>
      </c>
      <c r="T759" t="s">
        <v>1082</v>
      </c>
      <c r="U759" s="7">
        <v>22</v>
      </c>
      <c r="V759" s="7">
        <v>19.656208341820829</v>
      </c>
      <c r="W759">
        <v>1</v>
      </c>
      <c r="X759" s="7">
        <v>0.87999999500000003</v>
      </c>
      <c r="Y759" s="7">
        <v>22</v>
      </c>
      <c r="Z759" s="7">
        <f t="shared" si="46"/>
        <v>21.120000005000001</v>
      </c>
      <c r="AA759" t="s">
        <v>45</v>
      </c>
      <c r="AB759" t="str">
        <f t="shared" si="47"/>
        <v>Non-Cash Payments</v>
      </c>
    </row>
    <row r="760" spans="1:28" x14ac:dyDescent="0.25">
      <c r="A760">
        <v>77202</v>
      </c>
      <c r="B760" s="2">
        <v>43131</v>
      </c>
      <c r="C760" s="10">
        <f>VLOOKUP(B760,Dates!A:B,2,FALSE)</f>
        <v>4</v>
      </c>
      <c r="D760">
        <v>4</v>
      </c>
      <c r="E760" s="2">
        <f t="shared" si="44"/>
        <v>43137</v>
      </c>
      <c r="F760">
        <v>0</v>
      </c>
      <c r="G760" t="s">
        <v>62</v>
      </c>
      <c r="H760" t="str">
        <f t="shared" si="45"/>
        <v>Other</v>
      </c>
      <c r="I760">
        <v>73</v>
      </c>
      <c r="J760">
        <v>20755</v>
      </c>
      <c r="K760">
        <v>2</v>
      </c>
      <c r="L760" t="s">
        <v>136</v>
      </c>
      <c r="M760" t="s">
        <v>683</v>
      </c>
      <c r="N760" t="s">
        <v>684</v>
      </c>
      <c r="O760" t="s">
        <v>685</v>
      </c>
      <c r="Q760" t="s">
        <v>686</v>
      </c>
      <c r="R760" t="s">
        <v>687</v>
      </c>
      <c r="S760" t="s">
        <v>1127</v>
      </c>
      <c r="T760" t="s">
        <v>1126</v>
      </c>
      <c r="U760" s="7">
        <v>327.75</v>
      </c>
      <c r="V760" s="7">
        <v>297.07027734645828</v>
      </c>
      <c r="W760">
        <v>1</v>
      </c>
      <c r="X760" s="7">
        <v>13.10999966</v>
      </c>
      <c r="Y760" s="7">
        <v>327.75</v>
      </c>
      <c r="Z760" s="7">
        <f t="shared" si="46"/>
        <v>314.64000034000003</v>
      </c>
      <c r="AA760" t="s">
        <v>45</v>
      </c>
      <c r="AB760" t="str">
        <f t="shared" si="47"/>
        <v>Non-Cash Payments</v>
      </c>
    </row>
    <row r="761" spans="1:28" x14ac:dyDescent="0.25">
      <c r="A761">
        <v>75939</v>
      </c>
      <c r="B761" s="2">
        <v>43113</v>
      </c>
      <c r="C761" s="10">
        <f>VLOOKUP(B761,Dates!A:B,2,FALSE)</f>
        <v>7</v>
      </c>
      <c r="D761">
        <v>4</v>
      </c>
      <c r="E761" s="2">
        <f t="shared" si="44"/>
        <v>43118</v>
      </c>
      <c r="F761">
        <v>1</v>
      </c>
      <c r="G761" t="s">
        <v>62</v>
      </c>
      <c r="H761" t="str">
        <f t="shared" si="45"/>
        <v>Other</v>
      </c>
      <c r="I761">
        <v>73</v>
      </c>
      <c r="J761">
        <v>19492</v>
      </c>
      <c r="K761">
        <v>2</v>
      </c>
      <c r="L761" t="s">
        <v>136</v>
      </c>
      <c r="M761" t="s">
        <v>683</v>
      </c>
      <c r="N761" t="s">
        <v>688</v>
      </c>
      <c r="O761" t="s">
        <v>689</v>
      </c>
      <c r="Q761" t="s">
        <v>690</v>
      </c>
      <c r="R761" t="s">
        <v>691</v>
      </c>
      <c r="S761" t="s">
        <v>1127</v>
      </c>
      <c r="T761" t="s">
        <v>1126</v>
      </c>
      <c r="U761" s="7">
        <v>327.75</v>
      </c>
      <c r="V761" s="7">
        <v>297.07027734645828</v>
      </c>
      <c r="W761">
        <v>1</v>
      </c>
      <c r="X761" s="7">
        <v>16.38999939</v>
      </c>
      <c r="Y761" s="7">
        <v>327.75</v>
      </c>
      <c r="Z761" s="7">
        <f t="shared" si="46"/>
        <v>311.36000060999999</v>
      </c>
      <c r="AA761" t="s">
        <v>66</v>
      </c>
      <c r="AB761" t="str">
        <f t="shared" si="47"/>
        <v>Non-Cash Payments</v>
      </c>
    </row>
    <row r="762" spans="1:28" x14ac:dyDescent="0.25">
      <c r="A762">
        <v>75938</v>
      </c>
      <c r="B762" s="2">
        <v>43113</v>
      </c>
      <c r="C762" s="10">
        <f>VLOOKUP(B762,Dates!A:B,2,FALSE)</f>
        <v>7</v>
      </c>
      <c r="D762">
        <v>4</v>
      </c>
      <c r="E762" s="2">
        <f t="shared" si="44"/>
        <v>43118</v>
      </c>
      <c r="F762">
        <v>0</v>
      </c>
      <c r="G762" t="s">
        <v>62</v>
      </c>
      <c r="H762" t="str">
        <f t="shared" si="45"/>
        <v>Other</v>
      </c>
      <c r="I762">
        <v>73</v>
      </c>
      <c r="J762">
        <v>19491</v>
      </c>
      <c r="K762">
        <v>2</v>
      </c>
      <c r="L762" t="s">
        <v>136</v>
      </c>
      <c r="M762" t="s">
        <v>683</v>
      </c>
      <c r="N762" t="s">
        <v>688</v>
      </c>
      <c r="O762" t="s">
        <v>689</v>
      </c>
      <c r="Q762" t="s">
        <v>690</v>
      </c>
      <c r="R762" t="s">
        <v>691</v>
      </c>
      <c r="S762" t="s">
        <v>1127</v>
      </c>
      <c r="T762" t="s">
        <v>1126</v>
      </c>
      <c r="U762" s="7">
        <v>327.75</v>
      </c>
      <c r="V762" s="7">
        <v>297.07027734645828</v>
      </c>
      <c r="W762">
        <v>1</v>
      </c>
      <c r="X762" s="7">
        <v>18.030000690000001</v>
      </c>
      <c r="Y762" s="7">
        <v>327.75</v>
      </c>
      <c r="Z762" s="7">
        <f t="shared" si="46"/>
        <v>309.71999930999999</v>
      </c>
      <c r="AA762" t="s">
        <v>30</v>
      </c>
      <c r="AB762" t="str">
        <f t="shared" si="47"/>
        <v>Cash Over 200</v>
      </c>
    </row>
    <row r="763" spans="1:28" x14ac:dyDescent="0.25">
      <c r="A763">
        <v>75937</v>
      </c>
      <c r="B763" s="2">
        <v>43113</v>
      </c>
      <c r="C763" s="10">
        <f>VLOOKUP(B763,Dates!A:B,2,FALSE)</f>
        <v>7</v>
      </c>
      <c r="D763">
        <v>4</v>
      </c>
      <c r="E763" s="2">
        <f t="shared" si="44"/>
        <v>43118</v>
      </c>
      <c r="F763">
        <v>0</v>
      </c>
      <c r="G763" t="s">
        <v>62</v>
      </c>
      <c r="H763" t="str">
        <f t="shared" si="45"/>
        <v>Other</v>
      </c>
      <c r="I763">
        <v>73</v>
      </c>
      <c r="J763">
        <v>19490</v>
      </c>
      <c r="K763">
        <v>2</v>
      </c>
      <c r="L763" t="s">
        <v>136</v>
      </c>
      <c r="M763" t="s">
        <v>683</v>
      </c>
      <c r="N763" t="s">
        <v>692</v>
      </c>
      <c r="O763" t="s">
        <v>693</v>
      </c>
      <c r="Q763" t="s">
        <v>694</v>
      </c>
      <c r="R763" t="s">
        <v>695</v>
      </c>
      <c r="S763" t="s">
        <v>1127</v>
      </c>
      <c r="T763" t="s">
        <v>1126</v>
      </c>
      <c r="U763" s="7">
        <v>327.75</v>
      </c>
      <c r="V763" s="7">
        <v>297.07027734645828</v>
      </c>
      <c r="W763">
        <v>1</v>
      </c>
      <c r="X763" s="7">
        <v>22.940000529999999</v>
      </c>
      <c r="Y763" s="7">
        <v>327.75</v>
      </c>
      <c r="Z763" s="7">
        <f t="shared" si="46"/>
        <v>304.80999946999998</v>
      </c>
      <c r="AA763" t="s">
        <v>45</v>
      </c>
      <c r="AB763" t="str">
        <f t="shared" si="47"/>
        <v>Non-Cash Payments</v>
      </c>
    </row>
    <row r="764" spans="1:28" x14ac:dyDescent="0.25">
      <c r="A764">
        <v>75936</v>
      </c>
      <c r="B764" s="2">
        <v>43113</v>
      </c>
      <c r="C764" s="10">
        <f>VLOOKUP(B764,Dates!A:B,2,FALSE)</f>
        <v>7</v>
      </c>
      <c r="D764">
        <v>4</v>
      </c>
      <c r="E764" s="2">
        <f t="shared" si="44"/>
        <v>43118</v>
      </c>
      <c r="F764">
        <v>0</v>
      </c>
      <c r="G764" t="s">
        <v>62</v>
      </c>
      <c r="H764" t="str">
        <f t="shared" si="45"/>
        <v>Other</v>
      </c>
      <c r="I764">
        <v>73</v>
      </c>
      <c r="J764">
        <v>19489</v>
      </c>
      <c r="K764">
        <v>2</v>
      </c>
      <c r="L764" t="s">
        <v>136</v>
      </c>
      <c r="M764" t="s">
        <v>683</v>
      </c>
      <c r="N764" t="s">
        <v>692</v>
      </c>
      <c r="O764" t="s">
        <v>693</v>
      </c>
      <c r="Q764" t="s">
        <v>694</v>
      </c>
      <c r="R764" t="s">
        <v>695</v>
      </c>
      <c r="S764" t="s">
        <v>1127</v>
      </c>
      <c r="T764" t="s">
        <v>1126</v>
      </c>
      <c r="U764" s="7">
        <v>327.75</v>
      </c>
      <c r="V764" s="7">
        <v>297.07027734645828</v>
      </c>
      <c r="W764">
        <v>1</v>
      </c>
      <c r="X764" s="7">
        <v>29.5</v>
      </c>
      <c r="Y764" s="7">
        <v>327.75</v>
      </c>
      <c r="Z764" s="7">
        <f t="shared" si="46"/>
        <v>298.25</v>
      </c>
      <c r="AA764" t="s">
        <v>30</v>
      </c>
      <c r="AB764" t="str">
        <f t="shared" si="47"/>
        <v>Cash Over 200</v>
      </c>
    </row>
    <row r="765" spans="1:28" x14ac:dyDescent="0.25">
      <c r="A765">
        <v>75935</v>
      </c>
      <c r="B765" s="2">
        <v>43113</v>
      </c>
      <c r="C765" s="10">
        <f>VLOOKUP(B765,Dates!A:B,2,FALSE)</f>
        <v>7</v>
      </c>
      <c r="D765">
        <v>4</v>
      </c>
      <c r="E765" s="2">
        <f t="shared" si="44"/>
        <v>43118</v>
      </c>
      <c r="F765">
        <v>0</v>
      </c>
      <c r="G765" t="s">
        <v>62</v>
      </c>
      <c r="H765" t="str">
        <f t="shared" si="45"/>
        <v>Other</v>
      </c>
      <c r="I765">
        <v>73</v>
      </c>
      <c r="J765">
        <v>19488</v>
      </c>
      <c r="K765">
        <v>2</v>
      </c>
      <c r="L765" t="s">
        <v>136</v>
      </c>
      <c r="M765" t="s">
        <v>683</v>
      </c>
      <c r="N765" t="s">
        <v>696</v>
      </c>
      <c r="O765" t="s">
        <v>693</v>
      </c>
      <c r="Q765" t="s">
        <v>694</v>
      </c>
      <c r="R765" t="s">
        <v>695</v>
      </c>
      <c r="S765" t="s">
        <v>1127</v>
      </c>
      <c r="T765" t="s">
        <v>1126</v>
      </c>
      <c r="U765" s="7">
        <v>327.75</v>
      </c>
      <c r="V765" s="7">
        <v>297.07027734645828</v>
      </c>
      <c r="W765">
        <v>1</v>
      </c>
      <c r="X765" s="7">
        <v>32.77999878</v>
      </c>
      <c r="Y765" s="7">
        <v>327.75</v>
      </c>
      <c r="Z765" s="7">
        <f t="shared" si="46"/>
        <v>294.97000121999997</v>
      </c>
      <c r="AA765" t="s">
        <v>66</v>
      </c>
      <c r="AB765" t="str">
        <f t="shared" si="47"/>
        <v>Non-Cash Payments</v>
      </c>
    </row>
    <row r="766" spans="1:28" x14ac:dyDescent="0.25">
      <c r="A766">
        <v>75934</v>
      </c>
      <c r="B766" s="2">
        <v>43113</v>
      </c>
      <c r="C766" s="10">
        <f>VLOOKUP(B766,Dates!A:B,2,FALSE)</f>
        <v>7</v>
      </c>
      <c r="D766">
        <v>1</v>
      </c>
      <c r="E766" s="2">
        <f t="shared" si="44"/>
        <v>43115</v>
      </c>
      <c r="F766">
        <v>1</v>
      </c>
      <c r="G766" t="s">
        <v>187</v>
      </c>
      <c r="H766" t="str">
        <f t="shared" si="45"/>
        <v>Other</v>
      </c>
      <c r="I766">
        <v>73</v>
      </c>
      <c r="J766">
        <v>19487</v>
      </c>
      <c r="K766">
        <v>2</v>
      </c>
      <c r="L766" t="s">
        <v>136</v>
      </c>
      <c r="M766" t="s">
        <v>683</v>
      </c>
      <c r="N766" t="s">
        <v>697</v>
      </c>
      <c r="O766" t="s">
        <v>698</v>
      </c>
      <c r="Q766" t="s">
        <v>699</v>
      </c>
      <c r="R766" t="s">
        <v>700</v>
      </c>
      <c r="S766" t="s">
        <v>1127</v>
      </c>
      <c r="T766" t="s">
        <v>1126</v>
      </c>
      <c r="U766" s="7">
        <v>327.75</v>
      </c>
      <c r="V766" s="7">
        <v>297.07027734645828</v>
      </c>
      <c r="W766">
        <v>1</v>
      </c>
      <c r="X766" s="7">
        <v>39.33000183</v>
      </c>
      <c r="Y766" s="7">
        <v>327.75</v>
      </c>
      <c r="Z766" s="7">
        <f t="shared" si="46"/>
        <v>288.41999816999999</v>
      </c>
      <c r="AA766" t="s">
        <v>45</v>
      </c>
      <c r="AB766" t="str">
        <f t="shared" si="47"/>
        <v>Non-Cash Payments</v>
      </c>
    </row>
    <row r="767" spans="1:28" x14ac:dyDescent="0.25">
      <c r="A767">
        <v>75933</v>
      </c>
      <c r="B767" s="2">
        <v>43113</v>
      </c>
      <c r="C767" s="10">
        <f>VLOOKUP(B767,Dates!A:B,2,FALSE)</f>
        <v>7</v>
      </c>
      <c r="D767">
        <v>1</v>
      </c>
      <c r="E767" s="2">
        <f t="shared" si="44"/>
        <v>43115</v>
      </c>
      <c r="F767">
        <v>1</v>
      </c>
      <c r="G767" t="s">
        <v>187</v>
      </c>
      <c r="H767" t="str">
        <f t="shared" si="45"/>
        <v>Other</v>
      </c>
      <c r="I767">
        <v>73</v>
      </c>
      <c r="J767">
        <v>19486</v>
      </c>
      <c r="K767">
        <v>2</v>
      </c>
      <c r="L767" t="s">
        <v>136</v>
      </c>
      <c r="M767" t="s">
        <v>683</v>
      </c>
      <c r="N767" t="s">
        <v>697</v>
      </c>
      <c r="O767" t="s">
        <v>698</v>
      </c>
      <c r="Q767" t="s">
        <v>699</v>
      </c>
      <c r="R767" t="s">
        <v>700</v>
      </c>
      <c r="S767" t="s">
        <v>1127</v>
      </c>
      <c r="T767" t="s">
        <v>1126</v>
      </c>
      <c r="U767" s="7">
        <v>327.75</v>
      </c>
      <c r="V767" s="7">
        <v>297.07027734645828</v>
      </c>
      <c r="W767">
        <v>1</v>
      </c>
      <c r="X767" s="7">
        <v>42.61000061</v>
      </c>
      <c r="Y767" s="7">
        <v>327.75</v>
      </c>
      <c r="Z767" s="7">
        <f t="shared" si="46"/>
        <v>285.13999939000001</v>
      </c>
      <c r="AA767" t="s">
        <v>66</v>
      </c>
      <c r="AB767" t="str">
        <f t="shared" si="47"/>
        <v>Non-Cash Payments</v>
      </c>
    </row>
    <row r="768" spans="1:28" x14ac:dyDescent="0.25">
      <c r="A768">
        <v>75932</v>
      </c>
      <c r="B768" s="2">
        <v>43113</v>
      </c>
      <c r="C768" s="10">
        <f>VLOOKUP(B768,Dates!A:B,2,FALSE)</f>
        <v>7</v>
      </c>
      <c r="D768">
        <v>2</v>
      </c>
      <c r="E768" s="2">
        <f t="shared" si="44"/>
        <v>43116</v>
      </c>
      <c r="F768">
        <v>1</v>
      </c>
      <c r="G768" t="s">
        <v>23</v>
      </c>
      <c r="H768" t="str">
        <f t="shared" si="45"/>
        <v>Other</v>
      </c>
      <c r="I768">
        <v>73</v>
      </c>
      <c r="J768">
        <v>19485</v>
      </c>
      <c r="K768">
        <v>2</v>
      </c>
      <c r="L768" t="s">
        <v>136</v>
      </c>
      <c r="M768" t="s">
        <v>683</v>
      </c>
      <c r="N768" t="s">
        <v>697</v>
      </c>
      <c r="O768" t="s">
        <v>698</v>
      </c>
      <c r="Q768" t="s">
        <v>699</v>
      </c>
      <c r="R768" t="s">
        <v>700</v>
      </c>
      <c r="S768" t="s">
        <v>1127</v>
      </c>
      <c r="T768" t="s">
        <v>1126</v>
      </c>
      <c r="U768" s="7">
        <v>327.75</v>
      </c>
      <c r="V768" s="7">
        <v>297.07027734645828</v>
      </c>
      <c r="W768">
        <v>1</v>
      </c>
      <c r="X768" s="7">
        <v>49.159999849999998</v>
      </c>
      <c r="Y768" s="7">
        <v>327.75</v>
      </c>
      <c r="Z768" s="7">
        <f t="shared" si="46"/>
        <v>278.59000014999998</v>
      </c>
      <c r="AA768" t="s">
        <v>30</v>
      </c>
      <c r="AB768" t="str">
        <f t="shared" si="47"/>
        <v>Cash Over 200</v>
      </c>
    </row>
    <row r="769" spans="1:28" x14ac:dyDescent="0.25">
      <c r="A769">
        <v>75931</v>
      </c>
      <c r="B769" s="2">
        <v>43113</v>
      </c>
      <c r="C769" s="10">
        <f>VLOOKUP(B769,Dates!A:B,2,FALSE)</f>
        <v>7</v>
      </c>
      <c r="D769">
        <v>1</v>
      </c>
      <c r="E769" s="2">
        <f t="shared" si="44"/>
        <v>43115</v>
      </c>
      <c r="F769">
        <v>1</v>
      </c>
      <c r="G769" t="s">
        <v>187</v>
      </c>
      <c r="H769" t="str">
        <f t="shared" si="45"/>
        <v>Other</v>
      </c>
      <c r="I769">
        <v>73</v>
      </c>
      <c r="J769">
        <v>19484</v>
      </c>
      <c r="K769">
        <v>2</v>
      </c>
      <c r="L769" t="s">
        <v>136</v>
      </c>
      <c r="M769" t="s">
        <v>683</v>
      </c>
      <c r="N769" t="s">
        <v>697</v>
      </c>
      <c r="O769" t="s">
        <v>698</v>
      </c>
      <c r="Q769" t="s">
        <v>699</v>
      </c>
      <c r="R769" t="s">
        <v>700</v>
      </c>
      <c r="S769" t="s">
        <v>1127</v>
      </c>
      <c r="T769" t="s">
        <v>1126</v>
      </c>
      <c r="U769" s="7">
        <v>327.75</v>
      </c>
      <c r="V769" s="7">
        <v>297.07027734645828</v>
      </c>
      <c r="W769">
        <v>1</v>
      </c>
      <c r="X769" s="7">
        <v>52.439998629999998</v>
      </c>
      <c r="Y769" s="7">
        <v>327.75</v>
      </c>
      <c r="Z769" s="7">
        <f t="shared" si="46"/>
        <v>275.31000137000001</v>
      </c>
      <c r="AA769" t="s">
        <v>30</v>
      </c>
      <c r="AB769" t="str">
        <f t="shared" si="47"/>
        <v>Cash Over 200</v>
      </c>
    </row>
    <row r="770" spans="1:28" x14ac:dyDescent="0.25">
      <c r="A770">
        <v>75930</v>
      </c>
      <c r="B770" s="2">
        <v>43113</v>
      </c>
      <c r="C770" s="10">
        <f>VLOOKUP(B770,Dates!A:B,2,FALSE)</f>
        <v>7</v>
      </c>
      <c r="D770">
        <v>2</v>
      </c>
      <c r="E770" s="2">
        <f t="shared" si="44"/>
        <v>43116</v>
      </c>
      <c r="F770">
        <v>0</v>
      </c>
      <c r="G770" t="s">
        <v>23</v>
      </c>
      <c r="H770" t="str">
        <f t="shared" si="45"/>
        <v>Other</v>
      </c>
      <c r="I770">
        <v>73</v>
      </c>
      <c r="J770">
        <v>19483</v>
      </c>
      <c r="K770">
        <v>2</v>
      </c>
      <c r="L770" t="s">
        <v>136</v>
      </c>
      <c r="M770" t="s">
        <v>683</v>
      </c>
      <c r="N770" t="s">
        <v>701</v>
      </c>
      <c r="O770" t="s">
        <v>701</v>
      </c>
      <c r="Q770" t="s">
        <v>702</v>
      </c>
      <c r="R770" t="s">
        <v>700</v>
      </c>
      <c r="S770" t="s">
        <v>1127</v>
      </c>
      <c r="T770" t="s">
        <v>1126</v>
      </c>
      <c r="U770" s="7">
        <v>327.75</v>
      </c>
      <c r="V770" s="7">
        <v>297.07027734645828</v>
      </c>
      <c r="W770">
        <v>1</v>
      </c>
      <c r="X770" s="7">
        <v>55.72000122</v>
      </c>
      <c r="Y770" s="7">
        <v>327.75</v>
      </c>
      <c r="Z770" s="7">
        <f t="shared" si="46"/>
        <v>272.02999878000003</v>
      </c>
      <c r="AA770" t="s">
        <v>66</v>
      </c>
      <c r="AB770" t="str">
        <f t="shared" si="47"/>
        <v>Non-Cash Payments</v>
      </c>
    </row>
    <row r="771" spans="1:28" x14ac:dyDescent="0.25">
      <c r="A771">
        <v>75929</v>
      </c>
      <c r="B771" s="2">
        <v>43113</v>
      </c>
      <c r="C771" s="10">
        <f>VLOOKUP(B771,Dates!A:B,2,FALSE)</f>
        <v>7</v>
      </c>
      <c r="D771">
        <v>2</v>
      </c>
      <c r="E771" s="2">
        <f t="shared" ref="E771:E834" si="48">WORKDAY(B771,D771)</f>
        <v>43116</v>
      </c>
      <c r="F771">
        <v>1</v>
      </c>
      <c r="G771" t="s">
        <v>23</v>
      </c>
      <c r="H771" t="str">
        <f t="shared" ref="H771:H834" si="49">IF(AND(F771=0,G771="Same Day"),"Same Day - On Time","Other")</f>
        <v>Other</v>
      </c>
      <c r="I771">
        <v>73</v>
      </c>
      <c r="J771">
        <v>19482</v>
      </c>
      <c r="K771">
        <v>2</v>
      </c>
      <c r="L771" t="s">
        <v>136</v>
      </c>
      <c r="M771" t="s">
        <v>683</v>
      </c>
      <c r="N771" t="s">
        <v>703</v>
      </c>
      <c r="O771" t="s">
        <v>704</v>
      </c>
      <c r="Q771" t="s">
        <v>686</v>
      </c>
      <c r="R771" t="s">
        <v>687</v>
      </c>
      <c r="S771" t="s">
        <v>1127</v>
      </c>
      <c r="T771" t="s">
        <v>1126</v>
      </c>
      <c r="U771" s="7">
        <v>327.75</v>
      </c>
      <c r="V771" s="7">
        <v>297.07027734645828</v>
      </c>
      <c r="W771">
        <v>1</v>
      </c>
      <c r="X771" s="7">
        <v>59</v>
      </c>
      <c r="Y771" s="7">
        <v>327.75</v>
      </c>
      <c r="Z771" s="7">
        <f t="shared" ref="Z771:Z834" si="50">Y771-X771</f>
        <v>268.75</v>
      </c>
      <c r="AA771" t="s">
        <v>66</v>
      </c>
      <c r="AB771" t="str">
        <f t="shared" ref="AB771:AB834" si="51">IF(AND(Z771&gt;200,AA771="CASH"),"Cash Over 200",IF(AA771="CASH","Cash Not Over 200","Non-Cash Payments"))</f>
        <v>Non-Cash Payments</v>
      </c>
    </row>
    <row r="772" spans="1:28" x14ac:dyDescent="0.25">
      <c r="A772">
        <v>75928</v>
      </c>
      <c r="B772" s="2">
        <v>43113</v>
      </c>
      <c r="C772" s="10">
        <f>VLOOKUP(B772,Dates!A:B,2,FALSE)</f>
        <v>7</v>
      </c>
      <c r="D772">
        <v>2</v>
      </c>
      <c r="E772" s="2">
        <f t="shared" si="48"/>
        <v>43116</v>
      </c>
      <c r="F772">
        <v>1</v>
      </c>
      <c r="G772" t="s">
        <v>23</v>
      </c>
      <c r="H772" t="str">
        <f t="shared" si="49"/>
        <v>Other</v>
      </c>
      <c r="I772">
        <v>73</v>
      </c>
      <c r="J772">
        <v>19481</v>
      </c>
      <c r="K772">
        <v>2</v>
      </c>
      <c r="L772" t="s">
        <v>136</v>
      </c>
      <c r="M772" t="s">
        <v>683</v>
      </c>
      <c r="N772" t="s">
        <v>703</v>
      </c>
      <c r="O772" t="s">
        <v>704</v>
      </c>
      <c r="Q772" t="s">
        <v>686</v>
      </c>
      <c r="R772" t="s">
        <v>687</v>
      </c>
      <c r="S772" t="s">
        <v>1127</v>
      </c>
      <c r="T772" t="s">
        <v>1126</v>
      </c>
      <c r="U772" s="7">
        <v>327.75</v>
      </c>
      <c r="V772" s="7">
        <v>297.07027734645828</v>
      </c>
      <c r="W772">
        <v>1</v>
      </c>
      <c r="X772" s="7">
        <v>65.550003050000001</v>
      </c>
      <c r="Y772" s="7">
        <v>327.75</v>
      </c>
      <c r="Z772" s="7">
        <f t="shared" si="50"/>
        <v>262.19999695000001</v>
      </c>
      <c r="AA772" t="s">
        <v>66</v>
      </c>
      <c r="AB772" t="str">
        <f t="shared" si="51"/>
        <v>Non-Cash Payments</v>
      </c>
    </row>
    <row r="773" spans="1:28" x14ac:dyDescent="0.25">
      <c r="A773">
        <v>75927</v>
      </c>
      <c r="B773" s="2">
        <v>43113</v>
      </c>
      <c r="C773" s="10">
        <f>VLOOKUP(B773,Dates!A:B,2,FALSE)</f>
        <v>7</v>
      </c>
      <c r="D773">
        <v>1</v>
      </c>
      <c r="E773" s="2">
        <f t="shared" si="48"/>
        <v>43115</v>
      </c>
      <c r="F773">
        <v>1</v>
      </c>
      <c r="G773" t="s">
        <v>187</v>
      </c>
      <c r="H773" t="str">
        <f t="shared" si="49"/>
        <v>Other</v>
      </c>
      <c r="I773">
        <v>73</v>
      </c>
      <c r="J773">
        <v>19480</v>
      </c>
      <c r="K773">
        <v>2</v>
      </c>
      <c r="L773" t="s">
        <v>136</v>
      </c>
      <c r="M773" t="s">
        <v>683</v>
      </c>
      <c r="N773" t="s">
        <v>705</v>
      </c>
      <c r="O773" t="s">
        <v>706</v>
      </c>
      <c r="Q773" t="s">
        <v>690</v>
      </c>
      <c r="R773" t="s">
        <v>691</v>
      </c>
      <c r="S773" t="s">
        <v>1127</v>
      </c>
      <c r="T773" t="s">
        <v>1126</v>
      </c>
      <c r="U773" s="7">
        <v>327.75</v>
      </c>
      <c r="V773" s="7">
        <v>297.07027734645828</v>
      </c>
      <c r="W773">
        <v>1</v>
      </c>
      <c r="X773" s="7">
        <v>81.940002440000001</v>
      </c>
      <c r="Y773" s="7">
        <v>327.75</v>
      </c>
      <c r="Z773" s="7">
        <f t="shared" si="50"/>
        <v>245.80999756</v>
      </c>
      <c r="AA773" t="s">
        <v>45</v>
      </c>
      <c r="AB773" t="str">
        <f t="shared" si="51"/>
        <v>Non-Cash Payments</v>
      </c>
    </row>
    <row r="774" spans="1:28" x14ac:dyDescent="0.25">
      <c r="A774">
        <v>75926</v>
      </c>
      <c r="B774" s="2">
        <v>43113</v>
      </c>
      <c r="C774" s="10">
        <f>VLOOKUP(B774,Dates!A:B,2,FALSE)</f>
        <v>7</v>
      </c>
      <c r="D774">
        <v>1</v>
      </c>
      <c r="E774" s="2">
        <f t="shared" si="48"/>
        <v>43115</v>
      </c>
      <c r="F774">
        <v>1</v>
      </c>
      <c r="G774" t="s">
        <v>187</v>
      </c>
      <c r="H774" t="str">
        <f t="shared" si="49"/>
        <v>Other</v>
      </c>
      <c r="I774">
        <v>73</v>
      </c>
      <c r="J774">
        <v>19479</v>
      </c>
      <c r="K774">
        <v>2</v>
      </c>
      <c r="L774" t="s">
        <v>136</v>
      </c>
      <c r="M774" t="s">
        <v>683</v>
      </c>
      <c r="N774" t="s">
        <v>705</v>
      </c>
      <c r="O774" t="s">
        <v>706</v>
      </c>
      <c r="Q774" t="s">
        <v>690</v>
      </c>
      <c r="R774" t="s">
        <v>691</v>
      </c>
      <c r="S774" t="s">
        <v>1127</v>
      </c>
      <c r="T774" t="s">
        <v>1126</v>
      </c>
      <c r="U774" s="7">
        <v>327.75</v>
      </c>
      <c r="V774" s="7">
        <v>297.07027734645828</v>
      </c>
      <c r="W774">
        <v>1</v>
      </c>
      <c r="X774" s="7">
        <v>0</v>
      </c>
      <c r="Y774" s="7">
        <v>327.75</v>
      </c>
      <c r="Z774" s="7">
        <f t="shared" si="50"/>
        <v>327.75</v>
      </c>
      <c r="AA774" t="s">
        <v>66</v>
      </c>
      <c r="AB774" t="str">
        <f t="shared" si="51"/>
        <v>Non-Cash Payments</v>
      </c>
    </row>
    <row r="775" spans="1:28" x14ac:dyDescent="0.25">
      <c r="A775">
        <v>75925</v>
      </c>
      <c r="B775" s="2">
        <v>43113</v>
      </c>
      <c r="C775" s="10">
        <f>VLOOKUP(B775,Dates!A:B,2,FALSE)</f>
        <v>7</v>
      </c>
      <c r="D775">
        <v>1</v>
      </c>
      <c r="E775" s="2">
        <f t="shared" si="48"/>
        <v>43115</v>
      </c>
      <c r="F775">
        <v>1</v>
      </c>
      <c r="G775" t="s">
        <v>187</v>
      </c>
      <c r="H775" t="str">
        <f t="shared" si="49"/>
        <v>Other</v>
      </c>
      <c r="I775">
        <v>73</v>
      </c>
      <c r="J775">
        <v>19478</v>
      </c>
      <c r="K775">
        <v>2</v>
      </c>
      <c r="L775" t="s">
        <v>136</v>
      </c>
      <c r="M775" t="s">
        <v>683</v>
      </c>
      <c r="N775" t="s">
        <v>705</v>
      </c>
      <c r="O775" t="s">
        <v>706</v>
      </c>
      <c r="Q775" t="s">
        <v>690</v>
      </c>
      <c r="R775" t="s">
        <v>691</v>
      </c>
      <c r="S775" t="s">
        <v>1127</v>
      </c>
      <c r="T775" t="s">
        <v>1126</v>
      </c>
      <c r="U775" s="7">
        <v>327.75</v>
      </c>
      <c r="V775" s="7">
        <v>297.07027734645828</v>
      </c>
      <c r="W775">
        <v>1</v>
      </c>
      <c r="X775" s="7">
        <v>3.2799999710000001</v>
      </c>
      <c r="Y775" s="7">
        <v>327.75</v>
      </c>
      <c r="Z775" s="7">
        <f t="shared" si="50"/>
        <v>324.470000029</v>
      </c>
      <c r="AA775" t="s">
        <v>45</v>
      </c>
      <c r="AB775" t="str">
        <f t="shared" si="51"/>
        <v>Non-Cash Payments</v>
      </c>
    </row>
    <row r="776" spans="1:28" x14ac:dyDescent="0.25">
      <c r="A776">
        <v>75924</v>
      </c>
      <c r="B776" s="2">
        <v>43113</v>
      </c>
      <c r="C776" s="10">
        <f>VLOOKUP(B776,Dates!A:B,2,FALSE)</f>
        <v>7</v>
      </c>
      <c r="D776">
        <v>2</v>
      </c>
      <c r="E776" s="2">
        <f t="shared" si="48"/>
        <v>43116</v>
      </c>
      <c r="F776">
        <v>1</v>
      </c>
      <c r="G776" t="s">
        <v>23</v>
      </c>
      <c r="H776" t="str">
        <f t="shared" si="49"/>
        <v>Other</v>
      </c>
      <c r="I776">
        <v>73</v>
      </c>
      <c r="J776">
        <v>19477</v>
      </c>
      <c r="K776">
        <v>2</v>
      </c>
      <c r="L776" t="s">
        <v>136</v>
      </c>
      <c r="M776" t="s">
        <v>683</v>
      </c>
      <c r="N776" t="s">
        <v>707</v>
      </c>
      <c r="O776" t="s">
        <v>707</v>
      </c>
      <c r="Q776" t="s">
        <v>708</v>
      </c>
      <c r="R776" t="s">
        <v>700</v>
      </c>
      <c r="S776" t="s">
        <v>1127</v>
      </c>
      <c r="T776" t="s">
        <v>1126</v>
      </c>
      <c r="U776" s="7">
        <v>327.75</v>
      </c>
      <c r="V776" s="7">
        <v>297.07027734645828</v>
      </c>
      <c r="W776">
        <v>1</v>
      </c>
      <c r="X776" s="7">
        <v>6.5599999430000002</v>
      </c>
      <c r="Y776" s="7">
        <v>327.75</v>
      </c>
      <c r="Z776" s="7">
        <f t="shared" si="50"/>
        <v>321.19000005700002</v>
      </c>
      <c r="AA776" t="s">
        <v>30</v>
      </c>
      <c r="AB776" t="str">
        <f t="shared" si="51"/>
        <v>Cash Over 200</v>
      </c>
    </row>
    <row r="777" spans="1:28" x14ac:dyDescent="0.25">
      <c r="A777">
        <v>75923</v>
      </c>
      <c r="B777" s="2">
        <v>43113</v>
      </c>
      <c r="C777" s="10">
        <f>VLOOKUP(B777,Dates!A:B,2,FALSE)</f>
        <v>7</v>
      </c>
      <c r="D777">
        <v>1</v>
      </c>
      <c r="E777" s="2">
        <f t="shared" si="48"/>
        <v>43115</v>
      </c>
      <c r="F777">
        <v>1</v>
      </c>
      <c r="G777" t="s">
        <v>187</v>
      </c>
      <c r="H777" t="str">
        <f t="shared" si="49"/>
        <v>Other</v>
      </c>
      <c r="I777">
        <v>73</v>
      </c>
      <c r="J777">
        <v>19476</v>
      </c>
      <c r="K777">
        <v>2</v>
      </c>
      <c r="L777" t="s">
        <v>136</v>
      </c>
      <c r="M777" t="s">
        <v>683</v>
      </c>
      <c r="N777" t="s">
        <v>709</v>
      </c>
      <c r="O777" t="s">
        <v>710</v>
      </c>
      <c r="Q777" t="s">
        <v>690</v>
      </c>
      <c r="R777" t="s">
        <v>691</v>
      </c>
      <c r="S777" t="s">
        <v>1127</v>
      </c>
      <c r="T777" t="s">
        <v>1126</v>
      </c>
      <c r="U777" s="7">
        <v>327.75</v>
      </c>
      <c r="V777" s="7">
        <v>297.07027734645828</v>
      </c>
      <c r="W777">
        <v>1</v>
      </c>
      <c r="X777" s="7">
        <v>9.8299999239999991</v>
      </c>
      <c r="Y777" s="7">
        <v>327.75</v>
      </c>
      <c r="Z777" s="7">
        <f t="shared" si="50"/>
        <v>317.92000007600001</v>
      </c>
      <c r="AA777" t="s">
        <v>30</v>
      </c>
      <c r="AB777" t="str">
        <f t="shared" si="51"/>
        <v>Cash Over 200</v>
      </c>
    </row>
    <row r="778" spans="1:28" x14ac:dyDescent="0.25">
      <c r="A778">
        <v>75922</v>
      </c>
      <c r="B778" s="2">
        <v>43113</v>
      </c>
      <c r="C778" s="10">
        <f>VLOOKUP(B778,Dates!A:B,2,FALSE)</f>
        <v>7</v>
      </c>
      <c r="D778">
        <v>1</v>
      </c>
      <c r="E778" s="2">
        <f t="shared" si="48"/>
        <v>43115</v>
      </c>
      <c r="F778">
        <v>1</v>
      </c>
      <c r="G778" t="s">
        <v>187</v>
      </c>
      <c r="H778" t="str">
        <f t="shared" si="49"/>
        <v>Other</v>
      </c>
      <c r="I778">
        <v>73</v>
      </c>
      <c r="J778">
        <v>19475</v>
      </c>
      <c r="K778">
        <v>2</v>
      </c>
      <c r="L778" t="s">
        <v>136</v>
      </c>
      <c r="M778" t="s">
        <v>683</v>
      </c>
      <c r="N778" t="s">
        <v>709</v>
      </c>
      <c r="O778" t="s">
        <v>710</v>
      </c>
      <c r="Q778" t="s">
        <v>690</v>
      </c>
      <c r="R778" t="s">
        <v>691</v>
      </c>
      <c r="S778" t="s">
        <v>1127</v>
      </c>
      <c r="T778" t="s">
        <v>1126</v>
      </c>
      <c r="U778" s="7">
        <v>327.75</v>
      </c>
      <c r="V778" s="7">
        <v>297.07027734645828</v>
      </c>
      <c r="W778">
        <v>1</v>
      </c>
      <c r="X778" s="7">
        <v>13.10999966</v>
      </c>
      <c r="Y778" s="7">
        <v>327.75</v>
      </c>
      <c r="Z778" s="7">
        <f t="shared" si="50"/>
        <v>314.64000034000003</v>
      </c>
      <c r="AA778" t="s">
        <v>45</v>
      </c>
      <c r="AB778" t="str">
        <f t="shared" si="51"/>
        <v>Non-Cash Payments</v>
      </c>
    </row>
    <row r="779" spans="1:28" x14ac:dyDescent="0.25">
      <c r="A779">
        <v>75921</v>
      </c>
      <c r="B779" s="2">
        <v>43113</v>
      </c>
      <c r="C779" s="10">
        <f>VLOOKUP(B779,Dates!A:B,2,FALSE)</f>
        <v>7</v>
      </c>
      <c r="D779">
        <v>0</v>
      </c>
      <c r="E779" s="2">
        <f t="shared" si="48"/>
        <v>43113</v>
      </c>
      <c r="F779">
        <v>0</v>
      </c>
      <c r="G779" t="s">
        <v>214</v>
      </c>
      <c r="H779" t="str">
        <f t="shared" si="49"/>
        <v>Same Day - On Time</v>
      </c>
      <c r="I779">
        <v>73</v>
      </c>
      <c r="J779">
        <v>19474</v>
      </c>
      <c r="K779">
        <v>2</v>
      </c>
      <c r="L779" t="s">
        <v>136</v>
      </c>
      <c r="M779" t="s">
        <v>683</v>
      </c>
      <c r="N779" t="s">
        <v>709</v>
      </c>
      <c r="O779" t="s">
        <v>710</v>
      </c>
      <c r="Q779" t="s">
        <v>690</v>
      </c>
      <c r="R779" t="s">
        <v>691</v>
      </c>
      <c r="S779" t="s">
        <v>1127</v>
      </c>
      <c r="T779" t="s">
        <v>1126</v>
      </c>
      <c r="U779" s="7">
        <v>327.75</v>
      </c>
      <c r="V779" s="7">
        <v>297.07027734645828</v>
      </c>
      <c r="W779">
        <v>1</v>
      </c>
      <c r="X779" s="7">
        <v>16.38999939</v>
      </c>
      <c r="Y779" s="7">
        <v>327.75</v>
      </c>
      <c r="Z779" s="7">
        <f t="shared" si="50"/>
        <v>311.36000060999999</v>
      </c>
      <c r="AA779" t="s">
        <v>30</v>
      </c>
      <c r="AB779" t="str">
        <f t="shared" si="51"/>
        <v>Cash Over 200</v>
      </c>
    </row>
    <row r="780" spans="1:28" x14ac:dyDescent="0.25">
      <c r="A780">
        <v>75920</v>
      </c>
      <c r="B780" s="2">
        <v>43113</v>
      </c>
      <c r="C780" s="10">
        <f>VLOOKUP(B780,Dates!A:B,2,FALSE)</f>
        <v>7</v>
      </c>
      <c r="D780">
        <v>0</v>
      </c>
      <c r="E780" s="2">
        <f t="shared" si="48"/>
        <v>43113</v>
      </c>
      <c r="F780">
        <v>0</v>
      </c>
      <c r="G780" t="s">
        <v>214</v>
      </c>
      <c r="H780" t="str">
        <f t="shared" si="49"/>
        <v>Same Day - On Time</v>
      </c>
      <c r="I780">
        <v>73</v>
      </c>
      <c r="J780">
        <v>19473</v>
      </c>
      <c r="K780">
        <v>2</v>
      </c>
      <c r="L780" t="s">
        <v>136</v>
      </c>
      <c r="M780" t="s">
        <v>683</v>
      </c>
      <c r="N780" t="s">
        <v>709</v>
      </c>
      <c r="O780" t="s">
        <v>710</v>
      </c>
      <c r="Q780" t="s">
        <v>690</v>
      </c>
      <c r="R780" t="s">
        <v>691</v>
      </c>
      <c r="S780" t="s">
        <v>1127</v>
      </c>
      <c r="T780" t="s">
        <v>1126</v>
      </c>
      <c r="U780" s="7">
        <v>327.75</v>
      </c>
      <c r="V780" s="7">
        <v>297.07027734645828</v>
      </c>
      <c r="W780">
        <v>1</v>
      </c>
      <c r="X780" s="7">
        <v>18.030000690000001</v>
      </c>
      <c r="Y780" s="7">
        <v>327.75</v>
      </c>
      <c r="Z780" s="7">
        <f t="shared" si="50"/>
        <v>309.71999930999999</v>
      </c>
      <c r="AA780" t="s">
        <v>66</v>
      </c>
      <c r="AB780" t="str">
        <f t="shared" si="51"/>
        <v>Non-Cash Payments</v>
      </c>
    </row>
    <row r="781" spans="1:28" x14ac:dyDescent="0.25">
      <c r="A781">
        <v>75919</v>
      </c>
      <c r="B781" s="2">
        <v>43113</v>
      </c>
      <c r="C781" s="10">
        <f>VLOOKUP(B781,Dates!A:B,2,FALSE)</f>
        <v>7</v>
      </c>
      <c r="D781">
        <v>4</v>
      </c>
      <c r="E781" s="2">
        <f t="shared" si="48"/>
        <v>43118</v>
      </c>
      <c r="F781">
        <v>1</v>
      </c>
      <c r="G781" t="s">
        <v>62</v>
      </c>
      <c r="H781" t="str">
        <f t="shared" si="49"/>
        <v>Other</v>
      </c>
      <c r="I781">
        <v>73</v>
      </c>
      <c r="J781">
        <v>19472</v>
      </c>
      <c r="K781">
        <v>2</v>
      </c>
      <c r="L781" t="s">
        <v>136</v>
      </c>
      <c r="M781" t="s">
        <v>683</v>
      </c>
      <c r="N781" t="s">
        <v>709</v>
      </c>
      <c r="O781" t="s">
        <v>710</v>
      </c>
      <c r="Q781" t="s">
        <v>690</v>
      </c>
      <c r="R781" t="s">
        <v>691</v>
      </c>
      <c r="S781" t="s">
        <v>1127</v>
      </c>
      <c r="T781" t="s">
        <v>1126</v>
      </c>
      <c r="U781" s="7">
        <v>327.75</v>
      </c>
      <c r="V781" s="7">
        <v>297.07027734645828</v>
      </c>
      <c r="W781">
        <v>1</v>
      </c>
      <c r="X781" s="7">
        <v>22.940000529999999</v>
      </c>
      <c r="Y781" s="7">
        <v>327.75</v>
      </c>
      <c r="Z781" s="7">
        <f t="shared" si="50"/>
        <v>304.80999946999998</v>
      </c>
      <c r="AA781" t="s">
        <v>66</v>
      </c>
      <c r="AB781" t="str">
        <f t="shared" si="51"/>
        <v>Non-Cash Payments</v>
      </c>
    </row>
    <row r="782" spans="1:28" x14ac:dyDescent="0.25">
      <c r="A782">
        <v>75918</v>
      </c>
      <c r="B782" s="2">
        <v>43113</v>
      </c>
      <c r="C782" s="10">
        <f>VLOOKUP(B782,Dates!A:B,2,FALSE)</f>
        <v>7</v>
      </c>
      <c r="D782">
        <v>2</v>
      </c>
      <c r="E782" s="2">
        <f t="shared" si="48"/>
        <v>43116</v>
      </c>
      <c r="F782">
        <v>1</v>
      </c>
      <c r="G782" t="s">
        <v>23</v>
      </c>
      <c r="H782" t="str">
        <f t="shared" si="49"/>
        <v>Other</v>
      </c>
      <c r="I782">
        <v>73</v>
      </c>
      <c r="J782">
        <v>19471</v>
      </c>
      <c r="K782">
        <v>2</v>
      </c>
      <c r="L782" t="s">
        <v>136</v>
      </c>
      <c r="M782" t="s">
        <v>683</v>
      </c>
      <c r="N782" t="s">
        <v>711</v>
      </c>
      <c r="O782" t="s">
        <v>712</v>
      </c>
      <c r="Q782" t="s">
        <v>694</v>
      </c>
      <c r="R782" t="s">
        <v>695</v>
      </c>
      <c r="S782" t="s">
        <v>1127</v>
      </c>
      <c r="T782" t="s">
        <v>1126</v>
      </c>
      <c r="U782" s="7">
        <v>327.75</v>
      </c>
      <c r="V782" s="7">
        <v>297.07027734645828</v>
      </c>
      <c r="W782">
        <v>1</v>
      </c>
      <c r="X782" s="7">
        <v>29.5</v>
      </c>
      <c r="Y782" s="7">
        <v>327.75</v>
      </c>
      <c r="Z782" s="7">
        <f t="shared" si="50"/>
        <v>298.25</v>
      </c>
      <c r="AA782" t="s">
        <v>66</v>
      </c>
      <c r="AB782" t="str">
        <f t="shared" si="51"/>
        <v>Non-Cash Payments</v>
      </c>
    </row>
    <row r="783" spans="1:28" x14ac:dyDescent="0.25">
      <c r="A783">
        <v>75917</v>
      </c>
      <c r="B783" s="2">
        <v>43113</v>
      </c>
      <c r="C783" s="10">
        <f>VLOOKUP(B783,Dates!A:B,2,FALSE)</f>
        <v>7</v>
      </c>
      <c r="D783">
        <v>2</v>
      </c>
      <c r="E783" s="2">
        <f t="shared" si="48"/>
        <v>43116</v>
      </c>
      <c r="F783">
        <v>0</v>
      </c>
      <c r="G783" t="s">
        <v>23</v>
      </c>
      <c r="H783" t="str">
        <f t="shared" si="49"/>
        <v>Other</v>
      </c>
      <c r="I783">
        <v>73</v>
      </c>
      <c r="J783">
        <v>19470</v>
      </c>
      <c r="K783">
        <v>2</v>
      </c>
      <c r="L783" t="s">
        <v>136</v>
      </c>
      <c r="M783" t="s">
        <v>683</v>
      </c>
      <c r="N783" t="s">
        <v>711</v>
      </c>
      <c r="O783" t="s">
        <v>712</v>
      </c>
      <c r="Q783" t="s">
        <v>694</v>
      </c>
      <c r="R783" t="s">
        <v>695</v>
      </c>
      <c r="S783" t="s">
        <v>1127</v>
      </c>
      <c r="T783" t="s">
        <v>1126</v>
      </c>
      <c r="U783" s="7">
        <v>327.75</v>
      </c>
      <c r="V783" s="7">
        <v>297.07027734645828</v>
      </c>
      <c r="W783">
        <v>1</v>
      </c>
      <c r="X783" s="7">
        <v>32.77999878</v>
      </c>
      <c r="Y783" s="7">
        <v>327.75</v>
      </c>
      <c r="Z783" s="7">
        <f t="shared" si="50"/>
        <v>294.97000121999997</v>
      </c>
      <c r="AA783" t="s">
        <v>66</v>
      </c>
      <c r="AB783" t="str">
        <f t="shared" si="51"/>
        <v>Non-Cash Payments</v>
      </c>
    </row>
    <row r="784" spans="1:28" x14ac:dyDescent="0.25">
      <c r="A784">
        <v>75916</v>
      </c>
      <c r="B784" s="2">
        <v>43113</v>
      </c>
      <c r="C784" s="10">
        <f>VLOOKUP(B784,Dates!A:B,2,FALSE)</f>
        <v>7</v>
      </c>
      <c r="D784">
        <v>2</v>
      </c>
      <c r="E784" s="2">
        <f t="shared" si="48"/>
        <v>43116</v>
      </c>
      <c r="F784">
        <v>0</v>
      </c>
      <c r="G784" t="s">
        <v>23</v>
      </c>
      <c r="H784" t="str">
        <f t="shared" si="49"/>
        <v>Other</v>
      </c>
      <c r="I784">
        <v>73</v>
      </c>
      <c r="J784">
        <v>19469</v>
      </c>
      <c r="K784">
        <v>2</v>
      </c>
      <c r="L784" t="s">
        <v>136</v>
      </c>
      <c r="M784" t="s">
        <v>683</v>
      </c>
      <c r="N784" t="s">
        <v>713</v>
      </c>
      <c r="O784" t="s">
        <v>693</v>
      </c>
      <c r="Q784" t="s">
        <v>694</v>
      </c>
      <c r="R784" t="s">
        <v>695</v>
      </c>
      <c r="S784" t="s">
        <v>1127</v>
      </c>
      <c r="T784" t="s">
        <v>1126</v>
      </c>
      <c r="U784" s="7">
        <v>327.75</v>
      </c>
      <c r="V784" s="7">
        <v>297.07027734645828</v>
      </c>
      <c r="W784">
        <v>1</v>
      </c>
      <c r="X784" s="7">
        <v>39.33000183</v>
      </c>
      <c r="Y784" s="7">
        <v>327.75</v>
      </c>
      <c r="Z784" s="7">
        <f t="shared" si="50"/>
        <v>288.41999816999999</v>
      </c>
      <c r="AA784" t="s">
        <v>66</v>
      </c>
      <c r="AB784" t="str">
        <f t="shared" si="51"/>
        <v>Non-Cash Payments</v>
      </c>
    </row>
    <row r="785" spans="1:28" x14ac:dyDescent="0.25">
      <c r="A785">
        <v>75915</v>
      </c>
      <c r="B785" s="2">
        <v>43113</v>
      </c>
      <c r="C785" s="10">
        <f>VLOOKUP(B785,Dates!A:B,2,FALSE)</f>
        <v>7</v>
      </c>
      <c r="D785">
        <v>2</v>
      </c>
      <c r="E785" s="2">
        <f t="shared" si="48"/>
        <v>43116</v>
      </c>
      <c r="F785">
        <v>1</v>
      </c>
      <c r="G785" t="s">
        <v>23</v>
      </c>
      <c r="H785" t="str">
        <f t="shared" si="49"/>
        <v>Other</v>
      </c>
      <c r="I785">
        <v>73</v>
      </c>
      <c r="J785">
        <v>19468</v>
      </c>
      <c r="K785">
        <v>2</v>
      </c>
      <c r="L785" t="s">
        <v>136</v>
      </c>
      <c r="M785" t="s">
        <v>683</v>
      </c>
      <c r="N785" t="s">
        <v>714</v>
      </c>
      <c r="O785" t="s">
        <v>715</v>
      </c>
      <c r="Q785" t="s">
        <v>694</v>
      </c>
      <c r="R785" t="s">
        <v>695</v>
      </c>
      <c r="S785" t="s">
        <v>1127</v>
      </c>
      <c r="T785" t="s">
        <v>1126</v>
      </c>
      <c r="U785" s="7">
        <v>327.75</v>
      </c>
      <c r="V785" s="7">
        <v>297.07027734645828</v>
      </c>
      <c r="W785">
        <v>1</v>
      </c>
      <c r="X785" s="7">
        <v>42.61000061</v>
      </c>
      <c r="Y785" s="7">
        <v>327.75</v>
      </c>
      <c r="Z785" s="7">
        <f t="shared" si="50"/>
        <v>285.13999939000001</v>
      </c>
      <c r="AA785" t="s">
        <v>45</v>
      </c>
      <c r="AB785" t="str">
        <f t="shared" si="51"/>
        <v>Non-Cash Payments</v>
      </c>
    </row>
    <row r="786" spans="1:28" x14ac:dyDescent="0.25">
      <c r="A786">
        <v>75914</v>
      </c>
      <c r="B786" s="2">
        <v>43113</v>
      </c>
      <c r="C786" s="10">
        <f>VLOOKUP(B786,Dates!A:B,2,FALSE)</f>
        <v>7</v>
      </c>
      <c r="D786">
        <v>2</v>
      </c>
      <c r="E786" s="2">
        <f t="shared" si="48"/>
        <v>43116</v>
      </c>
      <c r="F786">
        <v>1</v>
      </c>
      <c r="G786" t="s">
        <v>23</v>
      </c>
      <c r="H786" t="str">
        <f t="shared" si="49"/>
        <v>Other</v>
      </c>
      <c r="I786">
        <v>73</v>
      </c>
      <c r="J786">
        <v>19467</v>
      </c>
      <c r="K786">
        <v>2</v>
      </c>
      <c r="L786" t="s">
        <v>136</v>
      </c>
      <c r="M786" t="s">
        <v>683</v>
      </c>
      <c r="N786" t="s">
        <v>714</v>
      </c>
      <c r="O786" t="s">
        <v>715</v>
      </c>
      <c r="Q786" t="s">
        <v>694</v>
      </c>
      <c r="R786" t="s">
        <v>695</v>
      </c>
      <c r="S786" t="s">
        <v>1127</v>
      </c>
      <c r="T786" t="s">
        <v>1126</v>
      </c>
      <c r="U786" s="7">
        <v>327.75</v>
      </c>
      <c r="V786" s="7">
        <v>297.07027734645828</v>
      </c>
      <c r="W786">
        <v>1</v>
      </c>
      <c r="X786" s="7">
        <v>49.159999849999998</v>
      </c>
      <c r="Y786" s="7">
        <v>327.75</v>
      </c>
      <c r="Z786" s="7">
        <f t="shared" si="50"/>
        <v>278.59000014999998</v>
      </c>
      <c r="AA786" t="s">
        <v>66</v>
      </c>
      <c r="AB786" t="str">
        <f t="shared" si="51"/>
        <v>Non-Cash Payments</v>
      </c>
    </row>
    <row r="787" spans="1:28" x14ac:dyDescent="0.25">
      <c r="A787">
        <v>75913</v>
      </c>
      <c r="B787" s="2">
        <v>43113</v>
      </c>
      <c r="C787" s="10">
        <f>VLOOKUP(B787,Dates!A:B,2,FALSE)</f>
        <v>7</v>
      </c>
      <c r="D787">
        <v>4</v>
      </c>
      <c r="E787" s="2">
        <f t="shared" si="48"/>
        <v>43118</v>
      </c>
      <c r="F787">
        <v>0</v>
      </c>
      <c r="G787" t="s">
        <v>62</v>
      </c>
      <c r="H787" t="str">
        <f t="shared" si="49"/>
        <v>Other</v>
      </c>
      <c r="I787">
        <v>73</v>
      </c>
      <c r="J787">
        <v>19466</v>
      </c>
      <c r="K787">
        <v>2</v>
      </c>
      <c r="L787" t="s">
        <v>136</v>
      </c>
      <c r="M787" t="s">
        <v>683</v>
      </c>
      <c r="N787" t="s">
        <v>716</v>
      </c>
      <c r="O787" t="s">
        <v>717</v>
      </c>
      <c r="Q787" t="s">
        <v>699</v>
      </c>
      <c r="R787" t="s">
        <v>700</v>
      </c>
      <c r="S787" t="s">
        <v>1127</v>
      </c>
      <c r="T787" t="s">
        <v>1126</v>
      </c>
      <c r="U787" s="7">
        <v>327.75</v>
      </c>
      <c r="V787" s="7">
        <v>297.07027734645828</v>
      </c>
      <c r="W787">
        <v>1</v>
      </c>
      <c r="X787" s="7">
        <v>52.439998629999998</v>
      </c>
      <c r="Y787" s="7">
        <v>327.75</v>
      </c>
      <c r="Z787" s="7">
        <f t="shared" si="50"/>
        <v>275.31000137000001</v>
      </c>
      <c r="AA787" t="s">
        <v>30</v>
      </c>
      <c r="AB787" t="str">
        <f t="shared" si="51"/>
        <v>Cash Over 200</v>
      </c>
    </row>
    <row r="788" spans="1:28" x14ac:dyDescent="0.25">
      <c r="A788">
        <v>75912</v>
      </c>
      <c r="B788" s="2">
        <v>43113</v>
      </c>
      <c r="C788" s="10">
        <f>VLOOKUP(B788,Dates!A:B,2,FALSE)</f>
        <v>7</v>
      </c>
      <c r="D788">
        <v>4</v>
      </c>
      <c r="E788" s="2">
        <f t="shared" si="48"/>
        <v>43118</v>
      </c>
      <c r="F788">
        <v>0</v>
      </c>
      <c r="G788" t="s">
        <v>62</v>
      </c>
      <c r="H788" t="str">
        <f t="shared" si="49"/>
        <v>Other</v>
      </c>
      <c r="I788">
        <v>73</v>
      </c>
      <c r="J788">
        <v>19465</v>
      </c>
      <c r="K788">
        <v>2</v>
      </c>
      <c r="L788" t="s">
        <v>136</v>
      </c>
      <c r="M788" t="s">
        <v>683</v>
      </c>
      <c r="N788" t="s">
        <v>716</v>
      </c>
      <c r="O788" t="s">
        <v>717</v>
      </c>
      <c r="Q788" t="s">
        <v>699</v>
      </c>
      <c r="R788" t="s">
        <v>700</v>
      </c>
      <c r="S788" t="s">
        <v>1127</v>
      </c>
      <c r="T788" t="s">
        <v>1126</v>
      </c>
      <c r="U788" s="7">
        <v>327.75</v>
      </c>
      <c r="V788" s="7">
        <v>297.07027734645828</v>
      </c>
      <c r="W788">
        <v>1</v>
      </c>
      <c r="X788" s="7">
        <v>55.72000122</v>
      </c>
      <c r="Y788" s="7">
        <v>327.75</v>
      </c>
      <c r="Z788" s="7">
        <f t="shared" si="50"/>
        <v>272.02999878000003</v>
      </c>
      <c r="AA788" t="s">
        <v>45</v>
      </c>
      <c r="AB788" t="str">
        <f t="shared" si="51"/>
        <v>Non-Cash Payments</v>
      </c>
    </row>
    <row r="789" spans="1:28" x14ac:dyDescent="0.25">
      <c r="A789">
        <v>75911</v>
      </c>
      <c r="B789" s="2">
        <v>43113</v>
      </c>
      <c r="C789" s="10">
        <f>VLOOKUP(B789,Dates!A:B,2,FALSE)</f>
        <v>7</v>
      </c>
      <c r="D789">
        <v>4</v>
      </c>
      <c r="E789" s="2">
        <f t="shared" si="48"/>
        <v>43118</v>
      </c>
      <c r="F789">
        <v>0</v>
      </c>
      <c r="G789" t="s">
        <v>62</v>
      </c>
      <c r="H789" t="str">
        <f t="shared" si="49"/>
        <v>Other</v>
      </c>
      <c r="I789">
        <v>73</v>
      </c>
      <c r="J789">
        <v>19464</v>
      </c>
      <c r="K789">
        <v>2</v>
      </c>
      <c r="L789" t="s">
        <v>136</v>
      </c>
      <c r="M789" t="s">
        <v>683</v>
      </c>
      <c r="N789" t="s">
        <v>716</v>
      </c>
      <c r="O789" t="s">
        <v>717</v>
      </c>
      <c r="Q789" t="s">
        <v>699</v>
      </c>
      <c r="R789" t="s">
        <v>700</v>
      </c>
      <c r="S789" t="s">
        <v>1127</v>
      </c>
      <c r="T789" t="s">
        <v>1126</v>
      </c>
      <c r="U789" s="7">
        <v>327.75</v>
      </c>
      <c r="V789" s="7">
        <v>297.07027734645828</v>
      </c>
      <c r="W789">
        <v>1</v>
      </c>
      <c r="X789" s="7">
        <v>59</v>
      </c>
      <c r="Y789" s="7">
        <v>327.75</v>
      </c>
      <c r="Z789" s="7">
        <f t="shared" si="50"/>
        <v>268.75</v>
      </c>
      <c r="AA789" t="s">
        <v>66</v>
      </c>
      <c r="AB789" t="str">
        <f t="shared" si="51"/>
        <v>Non-Cash Payments</v>
      </c>
    </row>
    <row r="790" spans="1:28" x14ac:dyDescent="0.25">
      <c r="A790">
        <v>75910</v>
      </c>
      <c r="B790" s="2">
        <v>43113</v>
      </c>
      <c r="C790" s="10">
        <f>VLOOKUP(B790,Dates!A:B,2,FALSE)</f>
        <v>7</v>
      </c>
      <c r="D790">
        <v>4</v>
      </c>
      <c r="E790" s="2">
        <f t="shared" si="48"/>
        <v>43118</v>
      </c>
      <c r="F790">
        <v>1</v>
      </c>
      <c r="G790" t="s">
        <v>62</v>
      </c>
      <c r="H790" t="str">
        <f t="shared" si="49"/>
        <v>Other</v>
      </c>
      <c r="I790">
        <v>73</v>
      </c>
      <c r="J790">
        <v>19463</v>
      </c>
      <c r="K790">
        <v>2</v>
      </c>
      <c r="L790" t="s">
        <v>136</v>
      </c>
      <c r="M790" t="s">
        <v>683</v>
      </c>
      <c r="N790" t="s">
        <v>716</v>
      </c>
      <c r="O790" t="s">
        <v>717</v>
      </c>
      <c r="Q790" t="s">
        <v>699</v>
      </c>
      <c r="R790" t="s">
        <v>700</v>
      </c>
      <c r="S790" t="s">
        <v>1127</v>
      </c>
      <c r="T790" t="s">
        <v>1126</v>
      </c>
      <c r="U790" s="7">
        <v>327.75</v>
      </c>
      <c r="V790" s="7">
        <v>297.07027734645828</v>
      </c>
      <c r="W790">
        <v>1</v>
      </c>
      <c r="X790" s="7">
        <v>65.550003050000001</v>
      </c>
      <c r="Y790" s="7">
        <v>327.75</v>
      </c>
      <c r="Z790" s="7">
        <f t="shared" si="50"/>
        <v>262.19999695000001</v>
      </c>
      <c r="AA790" t="s">
        <v>45</v>
      </c>
      <c r="AB790" t="str">
        <f t="shared" si="51"/>
        <v>Non-Cash Payments</v>
      </c>
    </row>
    <row r="791" spans="1:28" x14ac:dyDescent="0.25">
      <c r="A791">
        <v>75909</v>
      </c>
      <c r="B791" s="2">
        <v>43113</v>
      </c>
      <c r="C791" s="10">
        <f>VLOOKUP(B791,Dates!A:B,2,FALSE)</f>
        <v>7</v>
      </c>
      <c r="D791">
        <v>4</v>
      </c>
      <c r="E791" s="2">
        <f t="shared" si="48"/>
        <v>43118</v>
      </c>
      <c r="F791">
        <v>1</v>
      </c>
      <c r="G791" t="s">
        <v>62</v>
      </c>
      <c r="H791" t="str">
        <f t="shared" si="49"/>
        <v>Other</v>
      </c>
      <c r="I791">
        <v>73</v>
      </c>
      <c r="J791">
        <v>19462</v>
      </c>
      <c r="K791">
        <v>2</v>
      </c>
      <c r="L791" t="s">
        <v>136</v>
      </c>
      <c r="M791" t="s">
        <v>683</v>
      </c>
      <c r="N791" t="s">
        <v>718</v>
      </c>
      <c r="O791" t="s">
        <v>718</v>
      </c>
      <c r="Q791" t="s">
        <v>690</v>
      </c>
      <c r="R791" t="s">
        <v>691</v>
      </c>
      <c r="S791" t="s">
        <v>1127</v>
      </c>
      <c r="T791" t="s">
        <v>1126</v>
      </c>
      <c r="U791" s="7">
        <v>327.75</v>
      </c>
      <c r="V791" s="7">
        <v>297.07027734645828</v>
      </c>
      <c r="W791">
        <v>1</v>
      </c>
      <c r="X791" s="7">
        <v>81.940002440000001</v>
      </c>
      <c r="Y791" s="7">
        <v>327.75</v>
      </c>
      <c r="Z791" s="7">
        <f t="shared" si="50"/>
        <v>245.80999756</v>
      </c>
      <c r="AA791" t="s">
        <v>45</v>
      </c>
      <c r="AB791" t="str">
        <f t="shared" si="51"/>
        <v>Non-Cash Payments</v>
      </c>
    </row>
    <row r="792" spans="1:28" x14ac:dyDescent="0.25">
      <c r="A792">
        <v>75908</v>
      </c>
      <c r="B792" s="2">
        <v>43113</v>
      </c>
      <c r="C792" s="10">
        <f>VLOOKUP(B792,Dates!A:B,2,FALSE)</f>
        <v>7</v>
      </c>
      <c r="D792">
        <v>4</v>
      </c>
      <c r="E792" s="2">
        <f t="shared" si="48"/>
        <v>43118</v>
      </c>
      <c r="F792">
        <v>0</v>
      </c>
      <c r="G792" t="s">
        <v>62</v>
      </c>
      <c r="H792" t="str">
        <f t="shared" si="49"/>
        <v>Other</v>
      </c>
      <c r="I792">
        <v>73</v>
      </c>
      <c r="J792">
        <v>19461</v>
      </c>
      <c r="K792">
        <v>2</v>
      </c>
      <c r="L792" t="s">
        <v>136</v>
      </c>
      <c r="M792" t="s">
        <v>683</v>
      </c>
      <c r="N792" t="s">
        <v>718</v>
      </c>
      <c r="O792" t="s">
        <v>718</v>
      </c>
      <c r="Q792" t="s">
        <v>690</v>
      </c>
      <c r="R792" t="s">
        <v>691</v>
      </c>
      <c r="S792" t="s">
        <v>1127</v>
      </c>
      <c r="T792" t="s">
        <v>1126</v>
      </c>
      <c r="U792" s="7">
        <v>327.75</v>
      </c>
      <c r="V792" s="7">
        <v>297.07027734645828</v>
      </c>
      <c r="W792">
        <v>1</v>
      </c>
      <c r="X792" s="7">
        <v>0</v>
      </c>
      <c r="Y792" s="7">
        <v>327.75</v>
      </c>
      <c r="Z792" s="7">
        <f t="shared" si="50"/>
        <v>327.75</v>
      </c>
      <c r="AA792" t="s">
        <v>30</v>
      </c>
      <c r="AB792" t="str">
        <f t="shared" si="51"/>
        <v>Cash Over 200</v>
      </c>
    </row>
    <row r="793" spans="1:28" x14ac:dyDescent="0.25">
      <c r="A793">
        <v>75907</v>
      </c>
      <c r="B793" s="2">
        <v>43113</v>
      </c>
      <c r="C793" s="10">
        <f>VLOOKUP(B793,Dates!A:B,2,FALSE)</f>
        <v>7</v>
      </c>
      <c r="D793">
        <v>1</v>
      </c>
      <c r="E793" s="2">
        <f t="shared" si="48"/>
        <v>43115</v>
      </c>
      <c r="F793">
        <v>1</v>
      </c>
      <c r="G793" t="s">
        <v>187</v>
      </c>
      <c r="H793" t="str">
        <f t="shared" si="49"/>
        <v>Other</v>
      </c>
      <c r="I793">
        <v>73</v>
      </c>
      <c r="J793">
        <v>19460</v>
      </c>
      <c r="K793">
        <v>2</v>
      </c>
      <c r="L793" t="s">
        <v>136</v>
      </c>
      <c r="M793" t="s">
        <v>683</v>
      </c>
      <c r="N793" t="s">
        <v>719</v>
      </c>
      <c r="O793" t="s">
        <v>720</v>
      </c>
      <c r="Q793" t="s">
        <v>699</v>
      </c>
      <c r="R793" t="s">
        <v>700</v>
      </c>
      <c r="S793" t="s">
        <v>1127</v>
      </c>
      <c r="T793" t="s">
        <v>1126</v>
      </c>
      <c r="U793" s="7">
        <v>327.75</v>
      </c>
      <c r="V793" s="7">
        <v>297.07027734645828</v>
      </c>
      <c r="W793">
        <v>1</v>
      </c>
      <c r="X793" s="7">
        <v>3.2799999710000001</v>
      </c>
      <c r="Y793" s="7">
        <v>327.75</v>
      </c>
      <c r="Z793" s="7">
        <f t="shared" si="50"/>
        <v>324.470000029</v>
      </c>
      <c r="AA793" t="s">
        <v>45</v>
      </c>
      <c r="AB793" t="str">
        <f t="shared" si="51"/>
        <v>Non-Cash Payments</v>
      </c>
    </row>
    <row r="794" spans="1:28" x14ac:dyDescent="0.25">
      <c r="A794">
        <v>75906</v>
      </c>
      <c r="B794" s="2">
        <v>43113</v>
      </c>
      <c r="C794" s="10">
        <f>VLOOKUP(B794,Dates!A:B,2,FALSE)</f>
        <v>7</v>
      </c>
      <c r="D794">
        <v>1</v>
      </c>
      <c r="E794" s="2">
        <f t="shared" si="48"/>
        <v>43115</v>
      </c>
      <c r="F794">
        <v>1</v>
      </c>
      <c r="G794" t="s">
        <v>187</v>
      </c>
      <c r="H794" t="str">
        <f t="shared" si="49"/>
        <v>Other</v>
      </c>
      <c r="I794">
        <v>73</v>
      </c>
      <c r="J794">
        <v>19459</v>
      </c>
      <c r="K794">
        <v>2</v>
      </c>
      <c r="L794" t="s">
        <v>136</v>
      </c>
      <c r="M794" t="s">
        <v>683</v>
      </c>
      <c r="N794" t="s">
        <v>719</v>
      </c>
      <c r="O794" t="s">
        <v>720</v>
      </c>
      <c r="Q794" t="s">
        <v>699</v>
      </c>
      <c r="R794" t="s">
        <v>700</v>
      </c>
      <c r="S794" t="s">
        <v>1127</v>
      </c>
      <c r="T794" t="s">
        <v>1126</v>
      </c>
      <c r="U794" s="7">
        <v>327.75</v>
      </c>
      <c r="V794" s="7">
        <v>297.07027734645828</v>
      </c>
      <c r="W794">
        <v>1</v>
      </c>
      <c r="X794" s="7">
        <v>6.5599999430000002</v>
      </c>
      <c r="Y794" s="7">
        <v>327.75</v>
      </c>
      <c r="Z794" s="7">
        <f t="shared" si="50"/>
        <v>321.19000005700002</v>
      </c>
      <c r="AA794" t="s">
        <v>30</v>
      </c>
      <c r="AB794" t="str">
        <f t="shared" si="51"/>
        <v>Cash Over 200</v>
      </c>
    </row>
    <row r="795" spans="1:28" x14ac:dyDescent="0.25">
      <c r="A795">
        <v>75905</v>
      </c>
      <c r="B795" s="2">
        <v>43113</v>
      </c>
      <c r="C795" s="10">
        <f>VLOOKUP(B795,Dates!A:B,2,FALSE)</f>
        <v>7</v>
      </c>
      <c r="D795">
        <v>1</v>
      </c>
      <c r="E795" s="2">
        <f t="shared" si="48"/>
        <v>43115</v>
      </c>
      <c r="F795">
        <v>1</v>
      </c>
      <c r="G795" t="s">
        <v>187</v>
      </c>
      <c r="H795" t="str">
        <f t="shared" si="49"/>
        <v>Other</v>
      </c>
      <c r="I795">
        <v>73</v>
      </c>
      <c r="J795">
        <v>19458</v>
      </c>
      <c r="K795">
        <v>2</v>
      </c>
      <c r="L795" t="s">
        <v>136</v>
      </c>
      <c r="M795" t="s">
        <v>683</v>
      </c>
      <c r="N795" t="s">
        <v>721</v>
      </c>
      <c r="O795" t="s">
        <v>721</v>
      </c>
      <c r="Q795" t="s">
        <v>721</v>
      </c>
      <c r="R795" t="s">
        <v>687</v>
      </c>
      <c r="S795" t="s">
        <v>1127</v>
      </c>
      <c r="T795" t="s">
        <v>1126</v>
      </c>
      <c r="U795" s="7">
        <v>327.75</v>
      </c>
      <c r="V795" s="7">
        <v>297.07027734645828</v>
      </c>
      <c r="W795">
        <v>1</v>
      </c>
      <c r="X795" s="7">
        <v>9.8299999239999991</v>
      </c>
      <c r="Y795" s="7">
        <v>327.75</v>
      </c>
      <c r="Z795" s="7">
        <f t="shared" si="50"/>
        <v>317.92000007600001</v>
      </c>
      <c r="AA795" t="s">
        <v>30</v>
      </c>
      <c r="AB795" t="str">
        <f t="shared" si="51"/>
        <v>Cash Over 200</v>
      </c>
    </row>
    <row r="796" spans="1:28" x14ac:dyDescent="0.25">
      <c r="A796">
        <v>75904</v>
      </c>
      <c r="B796" s="2">
        <v>43113</v>
      </c>
      <c r="C796" s="10">
        <f>VLOOKUP(B796,Dates!A:B,2,FALSE)</f>
        <v>7</v>
      </c>
      <c r="D796">
        <v>1</v>
      </c>
      <c r="E796" s="2">
        <f t="shared" si="48"/>
        <v>43115</v>
      </c>
      <c r="F796">
        <v>1</v>
      </c>
      <c r="G796" t="s">
        <v>187</v>
      </c>
      <c r="H796" t="str">
        <f t="shared" si="49"/>
        <v>Other</v>
      </c>
      <c r="I796">
        <v>73</v>
      </c>
      <c r="J796">
        <v>19457</v>
      </c>
      <c r="K796">
        <v>2</v>
      </c>
      <c r="L796" t="s">
        <v>136</v>
      </c>
      <c r="M796" t="s">
        <v>683</v>
      </c>
      <c r="N796" t="s">
        <v>722</v>
      </c>
      <c r="O796" t="s">
        <v>723</v>
      </c>
      <c r="Q796" t="s">
        <v>690</v>
      </c>
      <c r="R796" t="s">
        <v>691</v>
      </c>
      <c r="S796" t="s">
        <v>1127</v>
      </c>
      <c r="T796" t="s">
        <v>1126</v>
      </c>
      <c r="U796" s="7">
        <v>327.75</v>
      </c>
      <c r="V796" s="7">
        <v>297.07027734645828</v>
      </c>
      <c r="W796">
        <v>1</v>
      </c>
      <c r="X796" s="7">
        <v>13.10999966</v>
      </c>
      <c r="Y796" s="7">
        <v>327.75</v>
      </c>
      <c r="Z796" s="7">
        <f t="shared" si="50"/>
        <v>314.64000034000003</v>
      </c>
      <c r="AA796" t="s">
        <v>30</v>
      </c>
      <c r="AB796" t="str">
        <f t="shared" si="51"/>
        <v>Cash Over 200</v>
      </c>
    </row>
    <row r="797" spans="1:28" x14ac:dyDescent="0.25">
      <c r="A797">
        <v>75903</v>
      </c>
      <c r="B797" s="2">
        <v>43435</v>
      </c>
      <c r="C797" s="10">
        <f>VLOOKUP(B797,Dates!A:B,2,FALSE)</f>
        <v>7</v>
      </c>
      <c r="D797">
        <v>1</v>
      </c>
      <c r="E797" s="2">
        <f t="shared" si="48"/>
        <v>43437</v>
      </c>
      <c r="F797">
        <v>1</v>
      </c>
      <c r="G797" t="s">
        <v>187</v>
      </c>
      <c r="H797" t="str">
        <f t="shared" si="49"/>
        <v>Other</v>
      </c>
      <c r="I797">
        <v>73</v>
      </c>
      <c r="J797">
        <v>19456</v>
      </c>
      <c r="K797">
        <v>2</v>
      </c>
      <c r="L797" t="s">
        <v>136</v>
      </c>
      <c r="M797" t="s">
        <v>683</v>
      </c>
      <c r="N797" t="s">
        <v>724</v>
      </c>
      <c r="O797" t="s">
        <v>725</v>
      </c>
      <c r="Q797" t="s">
        <v>694</v>
      </c>
      <c r="R797" t="s">
        <v>695</v>
      </c>
      <c r="S797" t="s">
        <v>1127</v>
      </c>
      <c r="T797" t="s">
        <v>1126</v>
      </c>
      <c r="U797" s="7">
        <v>327.75</v>
      </c>
      <c r="V797" s="7">
        <v>297.07027734645828</v>
      </c>
      <c r="W797">
        <v>1</v>
      </c>
      <c r="X797" s="7">
        <v>16.38999939</v>
      </c>
      <c r="Y797" s="7">
        <v>327.75</v>
      </c>
      <c r="Z797" s="7">
        <f t="shared" si="50"/>
        <v>311.36000060999999</v>
      </c>
      <c r="AA797" t="s">
        <v>45</v>
      </c>
      <c r="AB797" t="str">
        <f t="shared" si="51"/>
        <v>Non-Cash Payments</v>
      </c>
    </row>
    <row r="798" spans="1:28" x14ac:dyDescent="0.25">
      <c r="A798">
        <v>75902</v>
      </c>
      <c r="B798" s="2">
        <v>43435</v>
      </c>
      <c r="C798" s="10">
        <f>VLOOKUP(B798,Dates!A:B,2,FALSE)</f>
        <v>7</v>
      </c>
      <c r="D798">
        <v>0</v>
      </c>
      <c r="E798" s="2">
        <f t="shared" si="48"/>
        <v>43435</v>
      </c>
      <c r="F798">
        <v>1</v>
      </c>
      <c r="G798" t="s">
        <v>214</v>
      </c>
      <c r="H798" t="str">
        <f t="shared" si="49"/>
        <v>Other</v>
      </c>
      <c r="I798">
        <v>73</v>
      </c>
      <c r="J798">
        <v>19455</v>
      </c>
      <c r="K798">
        <v>2</v>
      </c>
      <c r="L798" t="s">
        <v>136</v>
      </c>
      <c r="M798" t="s">
        <v>683</v>
      </c>
      <c r="N798" t="s">
        <v>724</v>
      </c>
      <c r="O798" t="s">
        <v>725</v>
      </c>
      <c r="Q798" t="s">
        <v>694</v>
      </c>
      <c r="R798" t="s">
        <v>695</v>
      </c>
      <c r="S798" t="s">
        <v>1127</v>
      </c>
      <c r="T798" t="s">
        <v>1126</v>
      </c>
      <c r="U798" s="7">
        <v>327.75</v>
      </c>
      <c r="V798" s="7">
        <v>297.07027734645828</v>
      </c>
      <c r="W798">
        <v>1</v>
      </c>
      <c r="X798" s="7">
        <v>18.030000690000001</v>
      </c>
      <c r="Y798" s="7">
        <v>327.75</v>
      </c>
      <c r="Z798" s="7">
        <f t="shared" si="50"/>
        <v>309.71999930999999</v>
      </c>
      <c r="AA798" t="s">
        <v>45</v>
      </c>
      <c r="AB798" t="str">
        <f t="shared" si="51"/>
        <v>Non-Cash Payments</v>
      </c>
    </row>
    <row r="799" spans="1:28" x14ac:dyDescent="0.25">
      <c r="A799">
        <v>75901</v>
      </c>
      <c r="B799" s="2">
        <v>43435</v>
      </c>
      <c r="C799" s="10">
        <f>VLOOKUP(B799,Dates!A:B,2,FALSE)</f>
        <v>7</v>
      </c>
      <c r="D799">
        <v>0</v>
      </c>
      <c r="E799" s="2">
        <f t="shared" si="48"/>
        <v>43435</v>
      </c>
      <c r="F799">
        <v>0</v>
      </c>
      <c r="G799" t="s">
        <v>214</v>
      </c>
      <c r="H799" t="str">
        <f t="shared" si="49"/>
        <v>Same Day - On Time</v>
      </c>
      <c r="I799">
        <v>73</v>
      </c>
      <c r="J799">
        <v>19454</v>
      </c>
      <c r="K799">
        <v>2</v>
      </c>
      <c r="L799" t="s">
        <v>136</v>
      </c>
      <c r="M799" t="s">
        <v>683</v>
      </c>
      <c r="N799" t="s">
        <v>724</v>
      </c>
      <c r="O799" t="s">
        <v>725</v>
      </c>
      <c r="Q799" t="s">
        <v>694</v>
      </c>
      <c r="R799" t="s">
        <v>695</v>
      </c>
      <c r="S799" t="s">
        <v>1127</v>
      </c>
      <c r="T799" t="s">
        <v>1126</v>
      </c>
      <c r="U799" s="7">
        <v>327.75</v>
      </c>
      <c r="V799" s="7">
        <v>297.07027734645828</v>
      </c>
      <c r="W799">
        <v>1</v>
      </c>
      <c r="X799" s="7">
        <v>22.940000529999999</v>
      </c>
      <c r="Y799" s="7">
        <v>327.75</v>
      </c>
      <c r="Z799" s="7">
        <f t="shared" si="50"/>
        <v>304.80999946999998</v>
      </c>
      <c r="AA799" t="s">
        <v>66</v>
      </c>
      <c r="AB799" t="str">
        <f t="shared" si="51"/>
        <v>Non-Cash Payments</v>
      </c>
    </row>
    <row r="800" spans="1:28" x14ac:dyDescent="0.25">
      <c r="A800">
        <v>75900</v>
      </c>
      <c r="B800" s="2">
        <v>43435</v>
      </c>
      <c r="C800" s="10">
        <f>VLOOKUP(B800,Dates!A:B,2,FALSE)</f>
        <v>7</v>
      </c>
      <c r="D800">
        <v>0</v>
      </c>
      <c r="E800" s="2">
        <f t="shared" si="48"/>
        <v>43435</v>
      </c>
      <c r="F800">
        <v>1</v>
      </c>
      <c r="G800" t="s">
        <v>214</v>
      </c>
      <c r="H800" t="str">
        <f t="shared" si="49"/>
        <v>Other</v>
      </c>
      <c r="I800">
        <v>73</v>
      </c>
      <c r="J800">
        <v>19453</v>
      </c>
      <c r="K800">
        <v>2</v>
      </c>
      <c r="L800" t="s">
        <v>136</v>
      </c>
      <c r="M800" t="s">
        <v>683</v>
      </c>
      <c r="N800" t="s">
        <v>721</v>
      </c>
      <c r="O800" t="s">
        <v>721</v>
      </c>
      <c r="Q800" t="s">
        <v>721</v>
      </c>
      <c r="R800" t="s">
        <v>687</v>
      </c>
      <c r="S800" t="s">
        <v>1127</v>
      </c>
      <c r="T800" t="s">
        <v>1126</v>
      </c>
      <c r="U800" s="7">
        <v>327.75</v>
      </c>
      <c r="V800" s="7">
        <v>297.07027734645828</v>
      </c>
      <c r="W800">
        <v>1</v>
      </c>
      <c r="X800" s="7">
        <v>29.5</v>
      </c>
      <c r="Y800" s="7">
        <v>327.75</v>
      </c>
      <c r="Z800" s="7">
        <f t="shared" si="50"/>
        <v>298.25</v>
      </c>
      <c r="AA800" t="s">
        <v>30</v>
      </c>
      <c r="AB800" t="str">
        <f t="shared" si="51"/>
        <v>Cash Over 200</v>
      </c>
    </row>
    <row r="801" spans="1:28" x14ac:dyDescent="0.25">
      <c r="A801">
        <v>75899</v>
      </c>
      <c r="B801" s="2">
        <v>43435</v>
      </c>
      <c r="C801" s="10">
        <f>VLOOKUP(B801,Dates!A:B,2,FALSE)</f>
        <v>7</v>
      </c>
      <c r="D801">
        <v>0</v>
      </c>
      <c r="E801" s="2">
        <f t="shared" si="48"/>
        <v>43435</v>
      </c>
      <c r="F801">
        <v>1</v>
      </c>
      <c r="G801" t="s">
        <v>214</v>
      </c>
      <c r="H801" t="str">
        <f t="shared" si="49"/>
        <v>Other</v>
      </c>
      <c r="I801">
        <v>73</v>
      </c>
      <c r="J801">
        <v>19452</v>
      </c>
      <c r="K801">
        <v>2</v>
      </c>
      <c r="L801" t="s">
        <v>136</v>
      </c>
      <c r="M801" t="s">
        <v>683</v>
      </c>
      <c r="N801" t="s">
        <v>721</v>
      </c>
      <c r="O801" t="s">
        <v>721</v>
      </c>
      <c r="Q801" t="s">
        <v>721</v>
      </c>
      <c r="R801" t="s">
        <v>687</v>
      </c>
      <c r="S801" t="s">
        <v>1127</v>
      </c>
      <c r="T801" t="s">
        <v>1126</v>
      </c>
      <c r="U801" s="7">
        <v>327.75</v>
      </c>
      <c r="V801" s="7">
        <v>297.07027734645828</v>
      </c>
      <c r="W801">
        <v>1</v>
      </c>
      <c r="X801" s="7">
        <v>32.77999878</v>
      </c>
      <c r="Y801" s="7">
        <v>327.75</v>
      </c>
      <c r="Z801" s="7">
        <f t="shared" si="50"/>
        <v>294.97000121999997</v>
      </c>
      <c r="AA801" t="s">
        <v>45</v>
      </c>
      <c r="AB801" t="str">
        <f t="shared" si="51"/>
        <v>Non-Cash Payments</v>
      </c>
    </row>
    <row r="802" spans="1:28" x14ac:dyDescent="0.25">
      <c r="A802">
        <v>75898</v>
      </c>
      <c r="B802" s="2">
        <v>43435</v>
      </c>
      <c r="C802" s="10">
        <f>VLOOKUP(B802,Dates!A:B,2,FALSE)</f>
        <v>7</v>
      </c>
      <c r="D802">
        <v>4</v>
      </c>
      <c r="E802" s="2">
        <f t="shared" si="48"/>
        <v>43440</v>
      </c>
      <c r="F802">
        <v>0</v>
      </c>
      <c r="G802" t="s">
        <v>62</v>
      </c>
      <c r="H802" t="str">
        <f t="shared" si="49"/>
        <v>Other</v>
      </c>
      <c r="I802">
        <v>73</v>
      </c>
      <c r="J802">
        <v>19451</v>
      </c>
      <c r="K802">
        <v>2</v>
      </c>
      <c r="L802" t="s">
        <v>136</v>
      </c>
      <c r="M802" t="s">
        <v>683</v>
      </c>
      <c r="N802" t="s">
        <v>726</v>
      </c>
      <c r="O802" t="s">
        <v>727</v>
      </c>
      <c r="Q802" t="s">
        <v>686</v>
      </c>
      <c r="R802" t="s">
        <v>687</v>
      </c>
      <c r="S802" t="s">
        <v>1127</v>
      </c>
      <c r="T802" t="s">
        <v>1126</v>
      </c>
      <c r="U802" s="7">
        <v>327.75</v>
      </c>
      <c r="V802" s="7">
        <v>297.07027734645828</v>
      </c>
      <c r="W802">
        <v>1</v>
      </c>
      <c r="X802" s="7">
        <v>39.33000183</v>
      </c>
      <c r="Y802" s="7">
        <v>327.75</v>
      </c>
      <c r="Z802" s="7">
        <f t="shared" si="50"/>
        <v>288.41999816999999</v>
      </c>
      <c r="AA802" t="s">
        <v>30</v>
      </c>
      <c r="AB802" t="str">
        <f t="shared" si="51"/>
        <v>Cash Over 200</v>
      </c>
    </row>
    <row r="803" spans="1:28" x14ac:dyDescent="0.25">
      <c r="A803">
        <v>75897</v>
      </c>
      <c r="B803" s="2">
        <v>43435</v>
      </c>
      <c r="C803" s="10">
        <f>VLOOKUP(B803,Dates!A:B,2,FALSE)</f>
        <v>7</v>
      </c>
      <c r="D803">
        <v>4</v>
      </c>
      <c r="E803" s="2">
        <f t="shared" si="48"/>
        <v>43440</v>
      </c>
      <c r="F803">
        <v>0</v>
      </c>
      <c r="G803" t="s">
        <v>62</v>
      </c>
      <c r="H803" t="str">
        <f t="shared" si="49"/>
        <v>Other</v>
      </c>
      <c r="I803">
        <v>73</v>
      </c>
      <c r="J803">
        <v>19450</v>
      </c>
      <c r="K803">
        <v>2</v>
      </c>
      <c r="L803" t="s">
        <v>136</v>
      </c>
      <c r="M803" t="s">
        <v>683</v>
      </c>
      <c r="N803" t="s">
        <v>726</v>
      </c>
      <c r="O803" t="s">
        <v>727</v>
      </c>
      <c r="Q803" t="s">
        <v>686</v>
      </c>
      <c r="R803" t="s">
        <v>687</v>
      </c>
      <c r="S803" t="s">
        <v>1127</v>
      </c>
      <c r="T803" t="s">
        <v>1126</v>
      </c>
      <c r="U803" s="7">
        <v>327.75</v>
      </c>
      <c r="V803" s="7">
        <v>297.07027734645828</v>
      </c>
      <c r="W803">
        <v>1</v>
      </c>
      <c r="X803" s="7">
        <v>42.61000061</v>
      </c>
      <c r="Y803" s="7">
        <v>327.75</v>
      </c>
      <c r="Z803" s="7">
        <f t="shared" si="50"/>
        <v>285.13999939000001</v>
      </c>
      <c r="AA803" t="s">
        <v>30</v>
      </c>
      <c r="AB803" t="str">
        <f t="shared" si="51"/>
        <v>Cash Over 200</v>
      </c>
    </row>
    <row r="804" spans="1:28" x14ac:dyDescent="0.25">
      <c r="A804">
        <v>75896</v>
      </c>
      <c r="B804" s="2">
        <v>43435</v>
      </c>
      <c r="C804" s="10">
        <f>VLOOKUP(B804,Dates!A:B,2,FALSE)</f>
        <v>7</v>
      </c>
      <c r="D804">
        <v>4</v>
      </c>
      <c r="E804" s="2">
        <f t="shared" si="48"/>
        <v>43440</v>
      </c>
      <c r="F804">
        <v>0</v>
      </c>
      <c r="G804" t="s">
        <v>62</v>
      </c>
      <c r="H804" t="str">
        <f t="shared" si="49"/>
        <v>Other</v>
      </c>
      <c r="I804">
        <v>73</v>
      </c>
      <c r="J804">
        <v>19449</v>
      </c>
      <c r="K804">
        <v>2</v>
      </c>
      <c r="L804" t="s">
        <v>136</v>
      </c>
      <c r="M804" t="s">
        <v>683</v>
      </c>
      <c r="N804" t="s">
        <v>728</v>
      </c>
      <c r="O804" t="s">
        <v>729</v>
      </c>
      <c r="Q804" t="s">
        <v>694</v>
      </c>
      <c r="R804" t="s">
        <v>695</v>
      </c>
      <c r="S804" t="s">
        <v>1127</v>
      </c>
      <c r="T804" t="s">
        <v>1126</v>
      </c>
      <c r="U804" s="7">
        <v>327.75</v>
      </c>
      <c r="V804" s="7">
        <v>297.07027734645828</v>
      </c>
      <c r="W804">
        <v>1</v>
      </c>
      <c r="X804" s="7">
        <v>49.159999849999998</v>
      </c>
      <c r="Y804" s="7">
        <v>327.75</v>
      </c>
      <c r="Z804" s="7">
        <f t="shared" si="50"/>
        <v>278.59000014999998</v>
      </c>
      <c r="AA804" t="s">
        <v>45</v>
      </c>
      <c r="AB804" t="str">
        <f t="shared" si="51"/>
        <v>Non-Cash Payments</v>
      </c>
    </row>
    <row r="805" spans="1:28" x14ac:dyDescent="0.25">
      <c r="A805">
        <v>75895</v>
      </c>
      <c r="B805" s="2">
        <v>43435</v>
      </c>
      <c r="C805" s="10">
        <f>VLOOKUP(B805,Dates!A:B,2,FALSE)</f>
        <v>7</v>
      </c>
      <c r="D805">
        <v>4</v>
      </c>
      <c r="E805" s="2">
        <f t="shared" si="48"/>
        <v>43440</v>
      </c>
      <c r="F805">
        <v>1</v>
      </c>
      <c r="G805" t="s">
        <v>62</v>
      </c>
      <c r="H805" t="str">
        <f t="shared" si="49"/>
        <v>Other</v>
      </c>
      <c r="I805">
        <v>73</v>
      </c>
      <c r="J805">
        <v>19448</v>
      </c>
      <c r="K805">
        <v>2</v>
      </c>
      <c r="L805" t="s">
        <v>136</v>
      </c>
      <c r="M805" t="s">
        <v>683</v>
      </c>
      <c r="N805" t="s">
        <v>730</v>
      </c>
      <c r="O805" t="s">
        <v>723</v>
      </c>
      <c r="Q805" t="s">
        <v>690</v>
      </c>
      <c r="R805" t="s">
        <v>691</v>
      </c>
      <c r="S805" t="s">
        <v>1127</v>
      </c>
      <c r="T805" t="s">
        <v>1126</v>
      </c>
      <c r="U805" s="7">
        <v>327.75</v>
      </c>
      <c r="V805" s="7">
        <v>297.07027734645828</v>
      </c>
      <c r="W805">
        <v>1</v>
      </c>
      <c r="X805" s="7">
        <v>52.439998629999998</v>
      </c>
      <c r="Y805" s="7">
        <v>327.75</v>
      </c>
      <c r="Z805" s="7">
        <f t="shared" si="50"/>
        <v>275.31000137000001</v>
      </c>
      <c r="AA805" t="s">
        <v>66</v>
      </c>
      <c r="AB805" t="str">
        <f t="shared" si="51"/>
        <v>Non-Cash Payments</v>
      </c>
    </row>
    <row r="806" spans="1:28" x14ac:dyDescent="0.25">
      <c r="A806">
        <v>75894</v>
      </c>
      <c r="B806" s="2">
        <v>43435</v>
      </c>
      <c r="C806" s="10">
        <f>VLOOKUP(B806,Dates!A:B,2,FALSE)</f>
        <v>7</v>
      </c>
      <c r="D806">
        <v>2</v>
      </c>
      <c r="E806" s="2">
        <f t="shared" si="48"/>
        <v>43438</v>
      </c>
      <c r="F806">
        <v>1</v>
      </c>
      <c r="G806" t="s">
        <v>23</v>
      </c>
      <c r="H806" t="str">
        <f t="shared" si="49"/>
        <v>Other</v>
      </c>
      <c r="I806">
        <v>73</v>
      </c>
      <c r="J806">
        <v>19447</v>
      </c>
      <c r="K806">
        <v>2</v>
      </c>
      <c r="L806" t="s">
        <v>136</v>
      </c>
      <c r="M806" t="s">
        <v>683</v>
      </c>
      <c r="N806" t="s">
        <v>730</v>
      </c>
      <c r="O806" t="s">
        <v>723</v>
      </c>
      <c r="Q806" t="s">
        <v>690</v>
      </c>
      <c r="R806" t="s">
        <v>691</v>
      </c>
      <c r="S806" t="s">
        <v>1127</v>
      </c>
      <c r="T806" t="s">
        <v>1126</v>
      </c>
      <c r="U806" s="7">
        <v>327.75</v>
      </c>
      <c r="V806" s="7">
        <v>297.07027734645828</v>
      </c>
      <c r="W806">
        <v>1</v>
      </c>
      <c r="X806" s="7">
        <v>55.72000122</v>
      </c>
      <c r="Y806" s="7">
        <v>327.75</v>
      </c>
      <c r="Z806" s="7">
        <f t="shared" si="50"/>
        <v>272.02999878000003</v>
      </c>
      <c r="AA806" t="s">
        <v>66</v>
      </c>
      <c r="AB806" t="str">
        <f t="shared" si="51"/>
        <v>Non-Cash Payments</v>
      </c>
    </row>
    <row r="807" spans="1:28" x14ac:dyDescent="0.25">
      <c r="A807">
        <v>75893</v>
      </c>
      <c r="B807" s="2">
        <v>43435</v>
      </c>
      <c r="C807" s="10">
        <f>VLOOKUP(B807,Dates!A:B,2,FALSE)</f>
        <v>7</v>
      </c>
      <c r="D807">
        <v>4</v>
      </c>
      <c r="E807" s="2">
        <f t="shared" si="48"/>
        <v>43440</v>
      </c>
      <c r="F807">
        <v>0</v>
      </c>
      <c r="G807" t="s">
        <v>62</v>
      </c>
      <c r="H807" t="str">
        <f t="shared" si="49"/>
        <v>Other</v>
      </c>
      <c r="I807">
        <v>73</v>
      </c>
      <c r="J807">
        <v>19446</v>
      </c>
      <c r="K807">
        <v>2</v>
      </c>
      <c r="L807" t="s">
        <v>136</v>
      </c>
      <c r="M807" t="s">
        <v>683</v>
      </c>
      <c r="N807" t="s">
        <v>731</v>
      </c>
      <c r="O807" t="s">
        <v>732</v>
      </c>
      <c r="Q807" t="s">
        <v>699</v>
      </c>
      <c r="R807" t="s">
        <v>700</v>
      </c>
      <c r="S807" t="s">
        <v>1127</v>
      </c>
      <c r="T807" t="s">
        <v>1126</v>
      </c>
      <c r="U807" s="7">
        <v>327.75</v>
      </c>
      <c r="V807" s="7">
        <v>297.07027734645828</v>
      </c>
      <c r="W807">
        <v>1</v>
      </c>
      <c r="X807" s="7">
        <v>59</v>
      </c>
      <c r="Y807" s="7">
        <v>327.75</v>
      </c>
      <c r="Z807" s="7">
        <f t="shared" si="50"/>
        <v>268.75</v>
      </c>
      <c r="AA807" t="s">
        <v>66</v>
      </c>
      <c r="AB807" t="str">
        <f t="shared" si="51"/>
        <v>Non-Cash Payments</v>
      </c>
    </row>
    <row r="808" spans="1:28" x14ac:dyDescent="0.25">
      <c r="A808">
        <v>28744</v>
      </c>
      <c r="B808" s="2">
        <v>42424</v>
      </c>
      <c r="C808" s="10">
        <f>VLOOKUP(B808,Dates!A:B,2,FALSE)</f>
        <v>4</v>
      </c>
      <c r="D808">
        <v>2</v>
      </c>
      <c r="E808" s="2">
        <f t="shared" si="48"/>
        <v>42426</v>
      </c>
      <c r="F808">
        <v>1</v>
      </c>
      <c r="G808" t="s">
        <v>23</v>
      </c>
      <c r="H808" t="str">
        <f t="shared" si="49"/>
        <v>Other</v>
      </c>
      <c r="I808">
        <v>17</v>
      </c>
      <c r="J808">
        <v>9083</v>
      </c>
      <c r="K808">
        <v>4</v>
      </c>
      <c r="L808" t="s">
        <v>46</v>
      </c>
      <c r="M808" t="s">
        <v>683</v>
      </c>
      <c r="N808" t="s">
        <v>733</v>
      </c>
      <c r="O808" t="s">
        <v>734</v>
      </c>
      <c r="Q808" t="s">
        <v>690</v>
      </c>
      <c r="R808" t="s">
        <v>691</v>
      </c>
      <c r="S808" t="s">
        <v>1055</v>
      </c>
      <c r="T808" t="s">
        <v>1054</v>
      </c>
      <c r="U808" s="7">
        <v>59.990001679999999</v>
      </c>
      <c r="V808" s="7">
        <v>54.488929209402009</v>
      </c>
      <c r="W808">
        <v>2</v>
      </c>
      <c r="X808" s="7">
        <v>4.8000001909999996</v>
      </c>
      <c r="Y808" s="7">
        <v>119.98000336</v>
      </c>
      <c r="Z808" s="7">
        <f t="shared" si="50"/>
        <v>115.180003169</v>
      </c>
      <c r="AA808" t="s">
        <v>30</v>
      </c>
      <c r="AB808" t="str">
        <f t="shared" si="51"/>
        <v>Cash Not Over 200</v>
      </c>
    </row>
    <row r="809" spans="1:28" x14ac:dyDescent="0.25">
      <c r="A809">
        <v>45461</v>
      </c>
      <c r="B809" s="2">
        <v>42668</v>
      </c>
      <c r="C809" s="10">
        <f>VLOOKUP(B809,Dates!A:B,2,FALSE)</f>
        <v>3</v>
      </c>
      <c r="D809">
        <v>2</v>
      </c>
      <c r="E809" s="2">
        <f t="shared" si="48"/>
        <v>42670</v>
      </c>
      <c r="F809">
        <v>0</v>
      </c>
      <c r="G809" t="s">
        <v>23</v>
      </c>
      <c r="H809" t="str">
        <f t="shared" si="49"/>
        <v>Other</v>
      </c>
      <c r="I809">
        <v>29</v>
      </c>
      <c r="J809">
        <v>4741</v>
      </c>
      <c r="K809">
        <v>5</v>
      </c>
      <c r="L809" t="s">
        <v>31</v>
      </c>
      <c r="M809" t="s">
        <v>683</v>
      </c>
      <c r="N809" t="s">
        <v>735</v>
      </c>
      <c r="O809" t="s">
        <v>735</v>
      </c>
      <c r="Q809" t="s">
        <v>736</v>
      </c>
      <c r="R809" t="s">
        <v>737</v>
      </c>
      <c r="S809" t="s">
        <v>1047</v>
      </c>
      <c r="T809" t="s">
        <v>1046</v>
      </c>
      <c r="U809" s="7">
        <v>39.990001679999999</v>
      </c>
      <c r="V809" s="7">
        <v>34.198098313835338</v>
      </c>
      <c r="W809">
        <v>2</v>
      </c>
      <c r="X809" s="7">
        <v>0.80000001200000004</v>
      </c>
      <c r="Y809" s="7">
        <v>79.980003359999998</v>
      </c>
      <c r="Z809" s="7">
        <f t="shared" si="50"/>
        <v>79.180003348</v>
      </c>
      <c r="AA809" t="s">
        <v>30</v>
      </c>
      <c r="AB809" t="str">
        <f t="shared" si="51"/>
        <v>Cash Not Over 200</v>
      </c>
    </row>
    <row r="810" spans="1:28" x14ac:dyDescent="0.25">
      <c r="A810">
        <v>31115</v>
      </c>
      <c r="B810" s="2">
        <v>42459</v>
      </c>
      <c r="C810" s="10">
        <f>VLOOKUP(B810,Dates!A:B,2,FALSE)</f>
        <v>4</v>
      </c>
      <c r="D810">
        <v>2</v>
      </c>
      <c r="E810" s="2">
        <f t="shared" si="48"/>
        <v>42461</v>
      </c>
      <c r="F810">
        <v>1</v>
      </c>
      <c r="G810" t="s">
        <v>23</v>
      </c>
      <c r="H810" t="str">
        <f t="shared" si="49"/>
        <v>Other</v>
      </c>
      <c r="I810">
        <v>24</v>
      </c>
      <c r="J810">
        <v>639</v>
      </c>
      <c r="K810">
        <v>5</v>
      </c>
      <c r="L810" t="s">
        <v>31</v>
      </c>
      <c r="M810" t="s">
        <v>683</v>
      </c>
      <c r="N810" t="s">
        <v>738</v>
      </c>
      <c r="O810" t="s">
        <v>739</v>
      </c>
      <c r="Q810" t="s">
        <v>694</v>
      </c>
      <c r="R810" t="s">
        <v>695</v>
      </c>
      <c r="S810" t="s">
        <v>1059</v>
      </c>
      <c r="T810" t="s">
        <v>1058</v>
      </c>
      <c r="U810" s="7">
        <v>50</v>
      </c>
      <c r="V810" s="7">
        <v>43.678035218757444</v>
      </c>
      <c r="W810">
        <v>2</v>
      </c>
      <c r="X810" s="7">
        <v>4</v>
      </c>
      <c r="Y810" s="7">
        <v>100</v>
      </c>
      <c r="Z810" s="7">
        <f t="shared" si="50"/>
        <v>96</v>
      </c>
      <c r="AA810" t="s">
        <v>30</v>
      </c>
      <c r="AB810" t="str">
        <f t="shared" si="51"/>
        <v>Cash Not Over 200</v>
      </c>
    </row>
    <row r="811" spans="1:28" x14ac:dyDescent="0.25">
      <c r="A811">
        <v>45766</v>
      </c>
      <c r="B811" s="2">
        <v>42673</v>
      </c>
      <c r="C811" s="10">
        <f>VLOOKUP(B811,Dates!A:B,2,FALSE)</f>
        <v>1</v>
      </c>
      <c r="D811">
        <v>2</v>
      </c>
      <c r="E811" s="2">
        <f t="shared" si="48"/>
        <v>42675</v>
      </c>
      <c r="F811">
        <v>0</v>
      </c>
      <c r="G811" t="s">
        <v>23</v>
      </c>
      <c r="H811" t="str">
        <f t="shared" si="49"/>
        <v>Other</v>
      </c>
      <c r="I811">
        <v>29</v>
      </c>
      <c r="J811">
        <v>9702</v>
      </c>
      <c r="K811">
        <v>5</v>
      </c>
      <c r="L811" t="s">
        <v>31</v>
      </c>
      <c r="M811" t="s">
        <v>683</v>
      </c>
      <c r="N811" t="s">
        <v>740</v>
      </c>
      <c r="O811" t="s">
        <v>741</v>
      </c>
      <c r="Q811" t="s">
        <v>736</v>
      </c>
      <c r="R811" t="s">
        <v>737</v>
      </c>
      <c r="S811" t="s">
        <v>1047</v>
      </c>
      <c r="T811" t="s">
        <v>1046</v>
      </c>
      <c r="U811" s="7">
        <v>39.990001679999999</v>
      </c>
      <c r="V811" s="7">
        <v>34.198098313835338</v>
      </c>
      <c r="W811">
        <v>2</v>
      </c>
      <c r="X811" s="7">
        <v>4</v>
      </c>
      <c r="Y811" s="7">
        <v>79.980003359999998</v>
      </c>
      <c r="Z811" s="7">
        <f t="shared" si="50"/>
        <v>75.980003359999998</v>
      </c>
      <c r="AA811" t="s">
        <v>30</v>
      </c>
      <c r="AB811" t="str">
        <f t="shared" si="51"/>
        <v>Cash Not Over 200</v>
      </c>
    </row>
    <row r="812" spans="1:28" x14ac:dyDescent="0.25">
      <c r="A812">
        <v>47752</v>
      </c>
      <c r="B812" s="2">
        <v>42702</v>
      </c>
      <c r="C812" s="10">
        <f>VLOOKUP(B812,Dates!A:B,2,FALSE)</f>
        <v>2</v>
      </c>
      <c r="D812">
        <v>2</v>
      </c>
      <c r="E812" s="2">
        <f t="shared" si="48"/>
        <v>42704</v>
      </c>
      <c r="F812">
        <v>1</v>
      </c>
      <c r="G812" t="s">
        <v>23</v>
      </c>
      <c r="H812" t="str">
        <f t="shared" si="49"/>
        <v>Other</v>
      </c>
      <c r="I812">
        <v>24</v>
      </c>
      <c r="J812">
        <v>9114</v>
      </c>
      <c r="K812">
        <v>5</v>
      </c>
      <c r="L812" t="s">
        <v>31</v>
      </c>
      <c r="M812" t="s">
        <v>683</v>
      </c>
      <c r="N812" t="s">
        <v>742</v>
      </c>
      <c r="O812" t="s">
        <v>743</v>
      </c>
      <c r="Q812" t="s">
        <v>744</v>
      </c>
      <c r="R812" t="s">
        <v>700</v>
      </c>
      <c r="S812" t="s">
        <v>1059</v>
      </c>
      <c r="T812" t="s">
        <v>1058</v>
      </c>
      <c r="U812" s="7">
        <v>50</v>
      </c>
      <c r="V812" s="7">
        <v>43.678035218757444</v>
      </c>
      <c r="W812">
        <v>2</v>
      </c>
      <c r="X812" s="7">
        <v>9</v>
      </c>
      <c r="Y812" s="7">
        <v>100</v>
      </c>
      <c r="Z812" s="7">
        <f t="shared" si="50"/>
        <v>91</v>
      </c>
      <c r="AA812" t="s">
        <v>30</v>
      </c>
      <c r="AB812" t="str">
        <f t="shared" si="51"/>
        <v>Cash Not Over 200</v>
      </c>
    </row>
    <row r="813" spans="1:28" x14ac:dyDescent="0.25">
      <c r="A813">
        <v>50054</v>
      </c>
      <c r="B813" s="2">
        <v>42735</v>
      </c>
      <c r="C813" s="10">
        <f>VLOOKUP(B813,Dates!A:B,2,FALSE)</f>
        <v>7</v>
      </c>
      <c r="D813">
        <v>2</v>
      </c>
      <c r="E813" s="2">
        <f t="shared" si="48"/>
        <v>42738</v>
      </c>
      <c r="F813">
        <v>1</v>
      </c>
      <c r="G813" t="s">
        <v>23</v>
      </c>
      <c r="H813" t="str">
        <f t="shared" si="49"/>
        <v>Other</v>
      </c>
      <c r="I813">
        <v>24</v>
      </c>
      <c r="J813">
        <v>1362</v>
      </c>
      <c r="K813">
        <v>5</v>
      </c>
      <c r="L813" t="s">
        <v>31</v>
      </c>
      <c r="M813" t="s">
        <v>683</v>
      </c>
      <c r="N813" t="s">
        <v>741</v>
      </c>
      <c r="O813" t="s">
        <v>741</v>
      </c>
      <c r="Q813" t="s">
        <v>736</v>
      </c>
      <c r="R813" t="s">
        <v>737</v>
      </c>
      <c r="S813" t="s">
        <v>1059</v>
      </c>
      <c r="T813" t="s">
        <v>1058</v>
      </c>
      <c r="U813" s="7">
        <v>50</v>
      </c>
      <c r="V813" s="7">
        <v>43.678035218757444</v>
      </c>
      <c r="W813">
        <v>2</v>
      </c>
      <c r="X813" s="7">
        <v>13</v>
      </c>
      <c r="Y813" s="7">
        <v>100</v>
      </c>
      <c r="Z813" s="7">
        <f t="shared" si="50"/>
        <v>87</v>
      </c>
      <c r="AA813" t="s">
        <v>30</v>
      </c>
      <c r="AB813" t="str">
        <f t="shared" si="51"/>
        <v>Cash Not Over 200</v>
      </c>
    </row>
    <row r="814" spans="1:28" x14ac:dyDescent="0.25">
      <c r="A814">
        <v>20365</v>
      </c>
      <c r="B814" s="2">
        <v>42302</v>
      </c>
      <c r="C814" s="10">
        <f>VLOOKUP(B814,Dates!A:B,2,FALSE)</f>
        <v>1</v>
      </c>
      <c r="D814">
        <v>2</v>
      </c>
      <c r="E814" s="2">
        <f t="shared" si="48"/>
        <v>42304</v>
      </c>
      <c r="F814">
        <v>1</v>
      </c>
      <c r="G814" t="s">
        <v>23</v>
      </c>
      <c r="H814" t="str">
        <f t="shared" si="49"/>
        <v>Other</v>
      </c>
      <c r="I814">
        <v>24</v>
      </c>
      <c r="J814">
        <v>8011</v>
      </c>
      <c r="K814">
        <v>5</v>
      </c>
      <c r="L814" t="s">
        <v>31</v>
      </c>
      <c r="M814" t="s">
        <v>683</v>
      </c>
      <c r="N814" t="s">
        <v>745</v>
      </c>
      <c r="O814" t="s">
        <v>689</v>
      </c>
      <c r="Q814" t="s">
        <v>690</v>
      </c>
      <c r="R814" t="s">
        <v>691</v>
      </c>
      <c r="S814" t="s">
        <v>1059</v>
      </c>
      <c r="T814" t="s">
        <v>1058</v>
      </c>
      <c r="U814" s="7">
        <v>50</v>
      </c>
      <c r="V814" s="7">
        <v>43.678035218757444</v>
      </c>
      <c r="W814">
        <v>2</v>
      </c>
      <c r="X814" s="7">
        <v>18</v>
      </c>
      <c r="Y814" s="7">
        <v>100</v>
      </c>
      <c r="Z814" s="7">
        <f t="shared" si="50"/>
        <v>82</v>
      </c>
      <c r="AA814" t="s">
        <v>30</v>
      </c>
      <c r="AB814" t="str">
        <f t="shared" si="51"/>
        <v>Cash Not Over 200</v>
      </c>
    </row>
    <row r="815" spans="1:28" x14ac:dyDescent="0.25">
      <c r="A815">
        <v>41686</v>
      </c>
      <c r="B815" s="2">
        <v>42613</v>
      </c>
      <c r="C815" s="10">
        <f>VLOOKUP(B815,Dates!A:B,2,FALSE)</f>
        <v>4</v>
      </c>
      <c r="D815">
        <v>4</v>
      </c>
      <c r="E815" s="2">
        <f t="shared" si="48"/>
        <v>42619</v>
      </c>
      <c r="F815">
        <v>0</v>
      </c>
      <c r="G815" t="s">
        <v>62</v>
      </c>
      <c r="H815" t="str">
        <f t="shared" si="49"/>
        <v>Other</v>
      </c>
      <c r="I815">
        <v>18</v>
      </c>
      <c r="J815">
        <v>7884</v>
      </c>
      <c r="K815">
        <v>4</v>
      </c>
      <c r="L815" t="s">
        <v>46</v>
      </c>
      <c r="M815" t="s">
        <v>683</v>
      </c>
      <c r="N815" t="s">
        <v>741</v>
      </c>
      <c r="O815" t="s">
        <v>741</v>
      </c>
      <c r="Q815" t="s">
        <v>736</v>
      </c>
      <c r="R815" t="s">
        <v>737</v>
      </c>
      <c r="S815" t="s">
        <v>1053</v>
      </c>
      <c r="T815" t="s">
        <v>1052</v>
      </c>
      <c r="U815" s="7">
        <v>129.9900055</v>
      </c>
      <c r="V815" s="7">
        <v>110.80340837177086</v>
      </c>
      <c r="W815">
        <v>1</v>
      </c>
      <c r="X815" s="7">
        <v>5.1999998090000004</v>
      </c>
      <c r="Y815" s="7">
        <v>129.9900055</v>
      </c>
      <c r="Z815" s="7">
        <f t="shared" si="50"/>
        <v>124.79000569099999</v>
      </c>
      <c r="AA815" t="s">
        <v>45</v>
      </c>
      <c r="AB815" t="str">
        <f t="shared" si="51"/>
        <v>Non-Cash Payments</v>
      </c>
    </row>
    <row r="816" spans="1:28" x14ac:dyDescent="0.25">
      <c r="A816">
        <v>41896</v>
      </c>
      <c r="B816" s="2">
        <v>42438</v>
      </c>
      <c r="C816" s="10">
        <f>VLOOKUP(B816,Dates!A:B,2,FALSE)</f>
        <v>4</v>
      </c>
      <c r="D816">
        <v>4</v>
      </c>
      <c r="E816" s="2">
        <f t="shared" si="48"/>
        <v>42444</v>
      </c>
      <c r="F816">
        <v>0</v>
      </c>
      <c r="G816" t="s">
        <v>62</v>
      </c>
      <c r="H816" t="str">
        <f t="shared" si="49"/>
        <v>Other</v>
      </c>
      <c r="I816">
        <v>18</v>
      </c>
      <c r="J816">
        <v>289</v>
      </c>
      <c r="K816">
        <v>4</v>
      </c>
      <c r="L816" t="s">
        <v>46</v>
      </c>
      <c r="M816" t="s">
        <v>683</v>
      </c>
      <c r="N816" t="s">
        <v>746</v>
      </c>
      <c r="O816" t="s">
        <v>746</v>
      </c>
      <c r="Q816" t="s">
        <v>747</v>
      </c>
      <c r="R816" t="s">
        <v>737</v>
      </c>
      <c r="S816" t="s">
        <v>1053</v>
      </c>
      <c r="T816" t="s">
        <v>1052</v>
      </c>
      <c r="U816" s="7">
        <v>129.9900055</v>
      </c>
      <c r="V816" s="7">
        <v>110.80340837177086</v>
      </c>
      <c r="W816">
        <v>1</v>
      </c>
      <c r="X816" s="7">
        <v>5.1999998090000004</v>
      </c>
      <c r="Y816" s="7">
        <v>129.9900055</v>
      </c>
      <c r="Z816" s="7">
        <f t="shared" si="50"/>
        <v>124.79000569099999</v>
      </c>
      <c r="AA816" t="s">
        <v>45</v>
      </c>
      <c r="AB816" t="str">
        <f t="shared" si="51"/>
        <v>Non-Cash Payments</v>
      </c>
    </row>
    <row r="817" spans="1:28" x14ac:dyDescent="0.25">
      <c r="A817">
        <v>28168</v>
      </c>
      <c r="B817" s="2">
        <v>42416</v>
      </c>
      <c r="C817" s="10">
        <f>VLOOKUP(B817,Dates!A:B,2,FALSE)</f>
        <v>3</v>
      </c>
      <c r="D817">
        <v>4</v>
      </c>
      <c r="E817" s="2">
        <f t="shared" si="48"/>
        <v>42422</v>
      </c>
      <c r="F817">
        <v>0</v>
      </c>
      <c r="G817" t="s">
        <v>62</v>
      </c>
      <c r="H817" t="str">
        <f t="shared" si="49"/>
        <v>Other</v>
      </c>
      <c r="I817">
        <v>17</v>
      </c>
      <c r="J817">
        <v>10081</v>
      </c>
      <c r="K817">
        <v>4</v>
      </c>
      <c r="L817" t="s">
        <v>46</v>
      </c>
      <c r="M817" t="s">
        <v>683</v>
      </c>
      <c r="N817" t="s">
        <v>748</v>
      </c>
      <c r="O817" t="s">
        <v>693</v>
      </c>
      <c r="Q817" t="s">
        <v>694</v>
      </c>
      <c r="R817" t="s">
        <v>695</v>
      </c>
      <c r="S817" t="s">
        <v>1055</v>
      </c>
      <c r="T817" t="s">
        <v>1054</v>
      </c>
      <c r="U817" s="7">
        <v>59.990001679999999</v>
      </c>
      <c r="V817" s="7">
        <v>54.488929209402009</v>
      </c>
      <c r="W817">
        <v>1</v>
      </c>
      <c r="X817" s="7">
        <v>3</v>
      </c>
      <c r="Y817" s="7">
        <v>59.990001679999999</v>
      </c>
      <c r="Z817" s="7">
        <f t="shared" si="50"/>
        <v>56.990001679999999</v>
      </c>
      <c r="AA817" t="s">
        <v>45</v>
      </c>
      <c r="AB817" t="str">
        <f t="shared" si="51"/>
        <v>Non-Cash Payments</v>
      </c>
    </row>
    <row r="818" spans="1:28" x14ac:dyDescent="0.25">
      <c r="A818">
        <v>24992</v>
      </c>
      <c r="B818" s="2">
        <v>42369</v>
      </c>
      <c r="C818" s="10">
        <f>VLOOKUP(B818,Dates!A:B,2,FALSE)</f>
        <v>5</v>
      </c>
      <c r="D818">
        <v>4</v>
      </c>
      <c r="E818" s="2">
        <f t="shared" si="48"/>
        <v>42375</v>
      </c>
      <c r="F818">
        <v>0</v>
      </c>
      <c r="G818" t="s">
        <v>62</v>
      </c>
      <c r="H818" t="str">
        <f t="shared" si="49"/>
        <v>Other</v>
      </c>
      <c r="I818">
        <v>18</v>
      </c>
      <c r="J818">
        <v>1169</v>
      </c>
      <c r="K818">
        <v>4</v>
      </c>
      <c r="L818" t="s">
        <v>46</v>
      </c>
      <c r="M818" t="s">
        <v>683</v>
      </c>
      <c r="N818" t="s">
        <v>105</v>
      </c>
      <c r="O818" t="s">
        <v>725</v>
      </c>
      <c r="Q818" t="s">
        <v>694</v>
      </c>
      <c r="R818" t="s">
        <v>695</v>
      </c>
      <c r="S818" t="s">
        <v>1053</v>
      </c>
      <c r="T818" t="s">
        <v>1052</v>
      </c>
      <c r="U818" s="7">
        <v>129.9900055</v>
      </c>
      <c r="V818" s="7">
        <v>110.80340837177086</v>
      </c>
      <c r="W818">
        <v>1</v>
      </c>
      <c r="X818" s="7">
        <v>6.5</v>
      </c>
      <c r="Y818" s="7">
        <v>129.9900055</v>
      </c>
      <c r="Z818" s="7">
        <f t="shared" si="50"/>
        <v>123.4900055</v>
      </c>
      <c r="AA818" t="s">
        <v>45</v>
      </c>
      <c r="AB818" t="str">
        <f t="shared" si="51"/>
        <v>Non-Cash Payments</v>
      </c>
    </row>
    <row r="819" spans="1:28" x14ac:dyDescent="0.25">
      <c r="A819">
        <v>30851</v>
      </c>
      <c r="B819" s="2">
        <v>42455</v>
      </c>
      <c r="C819" s="10">
        <f>VLOOKUP(B819,Dates!A:B,2,FALSE)</f>
        <v>7</v>
      </c>
      <c r="D819">
        <v>4</v>
      </c>
      <c r="E819" s="2">
        <f t="shared" si="48"/>
        <v>42460</v>
      </c>
      <c r="F819">
        <v>0</v>
      </c>
      <c r="G819" t="s">
        <v>62</v>
      </c>
      <c r="H819" t="str">
        <f t="shared" si="49"/>
        <v>Other</v>
      </c>
      <c r="I819">
        <v>18</v>
      </c>
      <c r="J819">
        <v>1182</v>
      </c>
      <c r="K819">
        <v>4</v>
      </c>
      <c r="L819" t="s">
        <v>46</v>
      </c>
      <c r="M819" t="s">
        <v>683</v>
      </c>
      <c r="N819" t="s">
        <v>749</v>
      </c>
      <c r="O819" t="s">
        <v>750</v>
      </c>
      <c r="Q819" t="s">
        <v>751</v>
      </c>
      <c r="R819" t="s">
        <v>695</v>
      </c>
      <c r="S819" t="s">
        <v>1053</v>
      </c>
      <c r="T819" t="s">
        <v>1052</v>
      </c>
      <c r="U819" s="7">
        <v>129.9900055</v>
      </c>
      <c r="V819" s="7">
        <v>110.80340837177086</v>
      </c>
      <c r="W819">
        <v>1</v>
      </c>
      <c r="X819" s="7">
        <v>6.5</v>
      </c>
      <c r="Y819" s="7">
        <v>129.9900055</v>
      </c>
      <c r="Z819" s="7">
        <f t="shared" si="50"/>
        <v>123.4900055</v>
      </c>
      <c r="AA819" t="s">
        <v>45</v>
      </c>
      <c r="AB819" t="str">
        <f t="shared" si="51"/>
        <v>Non-Cash Payments</v>
      </c>
    </row>
    <row r="820" spans="1:28" x14ac:dyDescent="0.25">
      <c r="A820">
        <v>25074</v>
      </c>
      <c r="B820" s="2">
        <v>42401</v>
      </c>
      <c r="C820" s="10">
        <f>VLOOKUP(B820,Dates!A:B,2,FALSE)</f>
        <v>2</v>
      </c>
      <c r="D820">
        <v>4</v>
      </c>
      <c r="E820" s="2">
        <f t="shared" si="48"/>
        <v>42405</v>
      </c>
      <c r="F820">
        <v>1</v>
      </c>
      <c r="G820" t="s">
        <v>62</v>
      </c>
      <c r="H820" t="str">
        <f t="shared" si="49"/>
        <v>Other</v>
      </c>
      <c r="I820">
        <v>18</v>
      </c>
      <c r="J820">
        <v>717</v>
      </c>
      <c r="K820">
        <v>4</v>
      </c>
      <c r="L820" t="s">
        <v>46</v>
      </c>
      <c r="M820" t="s">
        <v>683</v>
      </c>
      <c r="N820" t="s">
        <v>752</v>
      </c>
      <c r="O820" t="s">
        <v>712</v>
      </c>
      <c r="Q820" t="s">
        <v>694</v>
      </c>
      <c r="R820" t="s">
        <v>695</v>
      </c>
      <c r="S820" t="s">
        <v>1053</v>
      </c>
      <c r="T820" t="s">
        <v>1052</v>
      </c>
      <c r="U820" s="7">
        <v>129.9900055</v>
      </c>
      <c r="V820" s="7">
        <v>110.80340837177086</v>
      </c>
      <c r="W820">
        <v>1</v>
      </c>
      <c r="X820" s="7">
        <v>6.5</v>
      </c>
      <c r="Y820" s="7">
        <v>129.9900055</v>
      </c>
      <c r="Z820" s="7">
        <f t="shared" si="50"/>
        <v>123.4900055</v>
      </c>
      <c r="AA820" t="s">
        <v>45</v>
      </c>
      <c r="AB820" t="str">
        <f t="shared" si="51"/>
        <v>Non-Cash Payments</v>
      </c>
    </row>
    <row r="821" spans="1:28" x14ac:dyDescent="0.25">
      <c r="A821">
        <v>76870</v>
      </c>
      <c r="B821" s="2">
        <v>43127</v>
      </c>
      <c r="C821" s="10">
        <f>VLOOKUP(B821,Dates!A:B,2,FALSE)</f>
        <v>7</v>
      </c>
      <c r="D821">
        <v>4</v>
      </c>
      <c r="E821" s="2">
        <f t="shared" si="48"/>
        <v>43132</v>
      </c>
      <c r="F821">
        <v>1</v>
      </c>
      <c r="G821" t="s">
        <v>62</v>
      </c>
      <c r="H821" t="str">
        <f t="shared" si="49"/>
        <v>Other</v>
      </c>
      <c r="I821">
        <v>76</v>
      </c>
      <c r="J821">
        <v>20423</v>
      </c>
      <c r="K821">
        <v>4</v>
      </c>
      <c r="L821" t="s">
        <v>46</v>
      </c>
      <c r="M821" t="s">
        <v>683</v>
      </c>
      <c r="N821" t="s">
        <v>713</v>
      </c>
      <c r="O821" t="s">
        <v>693</v>
      </c>
      <c r="Q821" t="s">
        <v>694</v>
      </c>
      <c r="R821" t="s">
        <v>695</v>
      </c>
      <c r="S821" t="s">
        <v>1129</v>
      </c>
      <c r="T821" t="s">
        <v>1128</v>
      </c>
      <c r="U821" s="7">
        <v>215.82000729999999</v>
      </c>
      <c r="V821" s="7">
        <v>186.82667412499998</v>
      </c>
      <c r="W821">
        <v>1</v>
      </c>
      <c r="X821" s="7">
        <v>10.789999959999999</v>
      </c>
      <c r="Y821" s="7">
        <v>215.82000729999999</v>
      </c>
      <c r="Z821" s="7">
        <f t="shared" si="50"/>
        <v>205.03000734</v>
      </c>
      <c r="AA821" t="s">
        <v>45</v>
      </c>
      <c r="AB821" t="str">
        <f t="shared" si="51"/>
        <v>Non-Cash Payments</v>
      </c>
    </row>
    <row r="822" spans="1:28" x14ac:dyDescent="0.25">
      <c r="A822">
        <v>25163</v>
      </c>
      <c r="B822" s="2">
        <v>42430</v>
      </c>
      <c r="C822" s="10">
        <f>VLOOKUP(B822,Dates!A:B,2,FALSE)</f>
        <v>3</v>
      </c>
      <c r="D822">
        <v>4</v>
      </c>
      <c r="E822" s="2">
        <f t="shared" si="48"/>
        <v>42436</v>
      </c>
      <c r="F822">
        <v>0</v>
      </c>
      <c r="G822" t="s">
        <v>62</v>
      </c>
      <c r="H822" t="str">
        <f t="shared" si="49"/>
        <v>Other</v>
      </c>
      <c r="I822">
        <v>18</v>
      </c>
      <c r="J822">
        <v>5801</v>
      </c>
      <c r="K822">
        <v>4</v>
      </c>
      <c r="L822" t="s">
        <v>46</v>
      </c>
      <c r="M822" t="s">
        <v>683</v>
      </c>
      <c r="N822" t="s">
        <v>753</v>
      </c>
      <c r="O822" t="s">
        <v>753</v>
      </c>
      <c r="Q822" t="s">
        <v>754</v>
      </c>
      <c r="R822" t="s">
        <v>691</v>
      </c>
      <c r="S822" t="s">
        <v>1053</v>
      </c>
      <c r="T822" t="s">
        <v>1052</v>
      </c>
      <c r="U822" s="7">
        <v>129.9900055</v>
      </c>
      <c r="V822" s="7">
        <v>110.80340837177086</v>
      </c>
      <c r="W822">
        <v>1</v>
      </c>
      <c r="X822" s="7">
        <v>6.5</v>
      </c>
      <c r="Y822" s="7">
        <v>129.9900055</v>
      </c>
      <c r="Z822" s="7">
        <f t="shared" si="50"/>
        <v>123.4900055</v>
      </c>
      <c r="AA822" t="s">
        <v>45</v>
      </c>
      <c r="AB822" t="str">
        <f t="shared" si="51"/>
        <v>Non-Cash Payments</v>
      </c>
    </row>
    <row r="823" spans="1:28" x14ac:dyDescent="0.25">
      <c r="A823">
        <v>28036</v>
      </c>
      <c r="B823" s="2">
        <v>42414</v>
      </c>
      <c r="C823" s="10">
        <f>VLOOKUP(B823,Dates!A:B,2,FALSE)</f>
        <v>1</v>
      </c>
      <c r="D823">
        <v>4</v>
      </c>
      <c r="E823" s="2">
        <f t="shared" si="48"/>
        <v>42418</v>
      </c>
      <c r="F823">
        <v>0</v>
      </c>
      <c r="G823" t="s">
        <v>62</v>
      </c>
      <c r="H823" t="str">
        <f t="shared" si="49"/>
        <v>Other</v>
      </c>
      <c r="I823">
        <v>18</v>
      </c>
      <c r="J823">
        <v>702</v>
      </c>
      <c r="K823">
        <v>4</v>
      </c>
      <c r="L823" t="s">
        <v>46</v>
      </c>
      <c r="M823" t="s">
        <v>683</v>
      </c>
      <c r="N823" t="s">
        <v>755</v>
      </c>
      <c r="O823" t="s">
        <v>734</v>
      </c>
      <c r="Q823" t="s">
        <v>690</v>
      </c>
      <c r="R823" t="s">
        <v>691</v>
      </c>
      <c r="S823" t="s">
        <v>1053</v>
      </c>
      <c r="T823" t="s">
        <v>1052</v>
      </c>
      <c r="U823" s="7">
        <v>129.9900055</v>
      </c>
      <c r="V823" s="7">
        <v>110.80340837177086</v>
      </c>
      <c r="W823">
        <v>1</v>
      </c>
      <c r="X823" s="7">
        <v>6.5</v>
      </c>
      <c r="Y823" s="7">
        <v>129.9900055</v>
      </c>
      <c r="Z823" s="7">
        <f t="shared" si="50"/>
        <v>123.4900055</v>
      </c>
      <c r="AA823" t="s">
        <v>45</v>
      </c>
      <c r="AB823" t="str">
        <f t="shared" si="51"/>
        <v>Non-Cash Payments</v>
      </c>
    </row>
    <row r="824" spans="1:28" x14ac:dyDescent="0.25">
      <c r="A824">
        <v>22679</v>
      </c>
      <c r="B824" s="2">
        <v>42336</v>
      </c>
      <c r="C824" s="10">
        <f>VLOOKUP(B824,Dates!A:B,2,FALSE)</f>
        <v>7</v>
      </c>
      <c r="D824">
        <v>4</v>
      </c>
      <c r="E824" s="2">
        <f t="shared" si="48"/>
        <v>42341</v>
      </c>
      <c r="F824">
        <v>1</v>
      </c>
      <c r="G824" t="s">
        <v>62</v>
      </c>
      <c r="H824" t="str">
        <f t="shared" si="49"/>
        <v>Other</v>
      </c>
      <c r="I824">
        <v>18</v>
      </c>
      <c r="J824">
        <v>6951</v>
      </c>
      <c r="K824">
        <v>4</v>
      </c>
      <c r="L824" t="s">
        <v>46</v>
      </c>
      <c r="M824" t="s">
        <v>683</v>
      </c>
      <c r="N824" t="s">
        <v>756</v>
      </c>
      <c r="O824" t="s">
        <v>756</v>
      </c>
      <c r="Q824" t="s">
        <v>757</v>
      </c>
      <c r="R824" t="s">
        <v>687</v>
      </c>
      <c r="S824" t="s">
        <v>1053</v>
      </c>
      <c r="T824" t="s">
        <v>1052</v>
      </c>
      <c r="U824" s="7">
        <v>129.9900055</v>
      </c>
      <c r="V824" s="7">
        <v>110.80340837177086</v>
      </c>
      <c r="W824">
        <v>1</v>
      </c>
      <c r="X824" s="7">
        <v>6.5</v>
      </c>
      <c r="Y824" s="7">
        <v>129.9900055</v>
      </c>
      <c r="Z824" s="7">
        <f t="shared" si="50"/>
        <v>123.4900055</v>
      </c>
      <c r="AA824" t="s">
        <v>45</v>
      </c>
      <c r="AB824" t="str">
        <f t="shared" si="51"/>
        <v>Non-Cash Payments</v>
      </c>
    </row>
    <row r="825" spans="1:28" x14ac:dyDescent="0.25">
      <c r="A825">
        <v>23610</v>
      </c>
      <c r="B825" s="2">
        <v>42320</v>
      </c>
      <c r="C825" s="10">
        <f>VLOOKUP(B825,Dates!A:B,2,FALSE)</f>
        <v>5</v>
      </c>
      <c r="D825">
        <v>4</v>
      </c>
      <c r="E825" s="2">
        <f t="shared" si="48"/>
        <v>42326</v>
      </c>
      <c r="F825">
        <v>1</v>
      </c>
      <c r="G825" t="s">
        <v>62</v>
      </c>
      <c r="H825" t="str">
        <f t="shared" si="49"/>
        <v>Other</v>
      </c>
      <c r="I825">
        <v>18</v>
      </c>
      <c r="J825">
        <v>6780</v>
      </c>
      <c r="K825">
        <v>4</v>
      </c>
      <c r="L825" t="s">
        <v>46</v>
      </c>
      <c r="M825" t="s">
        <v>683</v>
      </c>
      <c r="N825" t="s">
        <v>756</v>
      </c>
      <c r="O825" t="s">
        <v>756</v>
      </c>
      <c r="Q825" t="s">
        <v>757</v>
      </c>
      <c r="R825" t="s">
        <v>687</v>
      </c>
      <c r="S825" t="s">
        <v>1053</v>
      </c>
      <c r="T825" t="s">
        <v>1052</v>
      </c>
      <c r="U825" s="7">
        <v>129.9900055</v>
      </c>
      <c r="V825" s="7">
        <v>110.80340837177086</v>
      </c>
      <c r="W825">
        <v>1</v>
      </c>
      <c r="X825" s="7">
        <v>6.5</v>
      </c>
      <c r="Y825" s="7">
        <v>129.9900055</v>
      </c>
      <c r="Z825" s="7">
        <f t="shared" si="50"/>
        <v>123.4900055</v>
      </c>
      <c r="AA825" t="s">
        <v>45</v>
      </c>
      <c r="AB825" t="str">
        <f t="shared" si="51"/>
        <v>Non-Cash Payments</v>
      </c>
    </row>
    <row r="826" spans="1:28" x14ac:dyDescent="0.25">
      <c r="A826">
        <v>42828</v>
      </c>
      <c r="B826" s="2">
        <v>42630</v>
      </c>
      <c r="C826" s="10">
        <f>VLOOKUP(B826,Dates!A:B,2,FALSE)</f>
        <v>7</v>
      </c>
      <c r="D826">
        <v>4</v>
      </c>
      <c r="E826" s="2">
        <f t="shared" si="48"/>
        <v>42635</v>
      </c>
      <c r="F826">
        <v>0</v>
      </c>
      <c r="G826" t="s">
        <v>62</v>
      </c>
      <c r="H826" t="str">
        <f t="shared" si="49"/>
        <v>Other</v>
      </c>
      <c r="I826">
        <v>17</v>
      </c>
      <c r="J826">
        <v>6422</v>
      </c>
      <c r="K826">
        <v>4</v>
      </c>
      <c r="L826" t="s">
        <v>46</v>
      </c>
      <c r="M826" t="s">
        <v>683</v>
      </c>
      <c r="N826" t="s">
        <v>758</v>
      </c>
      <c r="O826" t="s">
        <v>758</v>
      </c>
      <c r="Q826" t="s">
        <v>759</v>
      </c>
      <c r="R826" t="s">
        <v>737</v>
      </c>
      <c r="S826" t="s">
        <v>1055</v>
      </c>
      <c r="T826" t="s">
        <v>1054</v>
      </c>
      <c r="U826" s="7">
        <v>59.990001679999999</v>
      </c>
      <c r="V826" s="7">
        <v>54.488929209402009</v>
      </c>
      <c r="W826">
        <v>1</v>
      </c>
      <c r="X826" s="7">
        <v>3</v>
      </c>
      <c r="Y826" s="7">
        <v>59.990001679999999</v>
      </c>
      <c r="Z826" s="7">
        <f t="shared" si="50"/>
        <v>56.990001679999999</v>
      </c>
      <c r="AA826" t="s">
        <v>45</v>
      </c>
      <c r="AB826" t="str">
        <f t="shared" si="51"/>
        <v>Non-Cash Payments</v>
      </c>
    </row>
    <row r="827" spans="1:28" x14ac:dyDescent="0.25">
      <c r="A827">
        <v>41896</v>
      </c>
      <c r="B827" s="2">
        <v>42438</v>
      </c>
      <c r="C827" s="10">
        <f>VLOOKUP(B827,Dates!A:B,2,FALSE)</f>
        <v>4</v>
      </c>
      <c r="D827">
        <v>4</v>
      </c>
      <c r="E827" s="2">
        <f t="shared" si="48"/>
        <v>42444</v>
      </c>
      <c r="F827">
        <v>0</v>
      </c>
      <c r="G827" t="s">
        <v>62</v>
      </c>
      <c r="H827" t="str">
        <f t="shared" si="49"/>
        <v>Other</v>
      </c>
      <c r="I827">
        <v>18</v>
      </c>
      <c r="J827">
        <v>289</v>
      </c>
      <c r="K827">
        <v>4</v>
      </c>
      <c r="L827" t="s">
        <v>46</v>
      </c>
      <c r="M827" t="s">
        <v>683</v>
      </c>
      <c r="N827" t="s">
        <v>746</v>
      </c>
      <c r="O827" t="s">
        <v>746</v>
      </c>
      <c r="Q827" t="s">
        <v>747</v>
      </c>
      <c r="R827" t="s">
        <v>737</v>
      </c>
      <c r="S827" t="s">
        <v>1053</v>
      </c>
      <c r="T827" t="s">
        <v>1052</v>
      </c>
      <c r="U827" s="7">
        <v>129.9900055</v>
      </c>
      <c r="V827" s="7">
        <v>110.80340837177086</v>
      </c>
      <c r="W827">
        <v>1</v>
      </c>
      <c r="X827" s="7">
        <v>6.5</v>
      </c>
      <c r="Y827" s="7">
        <v>129.9900055</v>
      </c>
      <c r="Z827" s="7">
        <f t="shared" si="50"/>
        <v>123.4900055</v>
      </c>
      <c r="AA827" t="s">
        <v>45</v>
      </c>
      <c r="AB827" t="str">
        <f t="shared" si="51"/>
        <v>Non-Cash Payments</v>
      </c>
    </row>
    <row r="828" spans="1:28" x14ac:dyDescent="0.25">
      <c r="A828">
        <v>48713</v>
      </c>
      <c r="B828" s="2">
        <v>42716</v>
      </c>
      <c r="C828" s="10">
        <f>VLOOKUP(B828,Dates!A:B,2,FALSE)</f>
        <v>2</v>
      </c>
      <c r="D828">
        <v>4</v>
      </c>
      <c r="E828" s="2">
        <f t="shared" si="48"/>
        <v>42720</v>
      </c>
      <c r="F828">
        <v>0</v>
      </c>
      <c r="G828" t="s">
        <v>62</v>
      </c>
      <c r="H828" t="str">
        <f t="shared" si="49"/>
        <v>Other</v>
      </c>
      <c r="I828">
        <v>18</v>
      </c>
      <c r="J828">
        <v>5384</v>
      </c>
      <c r="K828">
        <v>4</v>
      </c>
      <c r="L828" t="s">
        <v>46</v>
      </c>
      <c r="M828" t="s">
        <v>683</v>
      </c>
      <c r="N828" t="s">
        <v>760</v>
      </c>
      <c r="O828" t="s">
        <v>760</v>
      </c>
      <c r="Q828" t="s">
        <v>736</v>
      </c>
      <c r="R828" t="s">
        <v>737</v>
      </c>
      <c r="S828" t="s">
        <v>1053</v>
      </c>
      <c r="T828" t="s">
        <v>1052</v>
      </c>
      <c r="U828" s="7">
        <v>129.9900055</v>
      </c>
      <c r="V828" s="7">
        <v>110.80340837177086</v>
      </c>
      <c r="W828">
        <v>1</v>
      </c>
      <c r="X828" s="7">
        <v>6.5</v>
      </c>
      <c r="Y828" s="7">
        <v>129.9900055</v>
      </c>
      <c r="Z828" s="7">
        <f t="shared" si="50"/>
        <v>123.4900055</v>
      </c>
      <c r="AA828" t="s">
        <v>45</v>
      </c>
      <c r="AB828" t="str">
        <f t="shared" si="51"/>
        <v>Non-Cash Payments</v>
      </c>
    </row>
    <row r="829" spans="1:28" x14ac:dyDescent="0.25">
      <c r="A829">
        <v>45668</v>
      </c>
      <c r="B829" s="2">
        <v>42671</v>
      </c>
      <c r="C829" s="10">
        <f>VLOOKUP(B829,Dates!A:B,2,FALSE)</f>
        <v>6</v>
      </c>
      <c r="D829">
        <v>4</v>
      </c>
      <c r="E829" s="2">
        <f t="shared" si="48"/>
        <v>42677</v>
      </c>
      <c r="F829">
        <v>0</v>
      </c>
      <c r="G829" t="s">
        <v>62</v>
      </c>
      <c r="H829" t="str">
        <f t="shared" si="49"/>
        <v>Other</v>
      </c>
      <c r="I829">
        <v>18</v>
      </c>
      <c r="J829">
        <v>2985</v>
      </c>
      <c r="K829">
        <v>4</v>
      </c>
      <c r="L829" t="s">
        <v>46</v>
      </c>
      <c r="M829" t="s">
        <v>683</v>
      </c>
      <c r="N829" t="s">
        <v>761</v>
      </c>
      <c r="O829" t="s">
        <v>761</v>
      </c>
      <c r="Q829" t="s">
        <v>762</v>
      </c>
      <c r="R829" t="s">
        <v>737</v>
      </c>
      <c r="S829" t="s">
        <v>1053</v>
      </c>
      <c r="T829" t="s">
        <v>1052</v>
      </c>
      <c r="U829" s="7">
        <v>129.9900055</v>
      </c>
      <c r="V829" s="7">
        <v>110.80340837177086</v>
      </c>
      <c r="W829">
        <v>1</v>
      </c>
      <c r="X829" s="7">
        <v>6.5</v>
      </c>
      <c r="Y829" s="7">
        <v>129.9900055</v>
      </c>
      <c r="Z829" s="7">
        <f t="shared" si="50"/>
        <v>123.4900055</v>
      </c>
      <c r="AA829" t="s">
        <v>45</v>
      </c>
      <c r="AB829" t="str">
        <f t="shared" si="51"/>
        <v>Non-Cash Payments</v>
      </c>
    </row>
    <row r="830" spans="1:28" x14ac:dyDescent="0.25">
      <c r="A830">
        <v>74796</v>
      </c>
      <c r="B830" s="2">
        <v>43096</v>
      </c>
      <c r="C830" s="10">
        <f>VLOOKUP(B830,Dates!A:B,2,FALSE)</f>
        <v>4</v>
      </c>
      <c r="D830">
        <v>4</v>
      </c>
      <c r="E830" s="2">
        <f t="shared" si="48"/>
        <v>43102</v>
      </c>
      <c r="F830">
        <v>0</v>
      </c>
      <c r="G830" t="s">
        <v>62</v>
      </c>
      <c r="H830" t="str">
        <f t="shared" si="49"/>
        <v>Other</v>
      </c>
      <c r="I830">
        <v>66</v>
      </c>
      <c r="J830">
        <v>18349</v>
      </c>
      <c r="K830">
        <v>4</v>
      </c>
      <c r="L830" t="s">
        <v>46</v>
      </c>
      <c r="M830" t="s">
        <v>683</v>
      </c>
      <c r="N830" t="s">
        <v>763</v>
      </c>
      <c r="O830" t="s">
        <v>698</v>
      </c>
      <c r="Q830" t="s">
        <v>699</v>
      </c>
      <c r="R830" t="s">
        <v>700</v>
      </c>
      <c r="S830" t="s">
        <v>1115</v>
      </c>
      <c r="T830" t="s">
        <v>1114</v>
      </c>
      <c r="U830" s="7">
        <v>461.48001099999999</v>
      </c>
      <c r="V830" s="7">
        <v>376.77167767999998</v>
      </c>
      <c r="W830">
        <v>1</v>
      </c>
      <c r="X830" s="7">
        <v>25.379999160000001</v>
      </c>
      <c r="Y830" s="7">
        <v>461.48001099999999</v>
      </c>
      <c r="Z830" s="7">
        <f t="shared" si="50"/>
        <v>436.10001183999998</v>
      </c>
      <c r="AA830" t="s">
        <v>45</v>
      </c>
      <c r="AB830" t="str">
        <f t="shared" si="51"/>
        <v>Non-Cash Payments</v>
      </c>
    </row>
    <row r="831" spans="1:28" x14ac:dyDescent="0.25">
      <c r="A831">
        <v>27918</v>
      </c>
      <c r="B831" s="2">
        <v>42706</v>
      </c>
      <c r="C831" s="10">
        <f>VLOOKUP(B831,Dates!A:B,2,FALSE)</f>
        <v>6</v>
      </c>
      <c r="D831">
        <v>4</v>
      </c>
      <c r="E831" s="2">
        <f t="shared" si="48"/>
        <v>42712</v>
      </c>
      <c r="F831">
        <v>0</v>
      </c>
      <c r="G831" t="s">
        <v>62</v>
      </c>
      <c r="H831" t="str">
        <f t="shared" si="49"/>
        <v>Other</v>
      </c>
      <c r="I831">
        <v>18</v>
      </c>
      <c r="J831">
        <v>11286</v>
      </c>
      <c r="K831">
        <v>4</v>
      </c>
      <c r="L831" t="s">
        <v>46</v>
      </c>
      <c r="M831" t="s">
        <v>683</v>
      </c>
      <c r="N831" t="s">
        <v>764</v>
      </c>
      <c r="O831" t="s">
        <v>764</v>
      </c>
      <c r="Q831" t="s">
        <v>699</v>
      </c>
      <c r="R831" t="s">
        <v>700</v>
      </c>
      <c r="S831" t="s">
        <v>1053</v>
      </c>
      <c r="T831" t="s">
        <v>1052</v>
      </c>
      <c r="U831" s="7">
        <v>129.9900055</v>
      </c>
      <c r="V831" s="7">
        <v>110.80340837177086</v>
      </c>
      <c r="W831">
        <v>1</v>
      </c>
      <c r="X831" s="7">
        <v>7.1500000950000002</v>
      </c>
      <c r="Y831" s="7">
        <v>129.9900055</v>
      </c>
      <c r="Z831" s="7">
        <f t="shared" si="50"/>
        <v>122.840005405</v>
      </c>
      <c r="AA831" t="s">
        <v>45</v>
      </c>
      <c r="AB831" t="str">
        <f t="shared" si="51"/>
        <v>Non-Cash Payments</v>
      </c>
    </row>
    <row r="832" spans="1:28" x14ac:dyDescent="0.25">
      <c r="A832">
        <v>30097</v>
      </c>
      <c r="B832" s="2">
        <v>42444</v>
      </c>
      <c r="C832" s="10">
        <f>VLOOKUP(B832,Dates!A:B,2,FALSE)</f>
        <v>3</v>
      </c>
      <c r="D832">
        <v>4</v>
      </c>
      <c r="E832" s="2">
        <f t="shared" si="48"/>
        <v>42450</v>
      </c>
      <c r="F832">
        <v>0</v>
      </c>
      <c r="G832" t="s">
        <v>62</v>
      </c>
      <c r="H832" t="str">
        <f t="shared" si="49"/>
        <v>Other</v>
      </c>
      <c r="I832">
        <v>17</v>
      </c>
      <c r="J832">
        <v>489</v>
      </c>
      <c r="K832">
        <v>4</v>
      </c>
      <c r="L832" t="s">
        <v>46</v>
      </c>
      <c r="M832" t="s">
        <v>683</v>
      </c>
      <c r="N832" t="s">
        <v>765</v>
      </c>
      <c r="O832" t="s">
        <v>715</v>
      </c>
      <c r="Q832" t="s">
        <v>694</v>
      </c>
      <c r="R832" t="s">
        <v>695</v>
      </c>
      <c r="S832" t="s">
        <v>1055</v>
      </c>
      <c r="T832" t="s">
        <v>1054</v>
      </c>
      <c r="U832" s="7">
        <v>59.990001679999999</v>
      </c>
      <c r="V832" s="7">
        <v>54.488929209402009</v>
      </c>
      <c r="W832">
        <v>1</v>
      </c>
      <c r="X832" s="7">
        <v>3.2999999519999998</v>
      </c>
      <c r="Y832" s="7">
        <v>59.990001679999999</v>
      </c>
      <c r="Z832" s="7">
        <f t="shared" si="50"/>
        <v>56.690001727999999</v>
      </c>
      <c r="AA832" t="s">
        <v>45</v>
      </c>
      <c r="AB832" t="str">
        <f t="shared" si="51"/>
        <v>Non-Cash Payments</v>
      </c>
    </row>
    <row r="833" spans="1:28" x14ac:dyDescent="0.25">
      <c r="A833">
        <v>30966</v>
      </c>
      <c r="B833" s="2">
        <v>42457</v>
      </c>
      <c r="C833" s="10">
        <f>VLOOKUP(B833,Dates!A:B,2,FALSE)</f>
        <v>2</v>
      </c>
      <c r="D833">
        <v>4</v>
      </c>
      <c r="E833" s="2">
        <f t="shared" si="48"/>
        <v>42461</v>
      </c>
      <c r="F833">
        <v>0</v>
      </c>
      <c r="G833" t="s">
        <v>62</v>
      </c>
      <c r="H833" t="str">
        <f t="shared" si="49"/>
        <v>Other</v>
      </c>
      <c r="I833">
        <v>18</v>
      </c>
      <c r="J833">
        <v>4510</v>
      </c>
      <c r="K833">
        <v>4</v>
      </c>
      <c r="L833" t="s">
        <v>46</v>
      </c>
      <c r="M833" t="s">
        <v>683</v>
      </c>
      <c r="N833" t="s">
        <v>766</v>
      </c>
      <c r="O833" t="s">
        <v>767</v>
      </c>
      <c r="Q833" t="s">
        <v>751</v>
      </c>
      <c r="R833" t="s">
        <v>695</v>
      </c>
      <c r="S833" t="s">
        <v>1053</v>
      </c>
      <c r="T833" t="s">
        <v>1052</v>
      </c>
      <c r="U833" s="7">
        <v>129.9900055</v>
      </c>
      <c r="V833" s="7">
        <v>110.80340837177086</v>
      </c>
      <c r="W833">
        <v>1</v>
      </c>
      <c r="X833" s="7">
        <v>7.1500000950000002</v>
      </c>
      <c r="Y833" s="7">
        <v>129.9900055</v>
      </c>
      <c r="Z833" s="7">
        <f t="shared" si="50"/>
        <v>122.840005405</v>
      </c>
      <c r="AA833" t="s">
        <v>45</v>
      </c>
      <c r="AB833" t="str">
        <f t="shared" si="51"/>
        <v>Non-Cash Payments</v>
      </c>
    </row>
    <row r="834" spans="1:28" x14ac:dyDescent="0.25">
      <c r="A834">
        <v>30063</v>
      </c>
      <c r="B834" s="2">
        <v>42443</v>
      </c>
      <c r="C834" s="10">
        <f>VLOOKUP(B834,Dates!A:B,2,FALSE)</f>
        <v>2</v>
      </c>
      <c r="D834">
        <v>4</v>
      </c>
      <c r="E834" s="2">
        <f t="shared" si="48"/>
        <v>42447</v>
      </c>
      <c r="F834">
        <v>0</v>
      </c>
      <c r="G834" t="s">
        <v>62</v>
      </c>
      <c r="H834" t="str">
        <f t="shared" si="49"/>
        <v>Other</v>
      </c>
      <c r="I834">
        <v>18</v>
      </c>
      <c r="J834">
        <v>9626</v>
      </c>
      <c r="K834">
        <v>4</v>
      </c>
      <c r="L834" t="s">
        <v>46</v>
      </c>
      <c r="M834" t="s">
        <v>683</v>
      </c>
      <c r="N834" t="s">
        <v>768</v>
      </c>
      <c r="O834" t="s">
        <v>712</v>
      </c>
      <c r="Q834" t="s">
        <v>694</v>
      </c>
      <c r="R834" t="s">
        <v>695</v>
      </c>
      <c r="S834" t="s">
        <v>1053</v>
      </c>
      <c r="T834" t="s">
        <v>1052</v>
      </c>
      <c r="U834" s="7">
        <v>129.9900055</v>
      </c>
      <c r="V834" s="7">
        <v>110.80340837177086</v>
      </c>
      <c r="W834">
        <v>1</v>
      </c>
      <c r="X834" s="7">
        <v>7.1500000950000002</v>
      </c>
      <c r="Y834" s="7">
        <v>129.9900055</v>
      </c>
      <c r="Z834" s="7">
        <f t="shared" si="50"/>
        <v>122.840005405</v>
      </c>
      <c r="AA834" t="s">
        <v>45</v>
      </c>
      <c r="AB834" t="str">
        <f t="shared" si="51"/>
        <v>Non-Cash Payments</v>
      </c>
    </row>
    <row r="835" spans="1:28" x14ac:dyDescent="0.25">
      <c r="A835">
        <v>22019</v>
      </c>
      <c r="B835" s="2">
        <v>42326</v>
      </c>
      <c r="C835" s="10">
        <f>VLOOKUP(B835,Dates!A:B,2,FALSE)</f>
        <v>4</v>
      </c>
      <c r="D835">
        <v>4</v>
      </c>
      <c r="E835" s="2">
        <f t="shared" ref="E835:E898" si="52">WORKDAY(B835,D835)</f>
        <v>42332</v>
      </c>
      <c r="F835">
        <v>1</v>
      </c>
      <c r="G835" t="s">
        <v>62</v>
      </c>
      <c r="H835" t="str">
        <f t="shared" ref="H835:H898" si="53">IF(AND(F835=0,G835="Same Day"),"Same Day - On Time","Other")</f>
        <v>Other</v>
      </c>
      <c r="I835">
        <v>18</v>
      </c>
      <c r="J835">
        <v>9494</v>
      </c>
      <c r="K835">
        <v>4</v>
      </c>
      <c r="L835" t="s">
        <v>46</v>
      </c>
      <c r="M835" t="s">
        <v>683</v>
      </c>
      <c r="N835" t="s">
        <v>769</v>
      </c>
      <c r="O835" t="s">
        <v>706</v>
      </c>
      <c r="Q835" t="s">
        <v>690</v>
      </c>
      <c r="R835" t="s">
        <v>691</v>
      </c>
      <c r="S835" t="s">
        <v>1053</v>
      </c>
      <c r="T835" t="s">
        <v>1052</v>
      </c>
      <c r="U835" s="7">
        <v>129.9900055</v>
      </c>
      <c r="V835" s="7">
        <v>110.80340837177086</v>
      </c>
      <c r="W835">
        <v>1</v>
      </c>
      <c r="X835" s="7">
        <v>7.1500000950000002</v>
      </c>
      <c r="Y835" s="7">
        <v>129.9900055</v>
      </c>
      <c r="Z835" s="7">
        <f t="shared" ref="Z835:Z898" si="54">Y835-X835</f>
        <v>122.840005405</v>
      </c>
      <c r="AA835" t="s">
        <v>45</v>
      </c>
      <c r="AB835" t="str">
        <f t="shared" ref="AB835:AB898" si="55">IF(AND(Z835&gt;200,AA835="CASH"),"Cash Over 200",IF(AA835="CASH","Cash Not Over 200","Non-Cash Payments"))</f>
        <v>Non-Cash Payments</v>
      </c>
    </row>
    <row r="836" spans="1:28" x14ac:dyDescent="0.25">
      <c r="A836">
        <v>24230</v>
      </c>
      <c r="B836" s="2">
        <v>42358</v>
      </c>
      <c r="C836" s="10">
        <f>VLOOKUP(B836,Dates!A:B,2,FALSE)</f>
        <v>1</v>
      </c>
      <c r="D836">
        <v>4</v>
      </c>
      <c r="E836" s="2">
        <f t="shared" si="52"/>
        <v>42362</v>
      </c>
      <c r="F836">
        <v>1</v>
      </c>
      <c r="G836" t="s">
        <v>62</v>
      </c>
      <c r="H836" t="str">
        <f t="shared" si="53"/>
        <v>Other</v>
      </c>
      <c r="I836">
        <v>18</v>
      </c>
      <c r="J836">
        <v>1718</v>
      </c>
      <c r="K836">
        <v>4</v>
      </c>
      <c r="L836" t="s">
        <v>46</v>
      </c>
      <c r="M836" t="s">
        <v>683</v>
      </c>
      <c r="N836" t="s">
        <v>770</v>
      </c>
      <c r="O836" t="s">
        <v>771</v>
      </c>
      <c r="Q836" t="s">
        <v>772</v>
      </c>
      <c r="R836" t="s">
        <v>687</v>
      </c>
      <c r="S836" t="s">
        <v>1053</v>
      </c>
      <c r="T836" t="s">
        <v>1052</v>
      </c>
      <c r="U836" s="7">
        <v>129.9900055</v>
      </c>
      <c r="V836" s="7">
        <v>110.80340837177086</v>
      </c>
      <c r="W836">
        <v>1</v>
      </c>
      <c r="X836" s="7">
        <v>7.1500000950000002</v>
      </c>
      <c r="Y836" s="7">
        <v>129.9900055</v>
      </c>
      <c r="Z836" s="7">
        <f t="shared" si="54"/>
        <v>122.840005405</v>
      </c>
      <c r="AA836" t="s">
        <v>45</v>
      </c>
      <c r="AB836" t="str">
        <f t="shared" si="55"/>
        <v>Non-Cash Payments</v>
      </c>
    </row>
    <row r="837" spans="1:28" x14ac:dyDescent="0.25">
      <c r="A837">
        <v>48713</v>
      </c>
      <c r="B837" s="2">
        <v>42716</v>
      </c>
      <c r="C837" s="10">
        <f>VLOOKUP(B837,Dates!A:B,2,FALSE)</f>
        <v>2</v>
      </c>
      <c r="D837">
        <v>4</v>
      </c>
      <c r="E837" s="2">
        <f t="shared" si="52"/>
        <v>42720</v>
      </c>
      <c r="F837">
        <v>0</v>
      </c>
      <c r="G837" t="s">
        <v>62</v>
      </c>
      <c r="H837" t="str">
        <f t="shared" si="53"/>
        <v>Other</v>
      </c>
      <c r="I837">
        <v>18</v>
      </c>
      <c r="J837">
        <v>5384</v>
      </c>
      <c r="K837">
        <v>4</v>
      </c>
      <c r="L837" t="s">
        <v>46</v>
      </c>
      <c r="M837" t="s">
        <v>683</v>
      </c>
      <c r="N837" t="s">
        <v>760</v>
      </c>
      <c r="O837" t="s">
        <v>760</v>
      </c>
      <c r="Q837" t="s">
        <v>736</v>
      </c>
      <c r="R837" t="s">
        <v>737</v>
      </c>
      <c r="S837" t="s">
        <v>1053</v>
      </c>
      <c r="T837" t="s">
        <v>1052</v>
      </c>
      <c r="U837" s="7">
        <v>129.9900055</v>
      </c>
      <c r="V837" s="7">
        <v>110.80340837177086</v>
      </c>
      <c r="W837">
        <v>1</v>
      </c>
      <c r="X837" s="7">
        <v>7.1500000950000002</v>
      </c>
      <c r="Y837" s="7">
        <v>129.9900055</v>
      </c>
      <c r="Z837" s="7">
        <f t="shared" si="54"/>
        <v>122.840005405</v>
      </c>
      <c r="AA837" t="s">
        <v>45</v>
      </c>
      <c r="AB837" t="str">
        <f t="shared" si="55"/>
        <v>Non-Cash Payments</v>
      </c>
    </row>
    <row r="838" spans="1:28" x14ac:dyDescent="0.25">
      <c r="A838">
        <v>42353</v>
      </c>
      <c r="B838" s="2">
        <v>42652</v>
      </c>
      <c r="C838" s="10">
        <f>VLOOKUP(B838,Dates!A:B,2,FALSE)</f>
        <v>1</v>
      </c>
      <c r="D838">
        <v>4</v>
      </c>
      <c r="E838" s="2">
        <f t="shared" si="52"/>
        <v>42656</v>
      </c>
      <c r="F838">
        <v>0</v>
      </c>
      <c r="G838" t="s">
        <v>62</v>
      </c>
      <c r="H838" t="str">
        <f t="shared" si="53"/>
        <v>Other</v>
      </c>
      <c r="I838">
        <v>18</v>
      </c>
      <c r="J838">
        <v>5295</v>
      </c>
      <c r="K838">
        <v>4</v>
      </c>
      <c r="L838" t="s">
        <v>46</v>
      </c>
      <c r="M838" t="s">
        <v>683</v>
      </c>
      <c r="N838" t="s">
        <v>773</v>
      </c>
      <c r="O838" t="s">
        <v>773</v>
      </c>
      <c r="Q838" t="s">
        <v>736</v>
      </c>
      <c r="R838" t="s">
        <v>737</v>
      </c>
      <c r="S838" t="s">
        <v>1053</v>
      </c>
      <c r="T838" t="s">
        <v>1052</v>
      </c>
      <c r="U838" s="7">
        <v>129.9900055</v>
      </c>
      <c r="V838" s="7">
        <v>110.80340837177086</v>
      </c>
      <c r="W838">
        <v>1</v>
      </c>
      <c r="X838" s="7">
        <v>7.1500000950000002</v>
      </c>
      <c r="Y838" s="7">
        <v>129.9900055</v>
      </c>
      <c r="Z838" s="7">
        <f t="shared" si="54"/>
        <v>122.840005405</v>
      </c>
      <c r="AA838" t="s">
        <v>45</v>
      </c>
      <c r="AB838" t="str">
        <f t="shared" si="55"/>
        <v>Non-Cash Payments</v>
      </c>
    </row>
    <row r="839" spans="1:28" x14ac:dyDescent="0.25">
      <c r="A839">
        <v>45668</v>
      </c>
      <c r="B839" s="2">
        <v>42671</v>
      </c>
      <c r="C839" s="10">
        <f>VLOOKUP(B839,Dates!A:B,2,FALSE)</f>
        <v>6</v>
      </c>
      <c r="D839">
        <v>4</v>
      </c>
      <c r="E839" s="2">
        <f t="shared" si="52"/>
        <v>42677</v>
      </c>
      <c r="F839">
        <v>0</v>
      </c>
      <c r="G839" t="s">
        <v>62</v>
      </c>
      <c r="H839" t="str">
        <f t="shared" si="53"/>
        <v>Other</v>
      </c>
      <c r="I839">
        <v>18</v>
      </c>
      <c r="J839">
        <v>2985</v>
      </c>
      <c r="K839">
        <v>4</v>
      </c>
      <c r="L839" t="s">
        <v>46</v>
      </c>
      <c r="M839" t="s">
        <v>683</v>
      </c>
      <c r="N839" t="s">
        <v>761</v>
      </c>
      <c r="O839" t="s">
        <v>761</v>
      </c>
      <c r="Q839" t="s">
        <v>762</v>
      </c>
      <c r="R839" t="s">
        <v>737</v>
      </c>
      <c r="S839" t="s">
        <v>1053</v>
      </c>
      <c r="T839" t="s">
        <v>1052</v>
      </c>
      <c r="U839" s="7">
        <v>129.9900055</v>
      </c>
      <c r="V839" s="7">
        <v>110.80340837177086</v>
      </c>
      <c r="W839">
        <v>1</v>
      </c>
      <c r="X839" s="7">
        <v>7.1500000950000002</v>
      </c>
      <c r="Y839" s="7">
        <v>129.9900055</v>
      </c>
      <c r="Z839" s="7">
        <f t="shared" si="54"/>
        <v>122.840005405</v>
      </c>
      <c r="AA839" t="s">
        <v>45</v>
      </c>
      <c r="AB839" t="str">
        <f t="shared" si="55"/>
        <v>Non-Cash Payments</v>
      </c>
    </row>
    <row r="840" spans="1:28" x14ac:dyDescent="0.25">
      <c r="A840">
        <v>42134</v>
      </c>
      <c r="B840" s="2">
        <v>42560</v>
      </c>
      <c r="C840" s="10">
        <f>VLOOKUP(B840,Dates!A:B,2,FALSE)</f>
        <v>7</v>
      </c>
      <c r="D840">
        <v>4</v>
      </c>
      <c r="E840" s="2">
        <f t="shared" si="52"/>
        <v>42565</v>
      </c>
      <c r="F840">
        <v>1</v>
      </c>
      <c r="G840" t="s">
        <v>62</v>
      </c>
      <c r="H840" t="str">
        <f t="shared" si="53"/>
        <v>Other</v>
      </c>
      <c r="I840">
        <v>18</v>
      </c>
      <c r="J840">
        <v>3984</v>
      </c>
      <c r="K840">
        <v>4</v>
      </c>
      <c r="L840" t="s">
        <v>46</v>
      </c>
      <c r="M840" t="s">
        <v>683</v>
      </c>
      <c r="N840" t="s">
        <v>774</v>
      </c>
      <c r="O840" t="s">
        <v>775</v>
      </c>
      <c r="Q840" t="s">
        <v>776</v>
      </c>
      <c r="R840" t="s">
        <v>777</v>
      </c>
      <c r="S840" t="s">
        <v>1053</v>
      </c>
      <c r="T840" t="s">
        <v>1052</v>
      </c>
      <c r="U840" s="7">
        <v>129.9900055</v>
      </c>
      <c r="V840" s="7">
        <v>110.80340837177086</v>
      </c>
      <c r="W840">
        <v>1</v>
      </c>
      <c r="X840" s="7">
        <v>9.1000003809999992</v>
      </c>
      <c r="Y840" s="7">
        <v>129.9900055</v>
      </c>
      <c r="Z840" s="7">
        <f t="shared" si="54"/>
        <v>120.89000511899999</v>
      </c>
      <c r="AA840" t="s">
        <v>45</v>
      </c>
      <c r="AB840" t="str">
        <f t="shared" si="55"/>
        <v>Non-Cash Payments</v>
      </c>
    </row>
    <row r="841" spans="1:28" x14ac:dyDescent="0.25">
      <c r="A841">
        <v>21522</v>
      </c>
      <c r="B841" s="2">
        <v>42319</v>
      </c>
      <c r="C841" s="10">
        <f>VLOOKUP(B841,Dates!A:B,2,FALSE)</f>
        <v>4</v>
      </c>
      <c r="D841">
        <v>4</v>
      </c>
      <c r="E841" s="2">
        <f t="shared" si="52"/>
        <v>42325</v>
      </c>
      <c r="F841">
        <v>0</v>
      </c>
      <c r="G841" t="s">
        <v>62</v>
      </c>
      <c r="H841" t="str">
        <f t="shared" si="53"/>
        <v>Other</v>
      </c>
      <c r="I841">
        <v>18</v>
      </c>
      <c r="J841">
        <v>5270</v>
      </c>
      <c r="K841">
        <v>4</v>
      </c>
      <c r="L841" t="s">
        <v>46</v>
      </c>
      <c r="M841" t="s">
        <v>683</v>
      </c>
      <c r="N841" t="s">
        <v>778</v>
      </c>
      <c r="O841" t="s">
        <v>779</v>
      </c>
      <c r="Q841" t="s">
        <v>699</v>
      </c>
      <c r="R841" t="s">
        <v>700</v>
      </c>
      <c r="S841" t="s">
        <v>1053</v>
      </c>
      <c r="T841" t="s">
        <v>1052</v>
      </c>
      <c r="U841" s="7">
        <v>129.9900055</v>
      </c>
      <c r="V841" s="7">
        <v>110.80340837177086</v>
      </c>
      <c r="W841">
        <v>1</v>
      </c>
      <c r="X841" s="7">
        <v>9.1000003809999992</v>
      </c>
      <c r="Y841" s="7">
        <v>129.9900055</v>
      </c>
      <c r="Z841" s="7">
        <f t="shared" si="54"/>
        <v>120.89000511899999</v>
      </c>
      <c r="AA841" t="s">
        <v>45</v>
      </c>
      <c r="AB841" t="str">
        <f t="shared" si="55"/>
        <v>Non-Cash Payments</v>
      </c>
    </row>
    <row r="842" spans="1:28" x14ac:dyDescent="0.25">
      <c r="A842">
        <v>23767</v>
      </c>
      <c r="B842" s="2">
        <v>42351</v>
      </c>
      <c r="C842" s="10">
        <f>VLOOKUP(B842,Dates!A:B,2,FALSE)</f>
        <v>1</v>
      </c>
      <c r="D842">
        <v>4</v>
      </c>
      <c r="E842" s="2">
        <f t="shared" si="52"/>
        <v>42355</v>
      </c>
      <c r="F842">
        <v>0</v>
      </c>
      <c r="G842" t="s">
        <v>62</v>
      </c>
      <c r="H842" t="str">
        <f t="shared" si="53"/>
        <v>Other</v>
      </c>
      <c r="I842">
        <v>18</v>
      </c>
      <c r="J842">
        <v>10966</v>
      </c>
      <c r="K842">
        <v>4</v>
      </c>
      <c r="L842" t="s">
        <v>46</v>
      </c>
      <c r="M842" t="s">
        <v>683</v>
      </c>
      <c r="N842" t="s">
        <v>780</v>
      </c>
      <c r="O842" t="s">
        <v>781</v>
      </c>
      <c r="Q842" t="s">
        <v>699</v>
      </c>
      <c r="R842" t="s">
        <v>700</v>
      </c>
      <c r="S842" t="s">
        <v>1053</v>
      </c>
      <c r="T842" t="s">
        <v>1052</v>
      </c>
      <c r="U842" s="7">
        <v>129.9900055</v>
      </c>
      <c r="V842" s="7">
        <v>110.80340837177086</v>
      </c>
      <c r="W842">
        <v>1</v>
      </c>
      <c r="X842" s="7">
        <v>9.1000003809999992</v>
      </c>
      <c r="Y842" s="7">
        <v>129.9900055</v>
      </c>
      <c r="Z842" s="7">
        <f t="shared" si="54"/>
        <v>120.89000511899999</v>
      </c>
      <c r="AA842" t="s">
        <v>45</v>
      </c>
      <c r="AB842" t="str">
        <f t="shared" si="55"/>
        <v>Non-Cash Payments</v>
      </c>
    </row>
    <row r="843" spans="1:28" x14ac:dyDescent="0.25">
      <c r="A843">
        <v>25433</v>
      </c>
      <c r="B843" s="2">
        <v>42552</v>
      </c>
      <c r="C843" s="10">
        <f>VLOOKUP(B843,Dates!A:B,2,FALSE)</f>
        <v>6</v>
      </c>
      <c r="D843">
        <v>4</v>
      </c>
      <c r="E843" s="2">
        <f t="shared" si="52"/>
        <v>42558</v>
      </c>
      <c r="F843">
        <v>0</v>
      </c>
      <c r="G843" t="s">
        <v>62</v>
      </c>
      <c r="H843" t="str">
        <f t="shared" si="53"/>
        <v>Other</v>
      </c>
      <c r="I843">
        <v>18</v>
      </c>
      <c r="J843">
        <v>1868</v>
      </c>
      <c r="K843">
        <v>4</v>
      </c>
      <c r="L843" t="s">
        <v>46</v>
      </c>
      <c r="M843" t="s">
        <v>683</v>
      </c>
      <c r="N843" t="s">
        <v>782</v>
      </c>
      <c r="O843" t="s">
        <v>783</v>
      </c>
      <c r="Q843" t="s">
        <v>699</v>
      </c>
      <c r="R843" t="s">
        <v>700</v>
      </c>
      <c r="S843" t="s">
        <v>1053</v>
      </c>
      <c r="T843" t="s">
        <v>1052</v>
      </c>
      <c r="U843" s="7">
        <v>129.9900055</v>
      </c>
      <c r="V843" s="7">
        <v>110.80340837177086</v>
      </c>
      <c r="W843">
        <v>1</v>
      </c>
      <c r="X843" s="7">
        <v>9.1000003809999992</v>
      </c>
      <c r="Y843" s="7">
        <v>129.9900055</v>
      </c>
      <c r="Z843" s="7">
        <f t="shared" si="54"/>
        <v>120.89000511899999</v>
      </c>
      <c r="AA843" t="s">
        <v>45</v>
      </c>
      <c r="AB843" t="str">
        <f t="shared" si="55"/>
        <v>Non-Cash Payments</v>
      </c>
    </row>
    <row r="844" spans="1:28" x14ac:dyDescent="0.25">
      <c r="A844">
        <v>73893</v>
      </c>
      <c r="B844" s="2">
        <v>43083</v>
      </c>
      <c r="C844" s="10">
        <f>VLOOKUP(B844,Dates!A:B,2,FALSE)</f>
        <v>5</v>
      </c>
      <c r="D844">
        <v>4</v>
      </c>
      <c r="E844" s="2">
        <f t="shared" si="52"/>
        <v>43089</v>
      </c>
      <c r="F844">
        <v>0</v>
      </c>
      <c r="G844" t="s">
        <v>62</v>
      </c>
      <c r="H844" t="str">
        <f t="shared" si="53"/>
        <v>Other</v>
      </c>
      <c r="I844">
        <v>76</v>
      </c>
      <c r="J844">
        <v>17446</v>
      </c>
      <c r="K844">
        <v>4</v>
      </c>
      <c r="L844" t="s">
        <v>46</v>
      </c>
      <c r="M844" t="s">
        <v>683</v>
      </c>
      <c r="N844" t="s">
        <v>784</v>
      </c>
      <c r="O844" t="s">
        <v>785</v>
      </c>
      <c r="Q844" t="s">
        <v>699</v>
      </c>
      <c r="R844" t="s">
        <v>700</v>
      </c>
      <c r="S844" t="s">
        <v>1129</v>
      </c>
      <c r="T844" t="s">
        <v>1128</v>
      </c>
      <c r="U844" s="7">
        <v>215.82000729999999</v>
      </c>
      <c r="V844" s="7">
        <v>186.82667412499998</v>
      </c>
      <c r="W844">
        <v>1</v>
      </c>
      <c r="X844" s="7">
        <v>15.10999966</v>
      </c>
      <c r="Y844" s="7">
        <v>215.82000729999999</v>
      </c>
      <c r="Z844" s="7">
        <f t="shared" si="54"/>
        <v>200.71000763999999</v>
      </c>
      <c r="AA844" t="s">
        <v>45</v>
      </c>
      <c r="AB844" t="str">
        <f t="shared" si="55"/>
        <v>Non-Cash Payments</v>
      </c>
    </row>
    <row r="845" spans="1:28" x14ac:dyDescent="0.25">
      <c r="A845">
        <v>30085</v>
      </c>
      <c r="B845" s="2">
        <v>42444</v>
      </c>
      <c r="C845" s="10">
        <f>VLOOKUP(B845,Dates!A:B,2,FALSE)</f>
        <v>3</v>
      </c>
      <c r="D845">
        <v>4</v>
      </c>
      <c r="E845" s="2">
        <f t="shared" si="52"/>
        <v>42450</v>
      </c>
      <c r="F845">
        <v>1</v>
      </c>
      <c r="G845" t="s">
        <v>62</v>
      </c>
      <c r="H845" t="str">
        <f t="shared" si="53"/>
        <v>Other</v>
      </c>
      <c r="I845">
        <v>17</v>
      </c>
      <c r="J845">
        <v>10071</v>
      </c>
      <c r="K845">
        <v>4</v>
      </c>
      <c r="L845" t="s">
        <v>46</v>
      </c>
      <c r="M845" t="s">
        <v>683</v>
      </c>
      <c r="N845" t="s">
        <v>786</v>
      </c>
      <c r="O845" t="s">
        <v>693</v>
      </c>
      <c r="Q845" t="s">
        <v>694</v>
      </c>
      <c r="R845" t="s">
        <v>695</v>
      </c>
      <c r="S845" t="s">
        <v>1055</v>
      </c>
      <c r="T845" t="s">
        <v>1054</v>
      </c>
      <c r="U845" s="7">
        <v>59.990001679999999</v>
      </c>
      <c r="V845" s="7">
        <v>54.488929209402009</v>
      </c>
      <c r="W845">
        <v>1</v>
      </c>
      <c r="X845" s="7">
        <v>4.1999998090000004</v>
      </c>
      <c r="Y845" s="7">
        <v>59.990001679999999</v>
      </c>
      <c r="Z845" s="7">
        <f t="shared" si="54"/>
        <v>55.790001871000001</v>
      </c>
      <c r="AA845" t="s">
        <v>45</v>
      </c>
      <c r="AB845" t="str">
        <f t="shared" si="55"/>
        <v>Non-Cash Payments</v>
      </c>
    </row>
    <row r="846" spans="1:28" x14ac:dyDescent="0.25">
      <c r="A846">
        <v>30172</v>
      </c>
      <c r="B846" s="2">
        <v>42445</v>
      </c>
      <c r="C846" s="10">
        <f>VLOOKUP(B846,Dates!A:B,2,FALSE)</f>
        <v>4</v>
      </c>
      <c r="D846">
        <v>4</v>
      </c>
      <c r="E846" s="2">
        <f t="shared" si="52"/>
        <v>42451</v>
      </c>
      <c r="F846">
        <v>0</v>
      </c>
      <c r="G846" t="s">
        <v>62</v>
      </c>
      <c r="H846" t="str">
        <f t="shared" si="53"/>
        <v>Other</v>
      </c>
      <c r="I846">
        <v>18</v>
      </c>
      <c r="J846">
        <v>1271</v>
      </c>
      <c r="K846">
        <v>4</v>
      </c>
      <c r="L846" t="s">
        <v>46</v>
      </c>
      <c r="M846" t="s">
        <v>683</v>
      </c>
      <c r="N846" t="s">
        <v>768</v>
      </c>
      <c r="O846" t="s">
        <v>712</v>
      </c>
      <c r="Q846" t="s">
        <v>694</v>
      </c>
      <c r="R846" t="s">
        <v>695</v>
      </c>
      <c r="S846" t="s">
        <v>1053</v>
      </c>
      <c r="T846" t="s">
        <v>1052</v>
      </c>
      <c r="U846" s="7">
        <v>129.9900055</v>
      </c>
      <c r="V846" s="7">
        <v>110.80340837177086</v>
      </c>
      <c r="W846">
        <v>1</v>
      </c>
      <c r="X846" s="7">
        <v>9.1000003809999992</v>
      </c>
      <c r="Y846" s="7">
        <v>129.9900055</v>
      </c>
      <c r="Z846" s="7">
        <f t="shared" si="54"/>
        <v>120.89000511899999</v>
      </c>
      <c r="AA846" t="s">
        <v>45</v>
      </c>
      <c r="AB846" t="str">
        <f t="shared" si="55"/>
        <v>Non-Cash Payments</v>
      </c>
    </row>
    <row r="847" spans="1:28" x14ac:dyDescent="0.25">
      <c r="A847">
        <v>27478</v>
      </c>
      <c r="B847" s="2">
        <v>42523</v>
      </c>
      <c r="C847" s="10">
        <f>VLOOKUP(B847,Dates!A:B,2,FALSE)</f>
        <v>5</v>
      </c>
      <c r="D847">
        <v>4</v>
      </c>
      <c r="E847" s="2">
        <f t="shared" si="52"/>
        <v>42529</v>
      </c>
      <c r="F847">
        <v>0</v>
      </c>
      <c r="G847" t="s">
        <v>62</v>
      </c>
      <c r="H847" t="str">
        <f t="shared" si="53"/>
        <v>Other</v>
      </c>
      <c r="I847">
        <v>18</v>
      </c>
      <c r="J847">
        <v>11930</v>
      </c>
      <c r="K847">
        <v>4</v>
      </c>
      <c r="L847" t="s">
        <v>46</v>
      </c>
      <c r="M847" t="s">
        <v>683</v>
      </c>
      <c r="N847" t="s">
        <v>787</v>
      </c>
      <c r="O847" t="s">
        <v>712</v>
      </c>
      <c r="Q847" t="s">
        <v>694</v>
      </c>
      <c r="R847" t="s">
        <v>695</v>
      </c>
      <c r="S847" t="s">
        <v>1053</v>
      </c>
      <c r="T847" t="s">
        <v>1052</v>
      </c>
      <c r="U847" s="7">
        <v>129.9900055</v>
      </c>
      <c r="V847" s="7">
        <v>110.80340837177086</v>
      </c>
      <c r="W847">
        <v>1</v>
      </c>
      <c r="X847" s="7">
        <v>9.1000003809999992</v>
      </c>
      <c r="Y847" s="7">
        <v>129.9900055</v>
      </c>
      <c r="Z847" s="7">
        <f t="shared" si="54"/>
        <v>120.89000511899999</v>
      </c>
      <c r="AA847" t="s">
        <v>45</v>
      </c>
      <c r="AB847" t="str">
        <f t="shared" si="55"/>
        <v>Non-Cash Payments</v>
      </c>
    </row>
    <row r="848" spans="1:28" x14ac:dyDescent="0.25">
      <c r="A848">
        <v>76976</v>
      </c>
      <c r="B848" s="2">
        <v>43128</v>
      </c>
      <c r="C848" s="10">
        <f>VLOOKUP(B848,Dates!A:B,2,FALSE)</f>
        <v>1</v>
      </c>
      <c r="D848">
        <v>4</v>
      </c>
      <c r="E848" s="2">
        <f t="shared" si="52"/>
        <v>43132</v>
      </c>
      <c r="F848">
        <v>0</v>
      </c>
      <c r="G848" t="s">
        <v>62</v>
      </c>
      <c r="H848" t="str">
        <f t="shared" si="53"/>
        <v>Other</v>
      </c>
      <c r="I848">
        <v>76</v>
      </c>
      <c r="J848">
        <v>20529</v>
      </c>
      <c r="K848">
        <v>4</v>
      </c>
      <c r="L848" t="s">
        <v>46</v>
      </c>
      <c r="M848" t="s">
        <v>683</v>
      </c>
      <c r="N848" t="s">
        <v>788</v>
      </c>
      <c r="O848" t="s">
        <v>739</v>
      </c>
      <c r="Q848" t="s">
        <v>694</v>
      </c>
      <c r="R848" t="s">
        <v>695</v>
      </c>
      <c r="S848" t="s">
        <v>1129</v>
      </c>
      <c r="T848" t="s">
        <v>1128</v>
      </c>
      <c r="U848" s="7">
        <v>215.82000729999999</v>
      </c>
      <c r="V848" s="7">
        <v>186.82667412499998</v>
      </c>
      <c r="W848">
        <v>1</v>
      </c>
      <c r="X848" s="7">
        <v>15.10999966</v>
      </c>
      <c r="Y848" s="7">
        <v>215.82000729999999</v>
      </c>
      <c r="Z848" s="7">
        <f t="shared" si="54"/>
        <v>200.71000763999999</v>
      </c>
      <c r="AA848" t="s">
        <v>45</v>
      </c>
      <c r="AB848" t="str">
        <f t="shared" si="55"/>
        <v>Non-Cash Payments</v>
      </c>
    </row>
    <row r="849" spans="1:28" x14ac:dyDescent="0.25">
      <c r="A849">
        <v>24063</v>
      </c>
      <c r="B849" s="2">
        <v>42356</v>
      </c>
      <c r="C849" s="10">
        <f>VLOOKUP(B849,Dates!A:B,2,FALSE)</f>
        <v>6</v>
      </c>
      <c r="D849">
        <v>4</v>
      </c>
      <c r="E849" s="2">
        <f t="shared" si="52"/>
        <v>42362</v>
      </c>
      <c r="F849">
        <v>0</v>
      </c>
      <c r="G849" t="s">
        <v>62</v>
      </c>
      <c r="H849" t="str">
        <f t="shared" si="53"/>
        <v>Other</v>
      </c>
      <c r="I849">
        <v>18</v>
      </c>
      <c r="J849">
        <v>8358</v>
      </c>
      <c r="K849">
        <v>4</v>
      </c>
      <c r="L849" t="s">
        <v>46</v>
      </c>
      <c r="M849" t="s">
        <v>683</v>
      </c>
      <c r="N849" t="s">
        <v>789</v>
      </c>
      <c r="O849" t="s">
        <v>689</v>
      </c>
      <c r="Q849" t="s">
        <v>690</v>
      </c>
      <c r="R849" t="s">
        <v>691</v>
      </c>
      <c r="S849" t="s">
        <v>1053</v>
      </c>
      <c r="T849" t="s">
        <v>1052</v>
      </c>
      <c r="U849" s="7">
        <v>129.9900055</v>
      </c>
      <c r="V849" s="7">
        <v>110.80340837177086</v>
      </c>
      <c r="W849">
        <v>1</v>
      </c>
      <c r="X849" s="7">
        <v>9.1000003809999992</v>
      </c>
      <c r="Y849" s="7">
        <v>129.9900055</v>
      </c>
      <c r="Z849" s="7">
        <f t="shared" si="54"/>
        <v>120.89000511899999</v>
      </c>
      <c r="AA849" t="s">
        <v>45</v>
      </c>
      <c r="AB849" t="str">
        <f t="shared" si="55"/>
        <v>Non-Cash Payments</v>
      </c>
    </row>
    <row r="850" spans="1:28" x14ac:dyDescent="0.25">
      <c r="A850">
        <v>51209</v>
      </c>
      <c r="B850" s="2">
        <v>42752</v>
      </c>
      <c r="C850" s="10">
        <f>VLOOKUP(B850,Dates!A:B,2,FALSE)</f>
        <v>3</v>
      </c>
      <c r="D850">
        <v>4</v>
      </c>
      <c r="E850" s="2">
        <f t="shared" si="52"/>
        <v>42758</v>
      </c>
      <c r="F850">
        <v>1</v>
      </c>
      <c r="G850" t="s">
        <v>62</v>
      </c>
      <c r="H850" t="str">
        <f t="shared" si="53"/>
        <v>Other</v>
      </c>
      <c r="I850">
        <v>18</v>
      </c>
      <c r="J850">
        <v>7705</v>
      </c>
      <c r="K850">
        <v>4</v>
      </c>
      <c r="L850" t="s">
        <v>46</v>
      </c>
      <c r="M850" t="s">
        <v>683</v>
      </c>
      <c r="N850" t="s">
        <v>790</v>
      </c>
      <c r="O850" t="s">
        <v>790</v>
      </c>
      <c r="Q850" t="s">
        <v>791</v>
      </c>
      <c r="R850" t="s">
        <v>691</v>
      </c>
      <c r="S850" t="s">
        <v>1053</v>
      </c>
      <c r="T850" t="s">
        <v>1052</v>
      </c>
      <c r="U850" s="7">
        <v>129.9900055</v>
      </c>
      <c r="V850" s="7">
        <v>110.80340837177086</v>
      </c>
      <c r="W850">
        <v>1</v>
      </c>
      <c r="X850" s="7">
        <v>9.1000003809999992</v>
      </c>
      <c r="Y850" s="7">
        <v>129.9900055</v>
      </c>
      <c r="Z850" s="7">
        <f t="shared" si="54"/>
        <v>120.89000511899999</v>
      </c>
      <c r="AA850" t="s">
        <v>45</v>
      </c>
      <c r="AB850" t="str">
        <f t="shared" si="55"/>
        <v>Non-Cash Payments</v>
      </c>
    </row>
    <row r="851" spans="1:28" x14ac:dyDescent="0.25">
      <c r="A851">
        <v>73839</v>
      </c>
      <c r="B851" s="2">
        <v>43082</v>
      </c>
      <c r="C851" s="10">
        <f>VLOOKUP(B851,Dates!A:B,2,FALSE)</f>
        <v>4</v>
      </c>
      <c r="D851">
        <v>4</v>
      </c>
      <c r="E851" s="2">
        <f t="shared" si="52"/>
        <v>43088</v>
      </c>
      <c r="F851">
        <v>1</v>
      </c>
      <c r="G851" t="s">
        <v>62</v>
      </c>
      <c r="H851" t="str">
        <f t="shared" si="53"/>
        <v>Other</v>
      </c>
      <c r="I851">
        <v>76</v>
      </c>
      <c r="J851">
        <v>17392</v>
      </c>
      <c r="K851">
        <v>4</v>
      </c>
      <c r="L851" t="s">
        <v>46</v>
      </c>
      <c r="M851" t="s">
        <v>683</v>
      </c>
      <c r="N851" t="s">
        <v>792</v>
      </c>
      <c r="O851" t="s">
        <v>793</v>
      </c>
      <c r="Q851" t="s">
        <v>690</v>
      </c>
      <c r="R851" t="s">
        <v>691</v>
      </c>
      <c r="S851" t="s">
        <v>1129</v>
      </c>
      <c r="T851" t="s">
        <v>1128</v>
      </c>
      <c r="U851" s="7">
        <v>215.82000729999999</v>
      </c>
      <c r="V851" s="7">
        <v>186.82667412499998</v>
      </c>
      <c r="W851">
        <v>1</v>
      </c>
      <c r="X851" s="7">
        <v>15.10999966</v>
      </c>
      <c r="Y851" s="7">
        <v>215.82000729999999</v>
      </c>
      <c r="Z851" s="7">
        <f t="shared" si="54"/>
        <v>200.71000763999999</v>
      </c>
      <c r="AA851" t="s">
        <v>45</v>
      </c>
      <c r="AB851" t="str">
        <f t="shared" si="55"/>
        <v>Non-Cash Payments</v>
      </c>
    </row>
    <row r="852" spans="1:28" x14ac:dyDescent="0.25">
      <c r="A852">
        <v>74723</v>
      </c>
      <c r="B852" s="2">
        <v>43095</v>
      </c>
      <c r="C852" s="10">
        <f>VLOOKUP(B852,Dates!A:B,2,FALSE)</f>
        <v>3</v>
      </c>
      <c r="D852">
        <v>4</v>
      </c>
      <c r="E852" s="2">
        <f t="shared" si="52"/>
        <v>43101</v>
      </c>
      <c r="F852">
        <v>0</v>
      </c>
      <c r="G852" t="s">
        <v>62</v>
      </c>
      <c r="H852" t="str">
        <f t="shared" si="53"/>
        <v>Other</v>
      </c>
      <c r="I852">
        <v>66</v>
      </c>
      <c r="J852">
        <v>18276</v>
      </c>
      <c r="K852">
        <v>4</v>
      </c>
      <c r="L852" t="s">
        <v>46</v>
      </c>
      <c r="M852" t="s">
        <v>683</v>
      </c>
      <c r="N852" t="s">
        <v>794</v>
      </c>
      <c r="O852" t="s">
        <v>795</v>
      </c>
      <c r="Q852" t="s">
        <v>686</v>
      </c>
      <c r="R852" t="s">
        <v>687</v>
      </c>
      <c r="S852" t="s">
        <v>1115</v>
      </c>
      <c r="T852" t="s">
        <v>1114</v>
      </c>
      <c r="U852" s="7">
        <v>461.48001099999999</v>
      </c>
      <c r="V852" s="7">
        <v>376.77167767999998</v>
      </c>
      <c r="W852">
        <v>1</v>
      </c>
      <c r="X852" s="7">
        <v>32.299999239999998</v>
      </c>
      <c r="Y852" s="7">
        <v>461.48001099999999</v>
      </c>
      <c r="Z852" s="7">
        <f t="shared" si="54"/>
        <v>429.18001176000001</v>
      </c>
      <c r="AA852" t="s">
        <v>45</v>
      </c>
      <c r="AB852" t="str">
        <f t="shared" si="55"/>
        <v>Non-Cash Payments</v>
      </c>
    </row>
    <row r="853" spans="1:28" x14ac:dyDescent="0.25">
      <c r="A853">
        <v>26821</v>
      </c>
      <c r="B853" s="2">
        <v>42396</v>
      </c>
      <c r="C853" s="10">
        <f>VLOOKUP(B853,Dates!A:B,2,FALSE)</f>
        <v>4</v>
      </c>
      <c r="D853">
        <v>4</v>
      </c>
      <c r="E853" s="2">
        <f t="shared" si="52"/>
        <v>42402</v>
      </c>
      <c r="F853">
        <v>0</v>
      </c>
      <c r="G853" t="s">
        <v>62</v>
      </c>
      <c r="H853" t="str">
        <f t="shared" si="53"/>
        <v>Other</v>
      </c>
      <c r="I853">
        <v>18</v>
      </c>
      <c r="J853">
        <v>7795</v>
      </c>
      <c r="K853">
        <v>4</v>
      </c>
      <c r="L853" t="s">
        <v>46</v>
      </c>
      <c r="M853" t="s">
        <v>683</v>
      </c>
      <c r="N853" t="s">
        <v>796</v>
      </c>
      <c r="O853" t="s">
        <v>685</v>
      </c>
      <c r="Q853" t="s">
        <v>686</v>
      </c>
      <c r="R853" t="s">
        <v>687</v>
      </c>
      <c r="S853" t="s">
        <v>1053</v>
      </c>
      <c r="T853" t="s">
        <v>1052</v>
      </c>
      <c r="U853" s="7">
        <v>129.9900055</v>
      </c>
      <c r="V853" s="7">
        <v>110.80340837177086</v>
      </c>
      <c r="W853">
        <v>1</v>
      </c>
      <c r="X853" s="7">
        <v>9.1000003809999992</v>
      </c>
      <c r="Y853" s="7">
        <v>129.9900055</v>
      </c>
      <c r="Z853" s="7">
        <f t="shared" si="54"/>
        <v>120.89000511899999</v>
      </c>
      <c r="AA853" t="s">
        <v>45</v>
      </c>
      <c r="AB853" t="str">
        <f t="shared" si="55"/>
        <v>Non-Cash Payments</v>
      </c>
    </row>
    <row r="854" spans="1:28" x14ac:dyDescent="0.25">
      <c r="A854">
        <v>77102</v>
      </c>
      <c r="B854" s="2">
        <v>43130</v>
      </c>
      <c r="C854" s="10">
        <f>VLOOKUP(B854,Dates!A:B,2,FALSE)</f>
        <v>3</v>
      </c>
      <c r="D854">
        <v>4</v>
      </c>
      <c r="E854" s="2">
        <f t="shared" si="52"/>
        <v>43136</v>
      </c>
      <c r="F854">
        <v>0</v>
      </c>
      <c r="G854" t="s">
        <v>62</v>
      </c>
      <c r="H854" t="str">
        <f t="shared" si="53"/>
        <v>Other</v>
      </c>
      <c r="I854">
        <v>76</v>
      </c>
      <c r="J854">
        <v>20655</v>
      </c>
      <c r="K854">
        <v>4</v>
      </c>
      <c r="L854" t="s">
        <v>46</v>
      </c>
      <c r="M854" t="s">
        <v>683</v>
      </c>
      <c r="N854" t="s">
        <v>797</v>
      </c>
      <c r="O854" t="s">
        <v>797</v>
      </c>
      <c r="Q854" t="s">
        <v>798</v>
      </c>
      <c r="R854" t="s">
        <v>687</v>
      </c>
      <c r="S854" t="s">
        <v>1129</v>
      </c>
      <c r="T854" t="s">
        <v>1128</v>
      </c>
      <c r="U854" s="7">
        <v>215.82000729999999</v>
      </c>
      <c r="V854" s="7">
        <v>186.82667412499998</v>
      </c>
      <c r="W854">
        <v>1</v>
      </c>
      <c r="X854" s="7">
        <v>15.10999966</v>
      </c>
      <c r="Y854" s="7">
        <v>215.82000729999999</v>
      </c>
      <c r="Z854" s="7">
        <f t="shared" si="54"/>
        <v>200.71000763999999</v>
      </c>
      <c r="AA854" t="s">
        <v>45</v>
      </c>
      <c r="AB854" t="str">
        <f t="shared" si="55"/>
        <v>Non-Cash Payments</v>
      </c>
    </row>
    <row r="855" spans="1:28" x14ac:dyDescent="0.25">
      <c r="A855">
        <v>41608</v>
      </c>
      <c r="B855" s="2">
        <v>42612</v>
      </c>
      <c r="C855" s="10">
        <f>VLOOKUP(B855,Dates!A:B,2,FALSE)</f>
        <v>3</v>
      </c>
      <c r="D855">
        <v>4</v>
      </c>
      <c r="E855" s="2">
        <f t="shared" si="52"/>
        <v>42618</v>
      </c>
      <c r="F855">
        <v>0</v>
      </c>
      <c r="G855" t="s">
        <v>62</v>
      </c>
      <c r="H855" t="str">
        <f t="shared" si="53"/>
        <v>Other</v>
      </c>
      <c r="I855">
        <v>18</v>
      </c>
      <c r="J855">
        <v>2454</v>
      </c>
      <c r="K855">
        <v>4</v>
      </c>
      <c r="L855" t="s">
        <v>46</v>
      </c>
      <c r="M855" t="s">
        <v>683</v>
      </c>
      <c r="N855" t="s">
        <v>799</v>
      </c>
      <c r="O855" t="s">
        <v>799</v>
      </c>
      <c r="Q855" t="s">
        <v>736</v>
      </c>
      <c r="R855" t="s">
        <v>737</v>
      </c>
      <c r="S855" t="s">
        <v>1053</v>
      </c>
      <c r="T855" t="s">
        <v>1052</v>
      </c>
      <c r="U855" s="7">
        <v>129.9900055</v>
      </c>
      <c r="V855" s="7">
        <v>110.80340837177086</v>
      </c>
      <c r="W855">
        <v>1</v>
      </c>
      <c r="X855" s="7">
        <v>9.1000003809999992</v>
      </c>
      <c r="Y855" s="7">
        <v>129.9900055</v>
      </c>
      <c r="Z855" s="7">
        <f t="shared" si="54"/>
        <v>120.89000511899999</v>
      </c>
      <c r="AA855" t="s">
        <v>45</v>
      </c>
      <c r="AB855" t="str">
        <f t="shared" si="55"/>
        <v>Non-Cash Payments</v>
      </c>
    </row>
    <row r="856" spans="1:28" x14ac:dyDescent="0.25">
      <c r="A856">
        <v>47009</v>
      </c>
      <c r="B856" s="2">
        <v>42691</v>
      </c>
      <c r="C856" s="10">
        <f>VLOOKUP(B856,Dates!A:B,2,FALSE)</f>
        <v>5</v>
      </c>
      <c r="D856">
        <v>4</v>
      </c>
      <c r="E856" s="2">
        <f t="shared" si="52"/>
        <v>42697</v>
      </c>
      <c r="F856">
        <v>1</v>
      </c>
      <c r="G856" t="s">
        <v>62</v>
      </c>
      <c r="H856" t="str">
        <f t="shared" si="53"/>
        <v>Other</v>
      </c>
      <c r="I856">
        <v>18</v>
      </c>
      <c r="J856">
        <v>150</v>
      </c>
      <c r="K856">
        <v>4</v>
      </c>
      <c r="L856" t="s">
        <v>46</v>
      </c>
      <c r="M856" t="s">
        <v>683</v>
      </c>
      <c r="N856" t="s">
        <v>758</v>
      </c>
      <c r="O856" t="s">
        <v>758</v>
      </c>
      <c r="Q856" t="s">
        <v>759</v>
      </c>
      <c r="R856" t="s">
        <v>737</v>
      </c>
      <c r="S856" t="s">
        <v>1053</v>
      </c>
      <c r="T856" t="s">
        <v>1052</v>
      </c>
      <c r="U856" s="7">
        <v>129.9900055</v>
      </c>
      <c r="V856" s="7">
        <v>110.80340837177086</v>
      </c>
      <c r="W856">
        <v>1</v>
      </c>
      <c r="X856" s="7">
        <v>9.1000003809999992</v>
      </c>
      <c r="Y856" s="7">
        <v>129.9900055</v>
      </c>
      <c r="Z856" s="7">
        <f t="shared" si="54"/>
        <v>120.89000511899999</v>
      </c>
      <c r="AA856" t="s">
        <v>45</v>
      </c>
      <c r="AB856" t="str">
        <f t="shared" si="55"/>
        <v>Non-Cash Payments</v>
      </c>
    </row>
    <row r="857" spans="1:28" x14ac:dyDescent="0.25">
      <c r="A857">
        <v>49916</v>
      </c>
      <c r="B857" s="2">
        <v>42733</v>
      </c>
      <c r="C857" s="10">
        <f>VLOOKUP(B857,Dates!A:B,2,FALSE)</f>
        <v>5</v>
      </c>
      <c r="D857">
        <v>4</v>
      </c>
      <c r="E857" s="2">
        <f t="shared" si="52"/>
        <v>42739</v>
      </c>
      <c r="F857">
        <v>0</v>
      </c>
      <c r="G857" t="s">
        <v>62</v>
      </c>
      <c r="H857" t="str">
        <f t="shared" si="53"/>
        <v>Other</v>
      </c>
      <c r="I857">
        <v>18</v>
      </c>
      <c r="J857">
        <v>10671</v>
      </c>
      <c r="K857">
        <v>4</v>
      </c>
      <c r="L857" t="s">
        <v>46</v>
      </c>
      <c r="M857" t="s">
        <v>683</v>
      </c>
      <c r="N857" t="s">
        <v>800</v>
      </c>
      <c r="O857" t="s">
        <v>800</v>
      </c>
      <c r="Q857" t="s">
        <v>801</v>
      </c>
      <c r="R857" t="s">
        <v>777</v>
      </c>
      <c r="S857" t="s">
        <v>1053</v>
      </c>
      <c r="T857" t="s">
        <v>1052</v>
      </c>
      <c r="U857" s="7">
        <v>129.9900055</v>
      </c>
      <c r="V857" s="7">
        <v>110.80340837177086</v>
      </c>
      <c r="W857">
        <v>1</v>
      </c>
      <c r="X857" s="7">
        <v>11.69999981</v>
      </c>
      <c r="Y857" s="7">
        <v>129.9900055</v>
      </c>
      <c r="Z857" s="7">
        <f t="shared" si="54"/>
        <v>118.29000569</v>
      </c>
      <c r="AA857" t="s">
        <v>45</v>
      </c>
      <c r="AB857" t="str">
        <f t="shared" si="55"/>
        <v>Non-Cash Payments</v>
      </c>
    </row>
    <row r="858" spans="1:28" x14ac:dyDescent="0.25">
      <c r="A858">
        <v>29746</v>
      </c>
      <c r="B858" s="2">
        <v>42646</v>
      </c>
      <c r="C858" s="10">
        <f>VLOOKUP(B858,Dates!A:B,2,FALSE)</f>
        <v>2</v>
      </c>
      <c r="D858">
        <v>4</v>
      </c>
      <c r="E858" s="2">
        <f t="shared" si="52"/>
        <v>42650</v>
      </c>
      <c r="F858">
        <v>0</v>
      </c>
      <c r="G858" t="s">
        <v>62</v>
      </c>
      <c r="H858" t="str">
        <f t="shared" si="53"/>
        <v>Other</v>
      </c>
      <c r="I858">
        <v>17</v>
      </c>
      <c r="J858">
        <v>11924</v>
      </c>
      <c r="K858">
        <v>4</v>
      </c>
      <c r="L858" t="s">
        <v>46</v>
      </c>
      <c r="M858" t="s">
        <v>683</v>
      </c>
      <c r="N858" t="s">
        <v>802</v>
      </c>
      <c r="O858" t="s">
        <v>803</v>
      </c>
      <c r="Q858" t="s">
        <v>699</v>
      </c>
      <c r="R858" t="s">
        <v>700</v>
      </c>
      <c r="S858" t="s">
        <v>1055</v>
      </c>
      <c r="T858" t="s">
        <v>1054</v>
      </c>
      <c r="U858" s="7">
        <v>59.990001679999999</v>
      </c>
      <c r="V858" s="7">
        <v>54.488929209402009</v>
      </c>
      <c r="W858">
        <v>1</v>
      </c>
      <c r="X858" s="7">
        <v>5.4000000950000002</v>
      </c>
      <c r="Y858" s="7">
        <v>59.990001679999999</v>
      </c>
      <c r="Z858" s="7">
        <f t="shared" si="54"/>
        <v>54.590001584999996</v>
      </c>
      <c r="AA858" t="s">
        <v>45</v>
      </c>
      <c r="AB858" t="str">
        <f t="shared" si="55"/>
        <v>Non-Cash Payments</v>
      </c>
    </row>
    <row r="859" spans="1:28" x14ac:dyDescent="0.25">
      <c r="A859">
        <v>72533</v>
      </c>
      <c r="B859" s="2">
        <v>43063</v>
      </c>
      <c r="C859" s="10">
        <f>VLOOKUP(B859,Dates!A:B,2,FALSE)</f>
        <v>6</v>
      </c>
      <c r="D859">
        <v>4</v>
      </c>
      <c r="E859" s="2">
        <f t="shared" si="52"/>
        <v>43069</v>
      </c>
      <c r="F859">
        <v>0</v>
      </c>
      <c r="G859" t="s">
        <v>62</v>
      </c>
      <c r="H859" t="str">
        <f t="shared" si="53"/>
        <v>Other</v>
      </c>
      <c r="I859">
        <v>70</v>
      </c>
      <c r="J859">
        <v>16086</v>
      </c>
      <c r="K859">
        <v>4</v>
      </c>
      <c r="L859" t="s">
        <v>46</v>
      </c>
      <c r="M859" t="s">
        <v>683</v>
      </c>
      <c r="N859" t="s">
        <v>804</v>
      </c>
      <c r="O859" t="s">
        <v>805</v>
      </c>
      <c r="Q859" t="s">
        <v>699</v>
      </c>
      <c r="R859" t="s">
        <v>700</v>
      </c>
      <c r="S859" t="s">
        <v>1131</v>
      </c>
      <c r="T859" t="s">
        <v>1130</v>
      </c>
      <c r="U859" s="7">
        <v>210.8500061</v>
      </c>
      <c r="V859" s="7">
        <v>116.83000946</v>
      </c>
      <c r="W859">
        <v>1</v>
      </c>
      <c r="X859" s="7">
        <v>18.979999540000001</v>
      </c>
      <c r="Y859" s="7">
        <v>210.8500061</v>
      </c>
      <c r="Z859" s="7">
        <f t="shared" si="54"/>
        <v>191.87000656000001</v>
      </c>
      <c r="AA859" t="s">
        <v>45</v>
      </c>
      <c r="AB859" t="str">
        <f t="shared" si="55"/>
        <v>Non-Cash Payments</v>
      </c>
    </row>
    <row r="860" spans="1:28" x14ac:dyDescent="0.25">
      <c r="A860">
        <v>75892</v>
      </c>
      <c r="B860" s="2">
        <v>43435</v>
      </c>
      <c r="C860" s="10">
        <f>VLOOKUP(B860,Dates!A:B,2,FALSE)</f>
        <v>7</v>
      </c>
      <c r="D860">
        <v>4</v>
      </c>
      <c r="E860" s="2">
        <f t="shared" si="52"/>
        <v>43440</v>
      </c>
      <c r="F860">
        <v>0</v>
      </c>
      <c r="G860" t="s">
        <v>62</v>
      </c>
      <c r="H860" t="str">
        <f t="shared" si="53"/>
        <v>Other</v>
      </c>
      <c r="I860">
        <v>73</v>
      </c>
      <c r="J860">
        <v>19445</v>
      </c>
      <c r="K860">
        <v>2</v>
      </c>
      <c r="L860" t="s">
        <v>136</v>
      </c>
      <c r="M860" t="s">
        <v>683</v>
      </c>
      <c r="N860" t="s">
        <v>806</v>
      </c>
      <c r="O860" t="s">
        <v>807</v>
      </c>
      <c r="Q860" t="s">
        <v>690</v>
      </c>
      <c r="R860" t="s">
        <v>691</v>
      </c>
      <c r="S860" t="s">
        <v>1127</v>
      </c>
      <c r="T860" t="s">
        <v>1126</v>
      </c>
      <c r="U860" s="7">
        <v>327.75</v>
      </c>
      <c r="V860" s="7">
        <v>297.07027734645828</v>
      </c>
      <c r="W860">
        <v>1</v>
      </c>
      <c r="X860" s="7">
        <v>65.550003050000001</v>
      </c>
      <c r="Y860" s="7">
        <v>327.75</v>
      </c>
      <c r="Z860" s="7">
        <f t="shared" si="54"/>
        <v>262.19999695000001</v>
      </c>
      <c r="AA860" t="s">
        <v>66</v>
      </c>
      <c r="AB860" t="str">
        <f t="shared" si="55"/>
        <v>Non-Cash Payments</v>
      </c>
    </row>
    <row r="861" spans="1:28" x14ac:dyDescent="0.25">
      <c r="A861">
        <v>75891</v>
      </c>
      <c r="B861" s="2">
        <v>43435</v>
      </c>
      <c r="C861" s="10">
        <f>VLOOKUP(B861,Dates!A:B,2,FALSE)</f>
        <v>7</v>
      </c>
      <c r="D861">
        <v>4</v>
      </c>
      <c r="E861" s="2">
        <f t="shared" si="52"/>
        <v>43440</v>
      </c>
      <c r="F861">
        <v>0</v>
      </c>
      <c r="G861" t="s">
        <v>62</v>
      </c>
      <c r="H861" t="str">
        <f t="shared" si="53"/>
        <v>Other</v>
      </c>
      <c r="I861">
        <v>73</v>
      </c>
      <c r="J861">
        <v>19444</v>
      </c>
      <c r="K861">
        <v>2</v>
      </c>
      <c r="L861" t="s">
        <v>136</v>
      </c>
      <c r="M861" t="s">
        <v>683</v>
      </c>
      <c r="N861" t="s">
        <v>808</v>
      </c>
      <c r="O861" t="s">
        <v>779</v>
      </c>
      <c r="Q861" t="s">
        <v>699</v>
      </c>
      <c r="R861" t="s">
        <v>700</v>
      </c>
      <c r="S861" t="s">
        <v>1127</v>
      </c>
      <c r="T861" t="s">
        <v>1126</v>
      </c>
      <c r="U861" s="7">
        <v>327.75</v>
      </c>
      <c r="V861" s="7">
        <v>297.07027734645828</v>
      </c>
      <c r="W861">
        <v>1</v>
      </c>
      <c r="X861" s="7">
        <v>81.940002440000001</v>
      </c>
      <c r="Y861" s="7">
        <v>327.75</v>
      </c>
      <c r="Z861" s="7">
        <f t="shared" si="54"/>
        <v>245.80999756</v>
      </c>
      <c r="AA861" t="s">
        <v>45</v>
      </c>
      <c r="AB861" t="str">
        <f t="shared" si="55"/>
        <v>Non-Cash Payments</v>
      </c>
    </row>
    <row r="862" spans="1:28" x14ac:dyDescent="0.25">
      <c r="A862">
        <v>75890</v>
      </c>
      <c r="B862" s="2">
        <v>43435</v>
      </c>
      <c r="C862" s="10">
        <f>VLOOKUP(B862,Dates!A:B,2,FALSE)</f>
        <v>7</v>
      </c>
      <c r="D862">
        <v>2</v>
      </c>
      <c r="E862" s="2">
        <f t="shared" si="52"/>
        <v>43438</v>
      </c>
      <c r="F862">
        <v>1</v>
      </c>
      <c r="G862" t="s">
        <v>23</v>
      </c>
      <c r="H862" t="str">
        <f t="shared" si="53"/>
        <v>Other</v>
      </c>
      <c r="I862">
        <v>73</v>
      </c>
      <c r="J862">
        <v>19443</v>
      </c>
      <c r="K862">
        <v>2</v>
      </c>
      <c r="L862" t="s">
        <v>136</v>
      </c>
      <c r="M862" t="s">
        <v>683</v>
      </c>
      <c r="N862" t="s">
        <v>808</v>
      </c>
      <c r="O862" t="s">
        <v>779</v>
      </c>
      <c r="Q862" t="s">
        <v>699</v>
      </c>
      <c r="R862" t="s">
        <v>700</v>
      </c>
      <c r="S862" t="s">
        <v>1127</v>
      </c>
      <c r="T862" t="s">
        <v>1126</v>
      </c>
      <c r="U862" s="7">
        <v>327.75</v>
      </c>
      <c r="V862" s="7">
        <v>297.07027734645828</v>
      </c>
      <c r="W862">
        <v>1</v>
      </c>
      <c r="X862" s="7">
        <v>0</v>
      </c>
      <c r="Y862" s="7">
        <v>327.75</v>
      </c>
      <c r="Z862" s="7">
        <f t="shared" si="54"/>
        <v>327.75</v>
      </c>
      <c r="AA862" t="s">
        <v>45</v>
      </c>
      <c r="AB862" t="str">
        <f t="shared" si="55"/>
        <v>Non-Cash Payments</v>
      </c>
    </row>
    <row r="863" spans="1:28" x14ac:dyDescent="0.25">
      <c r="A863">
        <v>75889</v>
      </c>
      <c r="B863" s="2">
        <v>43435</v>
      </c>
      <c r="C863" s="10">
        <f>VLOOKUP(B863,Dates!A:B,2,FALSE)</f>
        <v>7</v>
      </c>
      <c r="D863">
        <v>4</v>
      </c>
      <c r="E863" s="2">
        <f t="shared" si="52"/>
        <v>43440</v>
      </c>
      <c r="F863">
        <v>1</v>
      </c>
      <c r="G863" t="s">
        <v>62</v>
      </c>
      <c r="H863" t="str">
        <f t="shared" si="53"/>
        <v>Other</v>
      </c>
      <c r="I863">
        <v>73</v>
      </c>
      <c r="J863">
        <v>19442</v>
      </c>
      <c r="K863">
        <v>2</v>
      </c>
      <c r="L863" t="s">
        <v>136</v>
      </c>
      <c r="M863" t="s">
        <v>683</v>
      </c>
      <c r="N863" t="s">
        <v>809</v>
      </c>
      <c r="O863" t="s">
        <v>809</v>
      </c>
      <c r="Q863" t="s">
        <v>810</v>
      </c>
      <c r="R863" t="s">
        <v>691</v>
      </c>
      <c r="S863" t="s">
        <v>1127</v>
      </c>
      <c r="T863" t="s">
        <v>1126</v>
      </c>
      <c r="U863" s="7">
        <v>327.75</v>
      </c>
      <c r="V863" s="7">
        <v>297.07027734645828</v>
      </c>
      <c r="W863">
        <v>1</v>
      </c>
      <c r="X863" s="7">
        <v>3.2799999710000001</v>
      </c>
      <c r="Y863" s="7">
        <v>327.75</v>
      </c>
      <c r="Z863" s="7">
        <f t="shared" si="54"/>
        <v>324.470000029</v>
      </c>
      <c r="AA863" t="s">
        <v>45</v>
      </c>
      <c r="AB863" t="str">
        <f t="shared" si="55"/>
        <v>Non-Cash Payments</v>
      </c>
    </row>
    <row r="864" spans="1:28" x14ac:dyDescent="0.25">
      <c r="A864">
        <v>75888</v>
      </c>
      <c r="B864" s="2">
        <v>43435</v>
      </c>
      <c r="C864" s="10">
        <f>VLOOKUP(B864,Dates!A:B,2,FALSE)</f>
        <v>7</v>
      </c>
      <c r="D864">
        <v>4</v>
      </c>
      <c r="E864" s="2">
        <f t="shared" si="52"/>
        <v>43440</v>
      </c>
      <c r="F864">
        <v>0</v>
      </c>
      <c r="G864" t="s">
        <v>62</v>
      </c>
      <c r="H864" t="str">
        <f t="shared" si="53"/>
        <v>Other</v>
      </c>
      <c r="I864">
        <v>73</v>
      </c>
      <c r="J864">
        <v>19441</v>
      </c>
      <c r="K864">
        <v>2</v>
      </c>
      <c r="L864" t="s">
        <v>136</v>
      </c>
      <c r="M864" t="s">
        <v>683</v>
      </c>
      <c r="N864" t="s">
        <v>809</v>
      </c>
      <c r="O864" t="s">
        <v>809</v>
      </c>
      <c r="Q864" t="s">
        <v>810</v>
      </c>
      <c r="R864" t="s">
        <v>691</v>
      </c>
      <c r="S864" t="s">
        <v>1127</v>
      </c>
      <c r="T864" t="s">
        <v>1126</v>
      </c>
      <c r="U864" s="7">
        <v>327.75</v>
      </c>
      <c r="V864" s="7">
        <v>297.07027734645828</v>
      </c>
      <c r="W864">
        <v>1</v>
      </c>
      <c r="X864" s="7">
        <v>6.5599999430000002</v>
      </c>
      <c r="Y864" s="7">
        <v>327.75</v>
      </c>
      <c r="Z864" s="7">
        <f t="shared" si="54"/>
        <v>321.19000005700002</v>
      </c>
      <c r="AA864" t="s">
        <v>30</v>
      </c>
      <c r="AB864" t="str">
        <f t="shared" si="55"/>
        <v>Cash Over 200</v>
      </c>
    </row>
    <row r="865" spans="1:28" x14ac:dyDescent="0.25">
      <c r="A865">
        <v>75887</v>
      </c>
      <c r="B865" s="2">
        <v>43435</v>
      </c>
      <c r="C865" s="10">
        <f>VLOOKUP(B865,Dates!A:B,2,FALSE)</f>
        <v>7</v>
      </c>
      <c r="D865">
        <v>4</v>
      </c>
      <c r="E865" s="2">
        <f t="shared" si="52"/>
        <v>43440</v>
      </c>
      <c r="F865">
        <v>0</v>
      </c>
      <c r="G865" t="s">
        <v>62</v>
      </c>
      <c r="H865" t="str">
        <f t="shared" si="53"/>
        <v>Other</v>
      </c>
      <c r="I865">
        <v>73</v>
      </c>
      <c r="J865">
        <v>19440</v>
      </c>
      <c r="K865">
        <v>2</v>
      </c>
      <c r="L865" t="s">
        <v>136</v>
      </c>
      <c r="M865" t="s">
        <v>683</v>
      </c>
      <c r="N865" t="s">
        <v>809</v>
      </c>
      <c r="O865" t="s">
        <v>809</v>
      </c>
      <c r="Q865" t="s">
        <v>810</v>
      </c>
      <c r="R865" t="s">
        <v>691</v>
      </c>
      <c r="S865" t="s">
        <v>1127</v>
      </c>
      <c r="T865" t="s">
        <v>1126</v>
      </c>
      <c r="U865" s="7">
        <v>327.75</v>
      </c>
      <c r="V865" s="7">
        <v>297.07027734645828</v>
      </c>
      <c r="W865">
        <v>1</v>
      </c>
      <c r="X865" s="7">
        <v>9.8299999239999991</v>
      </c>
      <c r="Y865" s="7">
        <v>327.75</v>
      </c>
      <c r="Z865" s="7">
        <f t="shared" si="54"/>
        <v>317.92000007600001</v>
      </c>
      <c r="AA865" t="s">
        <v>45</v>
      </c>
      <c r="AB865" t="str">
        <f t="shared" si="55"/>
        <v>Non-Cash Payments</v>
      </c>
    </row>
    <row r="866" spans="1:28" x14ac:dyDescent="0.25">
      <c r="A866">
        <v>75886</v>
      </c>
      <c r="B866" s="2">
        <v>43435</v>
      </c>
      <c r="C866" s="10">
        <f>VLOOKUP(B866,Dates!A:B,2,FALSE)</f>
        <v>7</v>
      </c>
      <c r="D866">
        <v>4</v>
      </c>
      <c r="E866" s="2">
        <f t="shared" si="52"/>
        <v>43440</v>
      </c>
      <c r="F866">
        <v>0</v>
      </c>
      <c r="G866" t="s">
        <v>62</v>
      </c>
      <c r="H866" t="str">
        <f t="shared" si="53"/>
        <v>Other</v>
      </c>
      <c r="I866">
        <v>73</v>
      </c>
      <c r="J866">
        <v>19439</v>
      </c>
      <c r="K866">
        <v>2</v>
      </c>
      <c r="L866" t="s">
        <v>136</v>
      </c>
      <c r="M866" t="s">
        <v>683</v>
      </c>
      <c r="N866" t="s">
        <v>811</v>
      </c>
      <c r="O866" t="s">
        <v>725</v>
      </c>
      <c r="Q866" t="s">
        <v>694</v>
      </c>
      <c r="R866" t="s">
        <v>695</v>
      </c>
      <c r="S866" t="s">
        <v>1127</v>
      </c>
      <c r="T866" t="s">
        <v>1126</v>
      </c>
      <c r="U866" s="7">
        <v>327.75</v>
      </c>
      <c r="V866" s="7">
        <v>297.07027734645828</v>
      </c>
      <c r="W866">
        <v>1</v>
      </c>
      <c r="X866" s="7">
        <v>13.10999966</v>
      </c>
      <c r="Y866" s="7">
        <v>327.75</v>
      </c>
      <c r="Z866" s="7">
        <f t="shared" si="54"/>
        <v>314.64000034000003</v>
      </c>
      <c r="AA866" t="s">
        <v>66</v>
      </c>
      <c r="AB866" t="str">
        <f t="shared" si="55"/>
        <v>Non-Cash Payments</v>
      </c>
    </row>
    <row r="867" spans="1:28" x14ac:dyDescent="0.25">
      <c r="A867">
        <v>75885</v>
      </c>
      <c r="B867" s="2">
        <v>43435</v>
      </c>
      <c r="C867" s="10">
        <f>VLOOKUP(B867,Dates!A:B,2,FALSE)</f>
        <v>7</v>
      </c>
      <c r="D867">
        <v>2</v>
      </c>
      <c r="E867" s="2">
        <f t="shared" si="52"/>
        <v>43438</v>
      </c>
      <c r="F867">
        <v>1</v>
      </c>
      <c r="G867" t="s">
        <v>23</v>
      </c>
      <c r="H867" t="str">
        <f t="shared" si="53"/>
        <v>Other</v>
      </c>
      <c r="I867">
        <v>73</v>
      </c>
      <c r="J867">
        <v>19438</v>
      </c>
      <c r="K867">
        <v>2</v>
      </c>
      <c r="L867" t="s">
        <v>136</v>
      </c>
      <c r="M867" t="s">
        <v>683</v>
      </c>
      <c r="N867" t="s">
        <v>812</v>
      </c>
      <c r="O867" t="s">
        <v>685</v>
      </c>
      <c r="Q867" t="s">
        <v>686</v>
      </c>
      <c r="R867" t="s">
        <v>687</v>
      </c>
      <c r="S867" t="s">
        <v>1127</v>
      </c>
      <c r="T867" t="s">
        <v>1126</v>
      </c>
      <c r="U867" s="7">
        <v>327.75</v>
      </c>
      <c r="V867" s="7">
        <v>297.07027734645828</v>
      </c>
      <c r="W867">
        <v>1</v>
      </c>
      <c r="X867" s="7">
        <v>16.38999939</v>
      </c>
      <c r="Y867" s="7">
        <v>327.75</v>
      </c>
      <c r="Z867" s="7">
        <f t="shared" si="54"/>
        <v>311.36000060999999</v>
      </c>
      <c r="AA867" t="s">
        <v>30</v>
      </c>
      <c r="AB867" t="str">
        <f t="shared" si="55"/>
        <v>Cash Over 200</v>
      </c>
    </row>
    <row r="868" spans="1:28" x14ac:dyDescent="0.25">
      <c r="A868">
        <v>75884</v>
      </c>
      <c r="B868" s="2">
        <v>43435</v>
      </c>
      <c r="C868" s="10">
        <f>VLOOKUP(B868,Dates!A:B,2,FALSE)</f>
        <v>7</v>
      </c>
      <c r="D868">
        <v>4</v>
      </c>
      <c r="E868" s="2">
        <f t="shared" si="52"/>
        <v>43440</v>
      </c>
      <c r="F868">
        <v>1</v>
      </c>
      <c r="G868" t="s">
        <v>62</v>
      </c>
      <c r="H868" t="str">
        <f t="shared" si="53"/>
        <v>Other</v>
      </c>
      <c r="I868">
        <v>73</v>
      </c>
      <c r="J868">
        <v>19437</v>
      </c>
      <c r="K868">
        <v>2</v>
      </c>
      <c r="L868" t="s">
        <v>136</v>
      </c>
      <c r="M868" t="s">
        <v>683</v>
      </c>
      <c r="N868" t="s">
        <v>105</v>
      </c>
      <c r="O868" t="s">
        <v>725</v>
      </c>
      <c r="Q868" t="s">
        <v>694</v>
      </c>
      <c r="R868" t="s">
        <v>695</v>
      </c>
      <c r="S868" t="s">
        <v>1127</v>
      </c>
      <c r="T868" t="s">
        <v>1126</v>
      </c>
      <c r="U868" s="7">
        <v>327.75</v>
      </c>
      <c r="V868" s="7">
        <v>297.07027734645828</v>
      </c>
      <c r="W868">
        <v>1</v>
      </c>
      <c r="X868" s="7">
        <v>18.030000690000001</v>
      </c>
      <c r="Y868" s="7">
        <v>327.75</v>
      </c>
      <c r="Z868" s="7">
        <f t="shared" si="54"/>
        <v>309.71999930999999</v>
      </c>
      <c r="AA868" t="s">
        <v>66</v>
      </c>
      <c r="AB868" t="str">
        <f t="shared" si="55"/>
        <v>Non-Cash Payments</v>
      </c>
    </row>
    <row r="869" spans="1:28" x14ac:dyDescent="0.25">
      <c r="A869">
        <v>75883</v>
      </c>
      <c r="B869" s="2">
        <v>43435</v>
      </c>
      <c r="C869" s="10">
        <f>VLOOKUP(B869,Dates!A:B,2,FALSE)</f>
        <v>7</v>
      </c>
      <c r="D869">
        <v>1</v>
      </c>
      <c r="E869" s="2">
        <f t="shared" si="52"/>
        <v>43437</v>
      </c>
      <c r="F869">
        <v>1</v>
      </c>
      <c r="G869" t="s">
        <v>187</v>
      </c>
      <c r="H869" t="str">
        <f t="shared" si="53"/>
        <v>Other</v>
      </c>
      <c r="I869">
        <v>73</v>
      </c>
      <c r="J869">
        <v>19436</v>
      </c>
      <c r="K869">
        <v>2</v>
      </c>
      <c r="L869" t="s">
        <v>136</v>
      </c>
      <c r="M869" t="s">
        <v>683</v>
      </c>
      <c r="N869" t="s">
        <v>813</v>
      </c>
      <c r="O869" t="s">
        <v>814</v>
      </c>
      <c r="Q869" t="s">
        <v>699</v>
      </c>
      <c r="R869" t="s">
        <v>700</v>
      </c>
      <c r="S869" t="s">
        <v>1127</v>
      </c>
      <c r="T869" t="s">
        <v>1126</v>
      </c>
      <c r="U869" s="7">
        <v>327.75</v>
      </c>
      <c r="V869" s="7">
        <v>297.07027734645828</v>
      </c>
      <c r="W869">
        <v>1</v>
      </c>
      <c r="X869" s="7">
        <v>22.940000529999999</v>
      </c>
      <c r="Y869" s="7">
        <v>327.75</v>
      </c>
      <c r="Z869" s="7">
        <f t="shared" si="54"/>
        <v>304.80999946999998</v>
      </c>
      <c r="AA869" t="s">
        <v>45</v>
      </c>
      <c r="AB869" t="str">
        <f t="shared" si="55"/>
        <v>Non-Cash Payments</v>
      </c>
    </row>
    <row r="870" spans="1:28" x14ac:dyDescent="0.25">
      <c r="A870">
        <v>75882</v>
      </c>
      <c r="B870" s="2">
        <v>43435</v>
      </c>
      <c r="C870" s="10">
        <f>VLOOKUP(B870,Dates!A:B,2,FALSE)</f>
        <v>7</v>
      </c>
      <c r="D870">
        <v>4</v>
      </c>
      <c r="E870" s="2">
        <f t="shared" si="52"/>
        <v>43440</v>
      </c>
      <c r="F870">
        <v>0</v>
      </c>
      <c r="G870" t="s">
        <v>62</v>
      </c>
      <c r="H870" t="str">
        <f t="shared" si="53"/>
        <v>Other</v>
      </c>
      <c r="I870">
        <v>73</v>
      </c>
      <c r="J870">
        <v>19435</v>
      </c>
      <c r="K870">
        <v>2</v>
      </c>
      <c r="L870" t="s">
        <v>136</v>
      </c>
      <c r="M870" t="s">
        <v>683</v>
      </c>
      <c r="N870" t="s">
        <v>813</v>
      </c>
      <c r="O870" t="s">
        <v>814</v>
      </c>
      <c r="Q870" t="s">
        <v>699</v>
      </c>
      <c r="R870" t="s">
        <v>700</v>
      </c>
      <c r="S870" t="s">
        <v>1127</v>
      </c>
      <c r="T870" t="s">
        <v>1126</v>
      </c>
      <c r="U870" s="7">
        <v>327.75</v>
      </c>
      <c r="V870" s="7">
        <v>297.07027734645828</v>
      </c>
      <c r="W870">
        <v>1</v>
      </c>
      <c r="X870" s="7">
        <v>29.5</v>
      </c>
      <c r="Y870" s="7">
        <v>327.75</v>
      </c>
      <c r="Z870" s="7">
        <f t="shared" si="54"/>
        <v>298.25</v>
      </c>
      <c r="AA870" t="s">
        <v>66</v>
      </c>
      <c r="AB870" t="str">
        <f t="shared" si="55"/>
        <v>Non-Cash Payments</v>
      </c>
    </row>
    <row r="871" spans="1:28" x14ac:dyDescent="0.25">
      <c r="A871">
        <v>75881</v>
      </c>
      <c r="B871" s="2">
        <v>43435</v>
      </c>
      <c r="C871" s="10">
        <f>VLOOKUP(B871,Dates!A:B,2,FALSE)</f>
        <v>7</v>
      </c>
      <c r="D871">
        <v>4</v>
      </c>
      <c r="E871" s="2">
        <f t="shared" si="52"/>
        <v>43440</v>
      </c>
      <c r="F871">
        <v>0</v>
      </c>
      <c r="G871" t="s">
        <v>62</v>
      </c>
      <c r="H871" t="str">
        <f t="shared" si="53"/>
        <v>Other</v>
      </c>
      <c r="I871">
        <v>73</v>
      </c>
      <c r="J871">
        <v>19434</v>
      </c>
      <c r="K871">
        <v>2</v>
      </c>
      <c r="L871" t="s">
        <v>136</v>
      </c>
      <c r="M871" t="s">
        <v>683</v>
      </c>
      <c r="N871" t="s">
        <v>813</v>
      </c>
      <c r="O871" t="s">
        <v>814</v>
      </c>
      <c r="Q871" t="s">
        <v>699</v>
      </c>
      <c r="R871" t="s">
        <v>700</v>
      </c>
      <c r="S871" t="s">
        <v>1127</v>
      </c>
      <c r="T871" t="s">
        <v>1126</v>
      </c>
      <c r="U871" s="7">
        <v>327.75</v>
      </c>
      <c r="V871" s="7">
        <v>297.07027734645828</v>
      </c>
      <c r="W871">
        <v>1</v>
      </c>
      <c r="X871" s="7">
        <v>32.77999878</v>
      </c>
      <c r="Y871" s="7">
        <v>327.75</v>
      </c>
      <c r="Z871" s="7">
        <f t="shared" si="54"/>
        <v>294.97000121999997</v>
      </c>
      <c r="AA871" t="s">
        <v>45</v>
      </c>
      <c r="AB871" t="str">
        <f t="shared" si="55"/>
        <v>Non-Cash Payments</v>
      </c>
    </row>
    <row r="872" spans="1:28" x14ac:dyDescent="0.25">
      <c r="A872">
        <v>75880</v>
      </c>
      <c r="B872" s="2">
        <v>43435</v>
      </c>
      <c r="C872" s="10">
        <f>VLOOKUP(B872,Dates!A:B,2,FALSE)</f>
        <v>7</v>
      </c>
      <c r="D872">
        <v>4</v>
      </c>
      <c r="E872" s="2">
        <f t="shared" si="52"/>
        <v>43440</v>
      </c>
      <c r="F872">
        <v>1</v>
      </c>
      <c r="G872" t="s">
        <v>62</v>
      </c>
      <c r="H872" t="str">
        <f t="shared" si="53"/>
        <v>Other</v>
      </c>
      <c r="I872">
        <v>73</v>
      </c>
      <c r="J872">
        <v>19433</v>
      </c>
      <c r="K872">
        <v>2</v>
      </c>
      <c r="L872" t="s">
        <v>136</v>
      </c>
      <c r="M872" t="s">
        <v>683</v>
      </c>
      <c r="N872" t="s">
        <v>813</v>
      </c>
      <c r="O872" t="s">
        <v>814</v>
      </c>
      <c r="Q872" t="s">
        <v>699</v>
      </c>
      <c r="R872" t="s">
        <v>700</v>
      </c>
      <c r="S872" t="s">
        <v>1127</v>
      </c>
      <c r="T872" t="s">
        <v>1126</v>
      </c>
      <c r="U872" s="7">
        <v>327.75</v>
      </c>
      <c r="V872" s="7">
        <v>297.07027734645828</v>
      </c>
      <c r="W872">
        <v>1</v>
      </c>
      <c r="X872" s="7">
        <v>39.33000183</v>
      </c>
      <c r="Y872" s="7">
        <v>327.75</v>
      </c>
      <c r="Z872" s="7">
        <f t="shared" si="54"/>
        <v>288.41999816999999</v>
      </c>
      <c r="AA872" t="s">
        <v>45</v>
      </c>
      <c r="AB872" t="str">
        <f t="shared" si="55"/>
        <v>Non-Cash Payments</v>
      </c>
    </row>
    <row r="873" spans="1:28" x14ac:dyDescent="0.25">
      <c r="A873">
        <v>75879</v>
      </c>
      <c r="B873" s="2">
        <v>43435</v>
      </c>
      <c r="C873" s="10">
        <f>VLOOKUP(B873,Dates!A:B,2,FALSE)</f>
        <v>7</v>
      </c>
      <c r="D873">
        <v>4</v>
      </c>
      <c r="E873" s="2">
        <f t="shared" si="52"/>
        <v>43440</v>
      </c>
      <c r="F873">
        <v>1</v>
      </c>
      <c r="G873" t="s">
        <v>62</v>
      </c>
      <c r="H873" t="str">
        <f t="shared" si="53"/>
        <v>Other</v>
      </c>
      <c r="I873">
        <v>73</v>
      </c>
      <c r="J873">
        <v>19432</v>
      </c>
      <c r="K873">
        <v>2</v>
      </c>
      <c r="L873" t="s">
        <v>136</v>
      </c>
      <c r="M873" t="s">
        <v>683</v>
      </c>
      <c r="N873" t="s">
        <v>815</v>
      </c>
      <c r="O873" t="s">
        <v>710</v>
      </c>
      <c r="Q873" t="s">
        <v>690</v>
      </c>
      <c r="R873" t="s">
        <v>691</v>
      </c>
      <c r="S873" t="s">
        <v>1127</v>
      </c>
      <c r="T873" t="s">
        <v>1126</v>
      </c>
      <c r="U873" s="7">
        <v>327.75</v>
      </c>
      <c r="V873" s="7">
        <v>297.07027734645828</v>
      </c>
      <c r="W873">
        <v>1</v>
      </c>
      <c r="X873" s="7">
        <v>42.61000061</v>
      </c>
      <c r="Y873" s="7">
        <v>327.75</v>
      </c>
      <c r="Z873" s="7">
        <f t="shared" si="54"/>
        <v>285.13999939000001</v>
      </c>
      <c r="AA873" t="s">
        <v>66</v>
      </c>
      <c r="AB873" t="str">
        <f t="shared" si="55"/>
        <v>Non-Cash Payments</v>
      </c>
    </row>
    <row r="874" spans="1:28" x14ac:dyDescent="0.25">
      <c r="A874">
        <v>75878</v>
      </c>
      <c r="B874" s="2">
        <v>43435</v>
      </c>
      <c r="C874" s="10">
        <f>VLOOKUP(B874,Dates!A:B,2,FALSE)</f>
        <v>7</v>
      </c>
      <c r="D874">
        <v>4</v>
      </c>
      <c r="E874" s="2">
        <f t="shared" si="52"/>
        <v>43440</v>
      </c>
      <c r="F874">
        <v>0</v>
      </c>
      <c r="G874" t="s">
        <v>62</v>
      </c>
      <c r="H874" t="str">
        <f t="shared" si="53"/>
        <v>Other</v>
      </c>
      <c r="I874">
        <v>73</v>
      </c>
      <c r="J874">
        <v>19431</v>
      </c>
      <c r="K874">
        <v>2</v>
      </c>
      <c r="L874" t="s">
        <v>136</v>
      </c>
      <c r="M874" t="s">
        <v>683</v>
      </c>
      <c r="N874" t="s">
        <v>815</v>
      </c>
      <c r="O874" t="s">
        <v>710</v>
      </c>
      <c r="Q874" t="s">
        <v>690</v>
      </c>
      <c r="R874" t="s">
        <v>691</v>
      </c>
      <c r="S874" t="s">
        <v>1127</v>
      </c>
      <c r="T874" t="s">
        <v>1126</v>
      </c>
      <c r="U874" s="7">
        <v>327.75</v>
      </c>
      <c r="V874" s="7">
        <v>297.07027734645828</v>
      </c>
      <c r="W874">
        <v>1</v>
      </c>
      <c r="X874" s="7">
        <v>49.159999849999998</v>
      </c>
      <c r="Y874" s="7">
        <v>327.75</v>
      </c>
      <c r="Z874" s="7">
        <f t="shared" si="54"/>
        <v>278.59000014999998</v>
      </c>
      <c r="AA874" t="s">
        <v>45</v>
      </c>
      <c r="AB874" t="str">
        <f t="shared" si="55"/>
        <v>Non-Cash Payments</v>
      </c>
    </row>
    <row r="875" spans="1:28" x14ac:dyDescent="0.25">
      <c r="A875">
        <v>75877</v>
      </c>
      <c r="B875" s="2">
        <v>43435</v>
      </c>
      <c r="C875" s="10">
        <f>VLOOKUP(B875,Dates!A:B,2,FALSE)</f>
        <v>7</v>
      </c>
      <c r="D875">
        <v>4</v>
      </c>
      <c r="E875" s="2">
        <f t="shared" si="52"/>
        <v>43440</v>
      </c>
      <c r="F875">
        <v>0</v>
      </c>
      <c r="G875" t="s">
        <v>62</v>
      </c>
      <c r="H875" t="str">
        <f t="shared" si="53"/>
        <v>Other</v>
      </c>
      <c r="I875">
        <v>73</v>
      </c>
      <c r="J875">
        <v>19430</v>
      </c>
      <c r="K875">
        <v>2</v>
      </c>
      <c r="L875" t="s">
        <v>136</v>
      </c>
      <c r="M875" t="s">
        <v>683</v>
      </c>
      <c r="N875" t="s">
        <v>816</v>
      </c>
      <c r="O875" t="s">
        <v>817</v>
      </c>
      <c r="Q875" t="s">
        <v>686</v>
      </c>
      <c r="R875" t="s">
        <v>687</v>
      </c>
      <c r="S875" t="s">
        <v>1127</v>
      </c>
      <c r="T875" t="s">
        <v>1126</v>
      </c>
      <c r="U875" s="7">
        <v>327.75</v>
      </c>
      <c r="V875" s="7">
        <v>297.07027734645828</v>
      </c>
      <c r="W875">
        <v>1</v>
      </c>
      <c r="X875" s="7">
        <v>52.439998629999998</v>
      </c>
      <c r="Y875" s="7">
        <v>327.75</v>
      </c>
      <c r="Z875" s="7">
        <f t="shared" si="54"/>
        <v>275.31000137000001</v>
      </c>
      <c r="AA875" t="s">
        <v>66</v>
      </c>
      <c r="AB875" t="str">
        <f t="shared" si="55"/>
        <v>Non-Cash Payments</v>
      </c>
    </row>
    <row r="876" spans="1:28" x14ac:dyDescent="0.25">
      <c r="A876">
        <v>75876</v>
      </c>
      <c r="B876" s="2">
        <v>43435</v>
      </c>
      <c r="C876" s="10">
        <f>VLOOKUP(B876,Dates!A:B,2,FALSE)</f>
        <v>7</v>
      </c>
      <c r="D876">
        <v>4</v>
      </c>
      <c r="E876" s="2">
        <f t="shared" si="52"/>
        <v>43440</v>
      </c>
      <c r="F876">
        <v>0</v>
      </c>
      <c r="G876" t="s">
        <v>62</v>
      </c>
      <c r="H876" t="str">
        <f t="shared" si="53"/>
        <v>Other</v>
      </c>
      <c r="I876">
        <v>73</v>
      </c>
      <c r="J876">
        <v>19429</v>
      </c>
      <c r="K876">
        <v>2</v>
      </c>
      <c r="L876" t="s">
        <v>136</v>
      </c>
      <c r="M876" t="s">
        <v>683</v>
      </c>
      <c r="N876" t="s">
        <v>816</v>
      </c>
      <c r="O876" t="s">
        <v>817</v>
      </c>
      <c r="Q876" t="s">
        <v>686</v>
      </c>
      <c r="R876" t="s">
        <v>687</v>
      </c>
      <c r="S876" t="s">
        <v>1127</v>
      </c>
      <c r="T876" t="s">
        <v>1126</v>
      </c>
      <c r="U876" s="7">
        <v>327.75</v>
      </c>
      <c r="V876" s="7">
        <v>297.07027734645828</v>
      </c>
      <c r="W876">
        <v>1</v>
      </c>
      <c r="X876" s="7">
        <v>55.72000122</v>
      </c>
      <c r="Y876" s="7">
        <v>327.75</v>
      </c>
      <c r="Z876" s="7">
        <f t="shared" si="54"/>
        <v>272.02999878000003</v>
      </c>
      <c r="AA876" t="s">
        <v>66</v>
      </c>
      <c r="AB876" t="str">
        <f t="shared" si="55"/>
        <v>Non-Cash Payments</v>
      </c>
    </row>
    <row r="877" spans="1:28" x14ac:dyDescent="0.25">
      <c r="A877">
        <v>75875</v>
      </c>
      <c r="B877" s="2">
        <v>43435</v>
      </c>
      <c r="C877" s="10">
        <f>VLOOKUP(B877,Dates!A:B,2,FALSE)</f>
        <v>7</v>
      </c>
      <c r="D877">
        <v>2</v>
      </c>
      <c r="E877" s="2">
        <f t="shared" si="52"/>
        <v>43438</v>
      </c>
      <c r="F877">
        <v>1</v>
      </c>
      <c r="G877" t="s">
        <v>23</v>
      </c>
      <c r="H877" t="str">
        <f t="shared" si="53"/>
        <v>Other</v>
      </c>
      <c r="I877">
        <v>73</v>
      </c>
      <c r="J877">
        <v>19428</v>
      </c>
      <c r="K877">
        <v>2</v>
      </c>
      <c r="L877" t="s">
        <v>136</v>
      </c>
      <c r="M877" t="s">
        <v>683</v>
      </c>
      <c r="N877" t="s">
        <v>816</v>
      </c>
      <c r="O877" t="s">
        <v>817</v>
      </c>
      <c r="Q877" t="s">
        <v>686</v>
      </c>
      <c r="R877" t="s">
        <v>687</v>
      </c>
      <c r="S877" t="s">
        <v>1127</v>
      </c>
      <c r="T877" t="s">
        <v>1126</v>
      </c>
      <c r="U877" s="7">
        <v>327.75</v>
      </c>
      <c r="V877" s="7">
        <v>297.07027734645828</v>
      </c>
      <c r="W877">
        <v>1</v>
      </c>
      <c r="X877" s="7">
        <v>59</v>
      </c>
      <c r="Y877" s="7">
        <v>327.75</v>
      </c>
      <c r="Z877" s="7">
        <f t="shared" si="54"/>
        <v>268.75</v>
      </c>
      <c r="AA877" t="s">
        <v>30</v>
      </c>
      <c r="AB877" t="str">
        <f t="shared" si="55"/>
        <v>Cash Over 200</v>
      </c>
    </row>
    <row r="878" spans="1:28" x14ac:dyDescent="0.25">
      <c r="A878">
        <v>75874</v>
      </c>
      <c r="B878" s="2">
        <v>43435</v>
      </c>
      <c r="C878" s="10">
        <f>VLOOKUP(B878,Dates!A:B,2,FALSE)</f>
        <v>7</v>
      </c>
      <c r="D878">
        <v>4</v>
      </c>
      <c r="E878" s="2">
        <f t="shared" si="52"/>
        <v>43440</v>
      </c>
      <c r="F878">
        <v>1</v>
      </c>
      <c r="G878" t="s">
        <v>62</v>
      </c>
      <c r="H878" t="str">
        <f t="shared" si="53"/>
        <v>Other</v>
      </c>
      <c r="I878">
        <v>73</v>
      </c>
      <c r="J878">
        <v>19427</v>
      </c>
      <c r="K878">
        <v>2</v>
      </c>
      <c r="L878" t="s">
        <v>136</v>
      </c>
      <c r="M878" t="s">
        <v>683</v>
      </c>
      <c r="N878" t="s">
        <v>816</v>
      </c>
      <c r="O878" t="s">
        <v>817</v>
      </c>
      <c r="Q878" t="s">
        <v>686</v>
      </c>
      <c r="R878" t="s">
        <v>687</v>
      </c>
      <c r="S878" t="s">
        <v>1127</v>
      </c>
      <c r="T878" t="s">
        <v>1126</v>
      </c>
      <c r="U878" s="7">
        <v>327.75</v>
      </c>
      <c r="V878" s="7">
        <v>297.07027734645828</v>
      </c>
      <c r="W878">
        <v>1</v>
      </c>
      <c r="X878" s="7">
        <v>65.550003050000001</v>
      </c>
      <c r="Y878" s="7">
        <v>327.75</v>
      </c>
      <c r="Z878" s="7">
        <f t="shared" si="54"/>
        <v>262.19999695000001</v>
      </c>
      <c r="AA878" t="s">
        <v>30</v>
      </c>
      <c r="AB878" t="str">
        <f t="shared" si="55"/>
        <v>Cash Over 200</v>
      </c>
    </row>
    <row r="879" spans="1:28" x14ac:dyDescent="0.25">
      <c r="A879">
        <v>75873</v>
      </c>
      <c r="B879" s="2">
        <v>43435</v>
      </c>
      <c r="C879" s="10">
        <f>VLOOKUP(B879,Dates!A:B,2,FALSE)</f>
        <v>7</v>
      </c>
      <c r="D879">
        <v>4</v>
      </c>
      <c r="E879" s="2">
        <f t="shared" si="52"/>
        <v>43440</v>
      </c>
      <c r="F879">
        <v>0</v>
      </c>
      <c r="G879" t="s">
        <v>62</v>
      </c>
      <c r="H879" t="str">
        <f t="shared" si="53"/>
        <v>Other</v>
      </c>
      <c r="I879">
        <v>73</v>
      </c>
      <c r="J879">
        <v>19426</v>
      </c>
      <c r="K879">
        <v>2</v>
      </c>
      <c r="L879" t="s">
        <v>136</v>
      </c>
      <c r="M879" t="s">
        <v>683</v>
      </c>
      <c r="N879" t="s">
        <v>818</v>
      </c>
      <c r="O879" t="s">
        <v>706</v>
      </c>
      <c r="Q879" t="s">
        <v>690</v>
      </c>
      <c r="R879" t="s">
        <v>691</v>
      </c>
      <c r="S879" t="s">
        <v>1127</v>
      </c>
      <c r="T879" t="s">
        <v>1126</v>
      </c>
      <c r="U879" s="7">
        <v>327.75</v>
      </c>
      <c r="V879" s="7">
        <v>297.07027734645828</v>
      </c>
      <c r="W879">
        <v>1</v>
      </c>
      <c r="X879" s="7">
        <v>81.940002440000001</v>
      </c>
      <c r="Y879" s="7">
        <v>327.75</v>
      </c>
      <c r="Z879" s="7">
        <f t="shared" si="54"/>
        <v>245.80999756</v>
      </c>
      <c r="AA879" t="s">
        <v>66</v>
      </c>
      <c r="AB879" t="str">
        <f t="shared" si="55"/>
        <v>Non-Cash Payments</v>
      </c>
    </row>
    <row r="880" spans="1:28" x14ac:dyDescent="0.25">
      <c r="A880">
        <v>75872</v>
      </c>
      <c r="B880" s="2">
        <v>43435</v>
      </c>
      <c r="C880" s="10">
        <f>VLOOKUP(B880,Dates!A:B,2,FALSE)</f>
        <v>7</v>
      </c>
      <c r="D880">
        <v>4</v>
      </c>
      <c r="E880" s="2">
        <f t="shared" si="52"/>
        <v>43440</v>
      </c>
      <c r="F880">
        <v>0</v>
      </c>
      <c r="G880" t="s">
        <v>62</v>
      </c>
      <c r="H880" t="str">
        <f t="shared" si="53"/>
        <v>Other</v>
      </c>
      <c r="I880">
        <v>73</v>
      </c>
      <c r="J880">
        <v>19425</v>
      </c>
      <c r="K880">
        <v>2</v>
      </c>
      <c r="L880" t="s">
        <v>136</v>
      </c>
      <c r="M880" t="s">
        <v>683</v>
      </c>
      <c r="N880" t="s">
        <v>818</v>
      </c>
      <c r="O880" t="s">
        <v>706</v>
      </c>
      <c r="Q880" t="s">
        <v>690</v>
      </c>
      <c r="R880" t="s">
        <v>691</v>
      </c>
      <c r="S880" t="s">
        <v>1127</v>
      </c>
      <c r="T880" t="s">
        <v>1126</v>
      </c>
      <c r="U880" s="7">
        <v>327.75</v>
      </c>
      <c r="V880" s="7">
        <v>297.07027734645828</v>
      </c>
      <c r="W880">
        <v>1</v>
      </c>
      <c r="X880" s="7">
        <v>0</v>
      </c>
      <c r="Y880" s="7">
        <v>327.75</v>
      </c>
      <c r="Z880" s="7">
        <f t="shared" si="54"/>
        <v>327.75</v>
      </c>
      <c r="AA880" t="s">
        <v>66</v>
      </c>
      <c r="AB880" t="str">
        <f t="shared" si="55"/>
        <v>Non-Cash Payments</v>
      </c>
    </row>
    <row r="881" spans="1:28" x14ac:dyDescent="0.25">
      <c r="A881">
        <v>75871</v>
      </c>
      <c r="B881" s="2">
        <v>43435</v>
      </c>
      <c r="C881" s="10">
        <f>VLOOKUP(B881,Dates!A:B,2,FALSE)</f>
        <v>7</v>
      </c>
      <c r="D881">
        <v>1</v>
      </c>
      <c r="E881" s="2">
        <f t="shared" si="52"/>
        <v>43437</v>
      </c>
      <c r="F881">
        <v>1</v>
      </c>
      <c r="G881" t="s">
        <v>187</v>
      </c>
      <c r="H881" t="str">
        <f t="shared" si="53"/>
        <v>Other</v>
      </c>
      <c r="I881">
        <v>73</v>
      </c>
      <c r="J881">
        <v>19424</v>
      </c>
      <c r="K881">
        <v>2</v>
      </c>
      <c r="L881" t="s">
        <v>136</v>
      </c>
      <c r="M881" t="s">
        <v>683</v>
      </c>
      <c r="N881" t="s">
        <v>818</v>
      </c>
      <c r="O881" t="s">
        <v>706</v>
      </c>
      <c r="Q881" t="s">
        <v>690</v>
      </c>
      <c r="R881" t="s">
        <v>691</v>
      </c>
      <c r="S881" t="s">
        <v>1127</v>
      </c>
      <c r="T881" t="s">
        <v>1126</v>
      </c>
      <c r="U881" s="7">
        <v>327.75</v>
      </c>
      <c r="V881" s="7">
        <v>297.07027734645828</v>
      </c>
      <c r="W881">
        <v>1</v>
      </c>
      <c r="X881" s="7">
        <v>3.2799999710000001</v>
      </c>
      <c r="Y881" s="7">
        <v>327.75</v>
      </c>
      <c r="Z881" s="7">
        <f t="shared" si="54"/>
        <v>324.470000029</v>
      </c>
      <c r="AA881" t="s">
        <v>45</v>
      </c>
      <c r="AB881" t="str">
        <f t="shared" si="55"/>
        <v>Non-Cash Payments</v>
      </c>
    </row>
    <row r="882" spans="1:28" x14ac:dyDescent="0.25">
      <c r="A882">
        <v>75870</v>
      </c>
      <c r="B882" s="2">
        <v>43435</v>
      </c>
      <c r="C882" s="10">
        <f>VLOOKUP(B882,Dates!A:B,2,FALSE)</f>
        <v>7</v>
      </c>
      <c r="D882">
        <v>1</v>
      </c>
      <c r="E882" s="2">
        <f t="shared" si="52"/>
        <v>43437</v>
      </c>
      <c r="F882">
        <v>1</v>
      </c>
      <c r="G882" t="s">
        <v>187</v>
      </c>
      <c r="H882" t="str">
        <f t="shared" si="53"/>
        <v>Other</v>
      </c>
      <c r="I882">
        <v>73</v>
      </c>
      <c r="J882">
        <v>19423</v>
      </c>
      <c r="K882">
        <v>2</v>
      </c>
      <c r="L882" t="s">
        <v>136</v>
      </c>
      <c r="M882" t="s">
        <v>683</v>
      </c>
      <c r="N882" t="s">
        <v>818</v>
      </c>
      <c r="O882" t="s">
        <v>706</v>
      </c>
      <c r="Q882" t="s">
        <v>690</v>
      </c>
      <c r="R882" t="s">
        <v>691</v>
      </c>
      <c r="S882" t="s">
        <v>1127</v>
      </c>
      <c r="T882" t="s">
        <v>1126</v>
      </c>
      <c r="U882" s="7">
        <v>327.75</v>
      </c>
      <c r="V882" s="7">
        <v>297.07027734645828</v>
      </c>
      <c r="W882">
        <v>1</v>
      </c>
      <c r="X882" s="7">
        <v>6.5599999430000002</v>
      </c>
      <c r="Y882" s="7">
        <v>327.75</v>
      </c>
      <c r="Z882" s="7">
        <f t="shared" si="54"/>
        <v>321.19000005700002</v>
      </c>
      <c r="AA882" t="s">
        <v>45</v>
      </c>
      <c r="AB882" t="str">
        <f t="shared" si="55"/>
        <v>Non-Cash Payments</v>
      </c>
    </row>
    <row r="883" spans="1:28" x14ac:dyDescent="0.25">
      <c r="A883">
        <v>75869</v>
      </c>
      <c r="B883" s="2">
        <v>43435</v>
      </c>
      <c r="C883" s="10">
        <f>VLOOKUP(B883,Dates!A:B,2,FALSE)</f>
        <v>7</v>
      </c>
      <c r="D883">
        <v>1</v>
      </c>
      <c r="E883" s="2">
        <f t="shared" si="52"/>
        <v>43437</v>
      </c>
      <c r="F883">
        <v>1</v>
      </c>
      <c r="G883" t="s">
        <v>187</v>
      </c>
      <c r="H883" t="str">
        <f t="shared" si="53"/>
        <v>Other</v>
      </c>
      <c r="I883">
        <v>73</v>
      </c>
      <c r="J883">
        <v>19422</v>
      </c>
      <c r="K883">
        <v>2</v>
      </c>
      <c r="L883" t="s">
        <v>136</v>
      </c>
      <c r="M883" t="s">
        <v>683</v>
      </c>
      <c r="N883" t="s">
        <v>818</v>
      </c>
      <c r="O883" t="s">
        <v>706</v>
      </c>
      <c r="Q883" t="s">
        <v>690</v>
      </c>
      <c r="R883" t="s">
        <v>691</v>
      </c>
      <c r="S883" t="s">
        <v>1127</v>
      </c>
      <c r="T883" t="s">
        <v>1126</v>
      </c>
      <c r="U883" s="7">
        <v>327.75</v>
      </c>
      <c r="V883" s="7">
        <v>297.07027734645828</v>
      </c>
      <c r="W883">
        <v>1</v>
      </c>
      <c r="X883" s="7">
        <v>9.8299999239999991</v>
      </c>
      <c r="Y883" s="7">
        <v>327.75</v>
      </c>
      <c r="Z883" s="7">
        <f t="shared" si="54"/>
        <v>317.92000007600001</v>
      </c>
      <c r="AA883" t="s">
        <v>45</v>
      </c>
      <c r="AB883" t="str">
        <f t="shared" si="55"/>
        <v>Non-Cash Payments</v>
      </c>
    </row>
    <row r="884" spans="1:28" x14ac:dyDescent="0.25">
      <c r="A884">
        <v>75868</v>
      </c>
      <c r="B884" s="2">
        <v>43435</v>
      </c>
      <c r="C884" s="10">
        <f>VLOOKUP(B884,Dates!A:B,2,FALSE)</f>
        <v>7</v>
      </c>
      <c r="D884">
        <v>1</v>
      </c>
      <c r="E884" s="2">
        <f t="shared" si="52"/>
        <v>43437</v>
      </c>
      <c r="F884">
        <v>1</v>
      </c>
      <c r="G884" t="s">
        <v>187</v>
      </c>
      <c r="H884" t="str">
        <f t="shared" si="53"/>
        <v>Other</v>
      </c>
      <c r="I884">
        <v>73</v>
      </c>
      <c r="J884">
        <v>19421</v>
      </c>
      <c r="K884">
        <v>2</v>
      </c>
      <c r="L884" t="s">
        <v>136</v>
      </c>
      <c r="M884" t="s">
        <v>683</v>
      </c>
      <c r="N884" t="s">
        <v>819</v>
      </c>
      <c r="O884" t="s">
        <v>779</v>
      </c>
      <c r="Q884" t="s">
        <v>699</v>
      </c>
      <c r="R884" t="s">
        <v>700</v>
      </c>
      <c r="S884" t="s">
        <v>1127</v>
      </c>
      <c r="T884" t="s">
        <v>1126</v>
      </c>
      <c r="U884" s="7">
        <v>327.75</v>
      </c>
      <c r="V884" s="7">
        <v>297.07027734645828</v>
      </c>
      <c r="W884">
        <v>1</v>
      </c>
      <c r="X884" s="7">
        <v>13.10999966</v>
      </c>
      <c r="Y884" s="7">
        <v>327.75</v>
      </c>
      <c r="Z884" s="7">
        <f t="shared" si="54"/>
        <v>314.64000034000003</v>
      </c>
      <c r="AA884" t="s">
        <v>66</v>
      </c>
      <c r="AB884" t="str">
        <f t="shared" si="55"/>
        <v>Non-Cash Payments</v>
      </c>
    </row>
    <row r="885" spans="1:28" x14ac:dyDescent="0.25">
      <c r="A885">
        <v>75867</v>
      </c>
      <c r="B885" s="2">
        <v>43435</v>
      </c>
      <c r="C885" s="10">
        <f>VLOOKUP(B885,Dates!A:B,2,FALSE)</f>
        <v>7</v>
      </c>
      <c r="D885">
        <v>0</v>
      </c>
      <c r="E885" s="2">
        <f t="shared" si="52"/>
        <v>43435</v>
      </c>
      <c r="F885">
        <v>0</v>
      </c>
      <c r="G885" t="s">
        <v>214</v>
      </c>
      <c r="H885" t="str">
        <f t="shared" si="53"/>
        <v>Same Day - On Time</v>
      </c>
      <c r="I885">
        <v>73</v>
      </c>
      <c r="J885">
        <v>19420</v>
      </c>
      <c r="K885">
        <v>2</v>
      </c>
      <c r="L885" t="s">
        <v>136</v>
      </c>
      <c r="M885" t="s">
        <v>683</v>
      </c>
      <c r="N885" t="s">
        <v>820</v>
      </c>
      <c r="O885" t="s">
        <v>820</v>
      </c>
      <c r="Q885" t="s">
        <v>686</v>
      </c>
      <c r="R885" t="s">
        <v>687</v>
      </c>
      <c r="S885" t="s">
        <v>1127</v>
      </c>
      <c r="T885" t="s">
        <v>1126</v>
      </c>
      <c r="U885" s="7">
        <v>327.75</v>
      </c>
      <c r="V885" s="7">
        <v>297.07027734645828</v>
      </c>
      <c r="W885">
        <v>1</v>
      </c>
      <c r="X885" s="7">
        <v>16.38999939</v>
      </c>
      <c r="Y885" s="7">
        <v>327.75</v>
      </c>
      <c r="Z885" s="7">
        <f t="shared" si="54"/>
        <v>311.36000060999999</v>
      </c>
      <c r="AA885" t="s">
        <v>66</v>
      </c>
      <c r="AB885" t="str">
        <f t="shared" si="55"/>
        <v>Non-Cash Payments</v>
      </c>
    </row>
    <row r="886" spans="1:28" x14ac:dyDescent="0.25">
      <c r="A886">
        <v>75866</v>
      </c>
      <c r="B886" s="2">
        <v>43435</v>
      </c>
      <c r="C886" s="10">
        <f>VLOOKUP(B886,Dates!A:B,2,FALSE)</f>
        <v>7</v>
      </c>
      <c r="D886">
        <v>0</v>
      </c>
      <c r="E886" s="2">
        <f t="shared" si="52"/>
        <v>43435</v>
      </c>
      <c r="F886">
        <v>0</v>
      </c>
      <c r="G886" t="s">
        <v>214</v>
      </c>
      <c r="H886" t="str">
        <f t="shared" si="53"/>
        <v>Same Day - On Time</v>
      </c>
      <c r="I886">
        <v>73</v>
      </c>
      <c r="J886">
        <v>19419</v>
      </c>
      <c r="K886">
        <v>2</v>
      </c>
      <c r="L886" t="s">
        <v>136</v>
      </c>
      <c r="M886" t="s">
        <v>683</v>
      </c>
      <c r="N886" t="s">
        <v>820</v>
      </c>
      <c r="O886" t="s">
        <v>820</v>
      </c>
      <c r="Q886" t="s">
        <v>686</v>
      </c>
      <c r="R886" t="s">
        <v>687</v>
      </c>
      <c r="S886" t="s">
        <v>1127</v>
      </c>
      <c r="T886" t="s">
        <v>1126</v>
      </c>
      <c r="U886" s="7">
        <v>327.75</v>
      </c>
      <c r="V886" s="7">
        <v>297.07027734645828</v>
      </c>
      <c r="W886">
        <v>1</v>
      </c>
      <c r="X886" s="7">
        <v>18.030000690000001</v>
      </c>
      <c r="Y886" s="7">
        <v>327.75</v>
      </c>
      <c r="Z886" s="7">
        <f t="shared" si="54"/>
        <v>309.71999930999999</v>
      </c>
      <c r="AA886" t="s">
        <v>30</v>
      </c>
      <c r="AB886" t="str">
        <f t="shared" si="55"/>
        <v>Cash Over 200</v>
      </c>
    </row>
    <row r="887" spans="1:28" x14ac:dyDescent="0.25">
      <c r="A887">
        <v>75865</v>
      </c>
      <c r="B887" s="2">
        <v>43435</v>
      </c>
      <c r="C887" s="10">
        <f>VLOOKUP(B887,Dates!A:B,2,FALSE)</f>
        <v>7</v>
      </c>
      <c r="D887">
        <v>0</v>
      </c>
      <c r="E887" s="2">
        <f t="shared" si="52"/>
        <v>43435</v>
      </c>
      <c r="F887">
        <v>0</v>
      </c>
      <c r="G887" t="s">
        <v>214</v>
      </c>
      <c r="H887" t="str">
        <f t="shared" si="53"/>
        <v>Same Day - On Time</v>
      </c>
      <c r="I887">
        <v>73</v>
      </c>
      <c r="J887">
        <v>19418</v>
      </c>
      <c r="K887">
        <v>2</v>
      </c>
      <c r="L887" t="s">
        <v>136</v>
      </c>
      <c r="M887" t="s">
        <v>683</v>
      </c>
      <c r="N887" t="s">
        <v>696</v>
      </c>
      <c r="O887" t="s">
        <v>693</v>
      </c>
      <c r="Q887" t="s">
        <v>694</v>
      </c>
      <c r="R887" t="s">
        <v>695</v>
      </c>
      <c r="S887" t="s">
        <v>1127</v>
      </c>
      <c r="T887" t="s">
        <v>1126</v>
      </c>
      <c r="U887" s="7">
        <v>327.75</v>
      </c>
      <c r="V887" s="7">
        <v>297.07027734645828</v>
      </c>
      <c r="W887">
        <v>1</v>
      </c>
      <c r="X887" s="7">
        <v>22.940000529999999</v>
      </c>
      <c r="Y887" s="7">
        <v>327.75</v>
      </c>
      <c r="Z887" s="7">
        <f t="shared" si="54"/>
        <v>304.80999946999998</v>
      </c>
      <c r="AA887" t="s">
        <v>30</v>
      </c>
      <c r="AB887" t="str">
        <f t="shared" si="55"/>
        <v>Cash Over 200</v>
      </c>
    </row>
    <row r="888" spans="1:28" x14ac:dyDescent="0.25">
      <c r="A888">
        <v>75864</v>
      </c>
      <c r="B888" s="2">
        <v>43435</v>
      </c>
      <c r="C888" s="10">
        <f>VLOOKUP(B888,Dates!A:B,2,FALSE)</f>
        <v>7</v>
      </c>
      <c r="D888">
        <v>4</v>
      </c>
      <c r="E888" s="2">
        <f t="shared" si="52"/>
        <v>43440</v>
      </c>
      <c r="F888">
        <v>1</v>
      </c>
      <c r="G888" t="s">
        <v>62</v>
      </c>
      <c r="H888" t="str">
        <f t="shared" si="53"/>
        <v>Other</v>
      </c>
      <c r="I888">
        <v>73</v>
      </c>
      <c r="J888">
        <v>19417</v>
      </c>
      <c r="K888">
        <v>2</v>
      </c>
      <c r="L888" t="s">
        <v>136</v>
      </c>
      <c r="M888" t="s">
        <v>683</v>
      </c>
      <c r="N888" t="s">
        <v>696</v>
      </c>
      <c r="O888" t="s">
        <v>693</v>
      </c>
      <c r="Q888" t="s">
        <v>694</v>
      </c>
      <c r="R888" t="s">
        <v>695</v>
      </c>
      <c r="S888" t="s">
        <v>1127</v>
      </c>
      <c r="T888" t="s">
        <v>1126</v>
      </c>
      <c r="U888" s="7">
        <v>327.75</v>
      </c>
      <c r="V888" s="7">
        <v>297.07027734645828</v>
      </c>
      <c r="W888">
        <v>1</v>
      </c>
      <c r="X888" s="7">
        <v>29.5</v>
      </c>
      <c r="Y888" s="7">
        <v>327.75</v>
      </c>
      <c r="Z888" s="7">
        <f t="shared" si="54"/>
        <v>298.25</v>
      </c>
      <c r="AA888" t="s">
        <v>66</v>
      </c>
      <c r="AB888" t="str">
        <f t="shared" si="55"/>
        <v>Non-Cash Payments</v>
      </c>
    </row>
    <row r="889" spans="1:28" x14ac:dyDescent="0.25">
      <c r="A889">
        <v>75863</v>
      </c>
      <c r="B889" s="2">
        <v>43435</v>
      </c>
      <c r="C889" s="10">
        <f>VLOOKUP(B889,Dates!A:B,2,FALSE)</f>
        <v>7</v>
      </c>
      <c r="D889">
        <v>4</v>
      </c>
      <c r="E889" s="2">
        <f t="shared" si="52"/>
        <v>43440</v>
      </c>
      <c r="F889">
        <v>0</v>
      </c>
      <c r="G889" t="s">
        <v>62</v>
      </c>
      <c r="H889" t="str">
        <f t="shared" si="53"/>
        <v>Other</v>
      </c>
      <c r="I889">
        <v>73</v>
      </c>
      <c r="J889">
        <v>19416</v>
      </c>
      <c r="K889">
        <v>2</v>
      </c>
      <c r="L889" t="s">
        <v>136</v>
      </c>
      <c r="M889" t="s">
        <v>683</v>
      </c>
      <c r="N889" t="s">
        <v>696</v>
      </c>
      <c r="O889" t="s">
        <v>693</v>
      </c>
      <c r="Q889" t="s">
        <v>694</v>
      </c>
      <c r="R889" t="s">
        <v>695</v>
      </c>
      <c r="S889" t="s">
        <v>1127</v>
      </c>
      <c r="T889" t="s">
        <v>1126</v>
      </c>
      <c r="U889" s="7">
        <v>327.75</v>
      </c>
      <c r="V889" s="7">
        <v>297.07027734645828</v>
      </c>
      <c r="W889">
        <v>1</v>
      </c>
      <c r="X889" s="7">
        <v>32.77999878</v>
      </c>
      <c r="Y889" s="7">
        <v>327.75</v>
      </c>
      <c r="Z889" s="7">
        <f t="shared" si="54"/>
        <v>294.97000121999997</v>
      </c>
      <c r="AA889" t="s">
        <v>30</v>
      </c>
      <c r="AB889" t="str">
        <f t="shared" si="55"/>
        <v>Cash Over 200</v>
      </c>
    </row>
    <row r="890" spans="1:28" x14ac:dyDescent="0.25">
      <c r="A890">
        <v>75862</v>
      </c>
      <c r="B890" s="2">
        <v>43435</v>
      </c>
      <c r="C890" s="10">
        <f>VLOOKUP(B890,Dates!A:B,2,FALSE)</f>
        <v>7</v>
      </c>
      <c r="D890">
        <v>4</v>
      </c>
      <c r="E890" s="2">
        <f t="shared" si="52"/>
        <v>43440</v>
      </c>
      <c r="F890">
        <v>0</v>
      </c>
      <c r="G890" t="s">
        <v>62</v>
      </c>
      <c r="H890" t="str">
        <f t="shared" si="53"/>
        <v>Other</v>
      </c>
      <c r="I890">
        <v>73</v>
      </c>
      <c r="J890">
        <v>19415</v>
      </c>
      <c r="K890">
        <v>2</v>
      </c>
      <c r="L890" t="s">
        <v>136</v>
      </c>
      <c r="M890" t="s">
        <v>683</v>
      </c>
      <c r="N890" t="s">
        <v>821</v>
      </c>
      <c r="O890" t="s">
        <v>693</v>
      </c>
      <c r="Q890" t="s">
        <v>694</v>
      </c>
      <c r="R890" t="s">
        <v>695</v>
      </c>
      <c r="S890" t="s">
        <v>1127</v>
      </c>
      <c r="T890" t="s">
        <v>1126</v>
      </c>
      <c r="U890" s="7">
        <v>327.75</v>
      </c>
      <c r="V890" s="7">
        <v>297.07027734645828</v>
      </c>
      <c r="W890">
        <v>1</v>
      </c>
      <c r="X890" s="7">
        <v>39.33000183</v>
      </c>
      <c r="Y890" s="7">
        <v>327.75</v>
      </c>
      <c r="Z890" s="7">
        <f t="shared" si="54"/>
        <v>288.41999816999999</v>
      </c>
      <c r="AA890" t="s">
        <v>66</v>
      </c>
      <c r="AB890" t="str">
        <f t="shared" si="55"/>
        <v>Non-Cash Payments</v>
      </c>
    </row>
    <row r="891" spans="1:28" x14ac:dyDescent="0.25">
      <c r="A891">
        <v>75861</v>
      </c>
      <c r="B891" s="2">
        <v>43435</v>
      </c>
      <c r="C891" s="10">
        <f>VLOOKUP(B891,Dates!A:B,2,FALSE)</f>
        <v>7</v>
      </c>
      <c r="D891">
        <v>4</v>
      </c>
      <c r="E891" s="2">
        <f t="shared" si="52"/>
        <v>43440</v>
      </c>
      <c r="F891">
        <v>0</v>
      </c>
      <c r="G891" t="s">
        <v>62</v>
      </c>
      <c r="H891" t="str">
        <f t="shared" si="53"/>
        <v>Other</v>
      </c>
      <c r="I891">
        <v>73</v>
      </c>
      <c r="J891">
        <v>19414</v>
      </c>
      <c r="K891">
        <v>2</v>
      </c>
      <c r="L891" t="s">
        <v>136</v>
      </c>
      <c r="M891" t="s">
        <v>683</v>
      </c>
      <c r="N891" t="s">
        <v>821</v>
      </c>
      <c r="O891" t="s">
        <v>693</v>
      </c>
      <c r="Q891" t="s">
        <v>694</v>
      </c>
      <c r="R891" t="s">
        <v>695</v>
      </c>
      <c r="S891" t="s">
        <v>1127</v>
      </c>
      <c r="T891" t="s">
        <v>1126</v>
      </c>
      <c r="U891" s="7">
        <v>327.75</v>
      </c>
      <c r="V891" s="7">
        <v>297.07027734645828</v>
      </c>
      <c r="W891">
        <v>1</v>
      </c>
      <c r="X891" s="7">
        <v>42.61000061</v>
      </c>
      <c r="Y891" s="7">
        <v>327.75</v>
      </c>
      <c r="Z891" s="7">
        <f t="shared" si="54"/>
        <v>285.13999939000001</v>
      </c>
      <c r="AA891" t="s">
        <v>45</v>
      </c>
      <c r="AB891" t="str">
        <f t="shared" si="55"/>
        <v>Non-Cash Payments</v>
      </c>
    </row>
    <row r="892" spans="1:28" x14ac:dyDescent="0.25">
      <c r="A892">
        <v>75860</v>
      </c>
      <c r="B892" s="2">
        <v>43435</v>
      </c>
      <c r="C892" s="10">
        <f>VLOOKUP(B892,Dates!A:B,2,FALSE)</f>
        <v>7</v>
      </c>
      <c r="D892">
        <v>4</v>
      </c>
      <c r="E892" s="2">
        <f t="shared" si="52"/>
        <v>43440</v>
      </c>
      <c r="F892">
        <v>1</v>
      </c>
      <c r="G892" t="s">
        <v>62</v>
      </c>
      <c r="H892" t="str">
        <f t="shared" si="53"/>
        <v>Other</v>
      </c>
      <c r="I892">
        <v>73</v>
      </c>
      <c r="J892">
        <v>19413</v>
      </c>
      <c r="K892">
        <v>2</v>
      </c>
      <c r="L892" t="s">
        <v>136</v>
      </c>
      <c r="M892" t="s">
        <v>683</v>
      </c>
      <c r="N892" t="s">
        <v>821</v>
      </c>
      <c r="O892" t="s">
        <v>693</v>
      </c>
      <c r="Q892" t="s">
        <v>694</v>
      </c>
      <c r="R892" t="s">
        <v>695</v>
      </c>
      <c r="S892" t="s">
        <v>1127</v>
      </c>
      <c r="T892" t="s">
        <v>1126</v>
      </c>
      <c r="U892" s="7">
        <v>327.75</v>
      </c>
      <c r="V892" s="7">
        <v>297.07027734645828</v>
      </c>
      <c r="W892">
        <v>1</v>
      </c>
      <c r="X892" s="7">
        <v>49.159999849999998</v>
      </c>
      <c r="Y892" s="7">
        <v>327.75</v>
      </c>
      <c r="Z892" s="7">
        <f t="shared" si="54"/>
        <v>278.59000014999998</v>
      </c>
      <c r="AA892" t="s">
        <v>45</v>
      </c>
      <c r="AB892" t="str">
        <f t="shared" si="55"/>
        <v>Non-Cash Payments</v>
      </c>
    </row>
    <row r="893" spans="1:28" x14ac:dyDescent="0.25">
      <c r="A893">
        <v>75859</v>
      </c>
      <c r="B893" s="2">
        <v>43435</v>
      </c>
      <c r="C893" s="10">
        <f>VLOOKUP(B893,Dates!A:B,2,FALSE)</f>
        <v>7</v>
      </c>
      <c r="D893">
        <v>4</v>
      </c>
      <c r="E893" s="2">
        <f t="shared" si="52"/>
        <v>43440</v>
      </c>
      <c r="F893">
        <v>0</v>
      </c>
      <c r="G893" t="s">
        <v>62</v>
      </c>
      <c r="H893" t="str">
        <f t="shared" si="53"/>
        <v>Other</v>
      </c>
      <c r="I893">
        <v>73</v>
      </c>
      <c r="J893">
        <v>19412</v>
      </c>
      <c r="K893">
        <v>2</v>
      </c>
      <c r="L893" t="s">
        <v>136</v>
      </c>
      <c r="M893" t="s">
        <v>683</v>
      </c>
      <c r="N893" t="s">
        <v>822</v>
      </c>
      <c r="O893" t="s">
        <v>823</v>
      </c>
      <c r="Q893" t="s">
        <v>699</v>
      </c>
      <c r="R893" t="s">
        <v>700</v>
      </c>
      <c r="S893" t="s">
        <v>1127</v>
      </c>
      <c r="T893" t="s">
        <v>1126</v>
      </c>
      <c r="U893" s="7">
        <v>327.75</v>
      </c>
      <c r="V893" s="7">
        <v>297.07027734645828</v>
      </c>
      <c r="W893">
        <v>1</v>
      </c>
      <c r="X893" s="7">
        <v>52.439998629999998</v>
      </c>
      <c r="Y893" s="7">
        <v>327.75</v>
      </c>
      <c r="Z893" s="7">
        <f t="shared" si="54"/>
        <v>275.31000137000001</v>
      </c>
      <c r="AA893" t="s">
        <v>66</v>
      </c>
      <c r="AB893" t="str">
        <f t="shared" si="55"/>
        <v>Non-Cash Payments</v>
      </c>
    </row>
    <row r="894" spans="1:28" x14ac:dyDescent="0.25">
      <c r="A894">
        <v>75858</v>
      </c>
      <c r="B894" s="2">
        <v>43435</v>
      </c>
      <c r="C894" s="10">
        <f>VLOOKUP(B894,Dates!A:B,2,FALSE)</f>
        <v>7</v>
      </c>
      <c r="D894">
        <v>2</v>
      </c>
      <c r="E894" s="2">
        <f t="shared" si="52"/>
        <v>43438</v>
      </c>
      <c r="F894">
        <v>1</v>
      </c>
      <c r="G894" t="s">
        <v>23</v>
      </c>
      <c r="H894" t="str">
        <f t="shared" si="53"/>
        <v>Other</v>
      </c>
      <c r="I894">
        <v>73</v>
      </c>
      <c r="J894">
        <v>19411</v>
      </c>
      <c r="K894">
        <v>2</v>
      </c>
      <c r="L894" t="s">
        <v>136</v>
      </c>
      <c r="M894" t="s">
        <v>683</v>
      </c>
      <c r="N894" t="s">
        <v>765</v>
      </c>
      <c r="O894" t="s">
        <v>715</v>
      </c>
      <c r="Q894" t="s">
        <v>694</v>
      </c>
      <c r="R894" t="s">
        <v>695</v>
      </c>
      <c r="S894" t="s">
        <v>1127</v>
      </c>
      <c r="T894" t="s">
        <v>1126</v>
      </c>
      <c r="U894" s="7">
        <v>327.75</v>
      </c>
      <c r="V894" s="7">
        <v>297.07027734645828</v>
      </c>
      <c r="W894">
        <v>1</v>
      </c>
      <c r="X894" s="7">
        <v>55.72000122</v>
      </c>
      <c r="Y894" s="7">
        <v>327.75</v>
      </c>
      <c r="Z894" s="7">
        <f t="shared" si="54"/>
        <v>272.02999878000003</v>
      </c>
      <c r="AA894" t="s">
        <v>45</v>
      </c>
      <c r="AB894" t="str">
        <f t="shared" si="55"/>
        <v>Non-Cash Payments</v>
      </c>
    </row>
    <row r="895" spans="1:28" x14ac:dyDescent="0.25">
      <c r="A895">
        <v>75857</v>
      </c>
      <c r="B895" s="2">
        <v>43435</v>
      </c>
      <c r="C895" s="10">
        <f>VLOOKUP(B895,Dates!A:B,2,FALSE)</f>
        <v>7</v>
      </c>
      <c r="D895">
        <v>4</v>
      </c>
      <c r="E895" s="2">
        <f t="shared" si="52"/>
        <v>43440</v>
      </c>
      <c r="F895">
        <v>0</v>
      </c>
      <c r="G895" t="s">
        <v>62</v>
      </c>
      <c r="H895" t="str">
        <f t="shared" si="53"/>
        <v>Other</v>
      </c>
      <c r="I895">
        <v>73</v>
      </c>
      <c r="J895">
        <v>19410</v>
      </c>
      <c r="K895">
        <v>2</v>
      </c>
      <c r="L895" t="s">
        <v>136</v>
      </c>
      <c r="M895" t="s">
        <v>683</v>
      </c>
      <c r="N895" t="s">
        <v>765</v>
      </c>
      <c r="O895" t="s">
        <v>715</v>
      </c>
      <c r="Q895" t="s">
        <v>694</v>
      </c>
      <c r="R895" t="s">
        <v>695</v>
      </c>
      <c r="S895" t="s">
        <v>1127</v>
      </c>
      <c r="T895" t="s">
        <v>1126</v>
      </c>
      <c r="U895" s="7">
        <v>327.75</v>
      </c>
      <c r="V895" s="7">
        <v>297.07027734645828</v>
      </c>
      <c r="W895">
        <v>1</v>
      </c>
      <c r="X895" s="7">
        <v>59</v>
      </c>
      <c r="Y895" s="7">
        <v>327.75</v>
      </c>
      <c r="Z895" s="7">
        <f t="shared" si="54"/>
        <v>268.75</v>
      </c>
      <c r="AA895" t="s">
        <v>45</v>
      </c>
      <c r="AB895" t="str">
        <f t="shared" si="55"/>
        <v>Non-Cash Payments</v>
      </c>
    </row>
    <row r="896" spans="1:28" x14ac:dyDescent="0.25">
      <c r="A896">
        <v>75856</v>
      </c>
      <c r="B896" s="2">
        <v>43435</v>
      </c>
      <c r="C896" s="10">
        <f>VLOOKUP(B896,Dates!A:B,2,FALSE)</f>
        <v>7</v>
      </c>
      <c r="D896">
        <v>2</v>
      </c>
      <c r="E896" s="2">
        <f t="shared" si="52"/>
        <v>43438</v>
      </c>
      <c r="F896">
        <v>0</v>
      </c>
      <c r="G896" t="s">
        <v>23</v>
      </c>
      <c r="H896" t="str">
        <f t="shared" si="53"/>
        <v>Other</v>
      </c>
      <c r="I896">
        <v>73</v>
      </c>
      <c r="J896">
        <v>19409</v>
      </c>
      <c r="K896">
        <v>2</v>
      </c>
      <c r="L896" t="s">
        <v>136</v>
      </c>
      <c r="M896" t="s">
        <v>683</v>
      </c>
      <c r="N896" t="s">
        <v>824</v>
      </c>
      <c r="O896" t="s">
        <v>824</v>
      </c>
      <c r="Q896" t="s">
        <v>699</v>
      </c>
      <c r="R896" t="s">
        <v>700</v>
      </c>
      <c r="S896" t="s">
        <v>1127</v>
      </c>
      <c r="T896" t="s">
        <v>1126</v>
      </c>
      <c r="U896" s="7">
        <v>327.75</v>
      </c>
      <c r="V896" s="7">
        <v>297.07027734645828</v>
      </c>
      <c r="W896">
        <v>1</v>
      </c>
      <c r="X896" s="7">
        <v>65.550003050000001</v>
      </c>
      <c r="Y896" s="7">
        <v>327.75</v>
      </c>
      <c r="Z896" s="7">
        <f t="shared" si="54"/>
        <v>262.19999695000001</v>
      </c>
      <c r="AA896" t="s">
        <v>45</v>
      </c>
      <c r="AB896" t="str">
        <f t="shared" si="55"/>
        <v>Non-Cash Payments</v>
      </c>
    </row>
    <row r="897" spans="1:28" x14ac:dyDescent="0.25">
      <c r="A897">
        <v>75855</v>
      </c>
      <c r="B897" s="2">
        <v>43435</v>
      </c>
      <c r="C897" s="10">
        <f>VLOOKUP(B897,Dates!A:B,2,FALSE)</f>
        <v>7</v>
      </c>
      <c r="D897">
        <v>1</v>
      </c>
      <c r="E897" s="2">
        <f t="shared" si="52"/>
        <v>43437</v>
      </c>
      <c r="F897">
        <v>1</v>
      </c>
      <c r="G897" t="s">
        <v>187</v>
      </c>
      <c r="H897" t="str">
        <f t="shared" si="53"/>
        <v>Other</v>
      </c>
      <c r="I897">
        <v>73</v>
      </c>
      <c r="J897">
        <v>19408</v>
      </c>
      <c r="K897">
        <v>2</v>
      </c>
      <c r="L897" t="s">
        <v>136</v>
      </c>
      <c r="M897" t="s">
        <v>683</v>
      </c>
      <c r="N897" t="s">
        <v>825</v>
      </c>
      <c r="O897" t="s">
        <v>820</v>
      </c>
      <c r="Q897" t="s">
        <v>686</v>
      </c>
      <c r="R897" t="s">
        <v>687</v>
      </c>
      <c r="S897" t="s">
        <v>1127</v>
      </c>
      <c r="T897" t="s">
        <v>1126</v>
      </c>
      <c r="U897" s="7">
        <v>327.75</v>
      </c>
      <c r="V897" s="7">
        <v>297.07027734645828</v>
      </c>
      <c r="W897">
        <v>1</v>
      </c>
      <c r="X897" s="7">
        <v>81.940002440000001</v>
      </c>
      <c r="Y897" s="7">
        <v>327.75</v>
      </c>
      <c r="Z897" s="7">
        <f t="shared" si="54"/>
        <v>245.80999756</v>
      </c>
      <c r="AA897" t="s">
        <v>30</v>
      </c>
      <c r="AB897" t="str">
        <f t="shared" si="55"/>
        <v>Cash Over 200</v>
      </c>
    </row>
    <row r="898" spans="1:28" x14ac:dyDescent="0.25">
      <c r="A898">
        <v>75854</v>
      </c>
      <c r="B898" s="2">
        <v>43435</v>
      </c>
      <c r="C898" s="10">
        <f>VLOOKUP(B898,Dates!A:B,2,FALSE)</f>
        <v>7</v>
      </c>
      <c r="D898">
        <v>2</v>
      </c>
      <c r="E898" s="2">
        <f t="shared" si="52"/>
        <v>43438</v>
      </c>
      <c r="F898">
        <v>1</v>
      </c>
      <c r="G898" t="s">
        <v>23</v>
      </c>
      <c r="H898" t="str">
        <f t="shared" si="53"/>
        <v>Other</v>
      </c>
      <c r="I898">
        <v>73</v>
      </c>
      <c r="J898">
        <v>19407</v>
      </c>
      <c r="K898">
        <v>2</v>
      </c>
      <c r="L898" t="s">
        <v>136</v>
      </c>
      <c r="M898" t="s">
        <v>683</v>
      </c>
      <c r="N898" t="s">
        <v>825</v>
      </c>
      <c r="O898" t="s">
        <v>820</v>
      </c>
      <c r="Q898" t="s">
        <v>686</v>
      </c>
      <c r="R898" t="s">
        <v>687</v>
      </c>
      <c r="S898" t="s">
        <v>1127</v>
      </c>
      <c r="T898" t="s">
        <v>1126</v>
      </c>
      <c r="U898" s="7">
        <v>327.75</v>
      </c>
      <c r="V898" s="7">
        <v>297.07027734645828</v>
      </c>
      <c r="W898">
        <v>1</v>
      </c>
      <c r="X898" s="7">
        <v>0</v>
      </c>
      <c r="Y898" s="7">
        <v>327.75</v>
      </c>
      <c r="Z898" s="7">
        <f t="shared" si="54"/>
        <v>327.75</v>
      </c>
      <c r="AA898" t="s">
        <v>45</v>
      </c>
      <c r="AB898" t="str">
        <f t="shared" si="55"/>
        <v>Non-Cash Payments</v>
      </c>
    </row>
    <row r="899" spans="1:28" x14ac:dyDescent="0.25">
      <c r="A899">
        <v>75853</v>
      </c>
      <c r="B899" s="2">
        <v>43435</v>
      </c>
      <c r="C899" s="10">
        <f>VLOOKUP(B899,Dates!A:B,2,FALSE)</f>
        <v>7</v>
      </c>
      <c r="D899">
        <v>2</v>
      </c>
      <c r="E899" s="2">
        <f t="shared" ref="E899:E962" si="56">WORKDAY(B899,D899)</f>
        <v>43438</v>
      </c>
      <c r="F899">
        <v>1</v>
      </c>
      <c r="G899" t="s">
        <v>23</v>
      </c>
      <c r="H899" t="str">
        <f t="shared" ref="H899:H962" si="57">IF(AND(F899=0,G899="Same Day"),"Same Day - On Time","Other")</f>
        <v>Other</v>
      </c>
      <c r="I899">
        <v>73</v>
      </c>
      <c r="J899">
        <v>19406</v>
      </c>
      <c r="K899">
        <v>2</v>
      </c>
      <c r="L899" t="s">
        <v>136</v>
      </c>
      <c r="M899" t="s">
        <v>683</v>
      </c>
      <c r="N899" t="s">
        <v>826</v>
      </c>
      <c r="O899" t="s">
        <v>827</v>
      </c>
      <c r="Q899" t="s">
        <v>702</v>
      </c>
      <c r="R899" t="s">
        <v>700</v>
      </c>
      <c r="S899" t="s">
        <v>1127</v>
      </c>
      <c r="T899" t="s">
        <v>1126</v>
      </c>
      <c r="U899" s="7">
        <v>327.75</v>
      </c>
      <c r="V899" s="7">
        <v>297.07027734645828</v>
      </c>
      <c r="W899">
        <v>1</v>
      </c>
      <c r="X899" s="7">
        <v>3.2799999710000001</v>
      </c>
      <c r="Y899" s="7">
        <v>327.75</v>
      </c>
      <c r="Z899" s="7">
        <f t="shared" ref="Z899:Z962" si="58">Y899-X899</f>
        <v>324.470000029</v>
      </c>
      <c r="AA899" t="s">
        <v>30</v>
      </c>
      <c r="AB899" t="str">
        <f t="shared" ref="AB899:AB962" si="59">IF(AND(Z899&gt;200,AA899="CASH"),"Cash Over 200",IF(AA899="CASH","Cash Not Over 200","Non-Cash Payments"))</f>
        <v>Cash Over 200</v>
      </c>
    </row>
    <row r="900" spans="1:28" x14ac:dyDescent="0.25">
      <c r="A900">
        <v>75852</v>
      </c>
      <c r="B900" s="2">
        <v>43435</v>
      </c>
      <c r="C900" s="10">
        <f>VLOOKUP(B900,Dates!A:B,2,FALSE)</f>
        <v>7</v>
      </c>
      <c r="D900">
        <v>4</v>
      </c>
      <c r="E900" s="2">
        <f t="shared" si="56"/>
        <v>43440</v>
      </c>
      <c r="F900">
        <v>0</v>
      </c>
      <c r="G900" t="s">
        <v>62</v>
      </c>
      <c r="H900" t="str">
        <f t="shared" si="57"/>
        <v>Other</v>
      </c>
      <c r="I900">
        <v>73</v>
      </c>
      <c r="J900">
        <v>19405</v>
      </c>
      <c r="K900">
        <v>2</v>
      </c>
      <c r="L900" t="s">
        <v>136</v>
      </c>
      <c r="M900" t="s">
        <v>683</v>
      </c>
      <c r="N900" t="s">
        <v>828</v>
      </c>
      <c r="O900" t="s">
        <v>829</v>
      </c>
      <c r="Q900" t="s">
        <v>830</v>
      </c>
      <c r="R900" t="s">
        <v>691</v>
      </c>
      <c r="S900" t="s">
        <v>1127</v>
      </c>
      <c r="T900" t="s">
        <v>1126</v>
      </c>
      <c r="U900" s="7">
        <v>327.75</v>
      </c>
      <c r="V900" s="7">
        <v>297.07027734645828</v>
      </c>
      <c r="W900">
        <v>1</v>
      </c>
      <c r="X900" s="7">
        <v>6.5599999430000002</v>
      </c>
      <c r="Y900" s="7">
        <v>327.75</v>
      </c>
      <c r="Z900" s="7">
        <f t="shared" si="58"/>
        <v>321.19000005700002</v>
      </c>
      <c r="AA900" t="s">
        <v>45</v>
      </c>
      <c r="AB900" t="str">
        <f t="shared" si="59"/>
        <v>Non-Cash Payments</v>
      </c>
    </row>
    <row r="901" spans="1:28" x14ac:dyDescent="0.25">
      <c r="A901">
        <v>75851</v>
      </c>
      <c r="B901" s="2">
        <v>43435</v>
      </c>
      <c r="C901" s="10">
        <f>VLOOKUP(B901,Dates!A:B,2,FALSE)</f>
        <v>7</v>
      </c>
      <c r="D901">
        <v>4</v>
      </c>
      <c r="E901" s="2">
        <f t="shared" si="56"/>
        <v>43440</v>
      </c>
      <c r="F901">
        <v>0</v>
      </c>
      <c r="G901" t="s">
        <v>62</v>
      </c>
      <c r="H901" t="str">
        <f t="shared" si="57"/>
        <v>Other</v>
      </c>
      <c r="I901">
        <v>73</v>
      </c>
      <c r="J901">
        <v>19404</v>
      </c>
      <c r="K901">
        <v>2</v>
      </c>
      <c r="L901" t="s">
        <v>136</v>
      </c>
      <c r="M901" t="s">
        <v>683</v>
      </c>
      <c r="N901" t="s">
        <v>824</v>
      </c>
      <c r="O901" t="s">
        <v>824</v>
      </c>
      <c r="Q901" t="s">
        <v>699</v>
      </c>
      <c r="R901" t="s">
        <v>700</v>
      </c>
      <c r="S901" t="s">
        <v>1127</v>
      </c>
      <c r="T901" t="s">
        <v>1126</v>
      </c>
      <c r="U901" s="7">
        <v>327.75</v>
      </c>
      <c r="V901" s="7">
        <v>297.07027734645828</v>
      </c>
      <c r="W901">
        <v>1</v>
      </c>
      <c r="X901" s="7">
        <v>9.8299999239999991</v>
      </c>
      <c r="Y901" s="7">
        <v>327.75</v>
      </c>
      <c r="Z901" s="7">
        <f t="shared" si="58"/>
        <v>317.92000007600001</v>
      </c>
      <c r="AA901" t="s">
        <v>66</v>
      </c>
      <c r="AB901" t="str">
        <f t="shared" si="59"/>
        <v>Non-Cash Payments</v>
      </c>
    </row>
    <row r="902" spans="1:28" x14ac:dyDescent="0.25">
      <c r="A902">
        <v>75850</v>
      </c>
      <c r="B902" s="2">
        <v>43435</v>
      </c>
      <c r="C902" s="10">
        <f>VLOOKUP(B902,Dates!A:B,2,FALSE)</f>
        <v>7</v>
      </c>
      <c r="D902">
        <v>4</v>
      </c>
      <c r="E902" s="2">
        <f t="shared" si="56"/>
        <v>43440</v>
      </c>
      <c r="F902">
        <v>1</v>
      </c>
      <c r="G902" t="s">
        <v>62</v>
      </c>
      <c r="H902" t="str">
        <f t="shared" si="57"/>
        <v>Other</v>
      </c>
      <c r="I902">
        <v>73</v>
      </c>
      <c r="J902">
        <v>19403</v>
      </c>
      <c r="K902">
        <v>2</v>
      </c>
      <c r="L902" t="s">
        <v>136</v>
      </c>
      <c r="M902" t="s">
        <v>683</v>
      </c>
      <c r="N902" t="s">
        <v>730</v>
      </c>
      <c r="O902" t="s">
        <v>723</v>
      </c>
      <c r="Q902" t="s">
        <v>690</v>
      </c>
      <c r="R902" t="s">
        <v>691</v>
      </c>
      <c r="S902" t="s">
        <v>1127</v>
      </c>
      <c r="T902" t="s">
        <v>1126</v>
      </c>
      <c r="U902" s="7">
        <v>327.75</v>
      </c>
      <c r="V902" s="7">
        <v>297.07027734645828</v>
      </c>
      <c r="W902">
        <v>1</v>
      </c>
      <c r="X902" s="7">
        <v>13.10999966</v>
      </c>
      <c r="Y902" s="7">
        <v>327.75</v>
      </c>
      <c r="Z902" s="7">
        <f t="shared" si="58"/>
        <v>314.64000034000003</v>
      </c>
      <c r="AA902" t="s">
        <v>45</v>
      </c>
      <c r="AB902" t="str">
        <f t="shared" si="59"/>
        <v>Non-Cash Payments</v>
      </c>
    </row>
    <row r="903" spans="1:28" x14ac:dyDescent="0.25">
      <c r="A903">
        <v>75849</v>
      </c>
      <c r="B903" s="2">
        <v>43435</v>
      </c>
      <c r="C903" s="10">
        <f>VLOOKUP(B903,Dates!A:B,2,FALSE)</f>
        <v>7</v>
      </c>
      <c r="D903">
        <v>4</v>
      </c>
      <c r="E903" s="2">
        <f t="shared" si="56"/>
        <v>43440</v>
      </c>
      <c r="F903">
        <v>1</v>
      </c>
      <c r="G903" t="s">
        <v>62</v>
      </c>
      <c r="H903" t="str">
        <f t="shared" si="57"/>
        <v>Other</v>
      </c>
      <c r="I903">
        <v>73</v>
      </c>
      <c r="J903">
        <v>19402</v>
      </c>
      <c r="K903">
        <v>2</v>
      </c>
      <c r="L903" t="s">
        <v>136</v>
      </c>
      <c r="M903" t="s">
        <v>683</v>
      </c>
      <c r="N903" t="s">
        <v>730</v>
      </c>
      <c r="O903" t="s">
        <v>723</v>
      </c>
      <c r="Q903" t="s">
        <v>690</v>
      </c>
      <c r="R903" t="s">
        <v>691</v>
      </c>
      <c r="S903" t="s">
        <v>1127</v>
      </c>
      <c r="T903" t="s">
        <v>1126</v>
      </c>
      <c r="U903" s="7">
        <v>327.75</v>
      </c>
      <c r="V903" s="7">
        <v>297.07027734645828</v>
      </c>
      <c r="W903">
        <v>1</v>
      </c>
      <c r="X903" s="7">
        <v>16.38999939</v>
      </c>
      <c r="Y903" s="7">
        <v>327.75</v>
      </c>
      <c r="Z903" s="7">
        <f t="shared" si="58"/>
        <v>311.36000060999999</v>
      </c>
      <c r="AA903" t="s">
        <v>30</v>
      </c>
      <c r="AB903" t="str">
        <f t="shared" si="59"/>
        <v>Cash Over 200</v>
      </c>
    </row>
    <row r="904" spans="1:28" x14ac:dyDescent="0.25">
      <c r="A904">
        <v>75848</v>
      </c>
      <c r="B904" s="2">
        <v>43435</v>
      </c>
      <c r="C904" s="10">
        <f>VLOOKUP(B904,Dates!A:B,2,FALSE)</f>
        <v>7</v>
      </c>
      <c r="D904">
        <v>2</v>
      </c>
      <c r="E904" s="2">
        <f t="shared" si="56"/>
        <v>43438</v>
      </c>
      <c r="F904">
        <v>1</v>
      </c>
      <c r="G904" t="s">
        <v>23</v>
      </c>
      <c r="H904" t="str">
        <f t="shared" si="57"/>
        <v>Other</v>
      </c>
      <c r="I904">
        <v>73</v>
      </c>
      <c r="J904">
        <v>19401</v>
      </c>
      <c r="K904">
        <v>2</v>
      </c>
      <c r="L904" t="s">
        <v>136</v>
      </c>
      <c r="M904" t="s">
        <v>683</v>
      </c>
      <c r="N904" t="s">
        <v>730</v>
      </c>
      <c r="O904" t="s">
        <v>723</v>
      </c>
      <c r="Q904" t="s">
        <v>690</v>
      </c>
      <c r="R904" t="s">
        <v>691</v>
      </c>
      <c r="S904" t="s">
        <v>1127</v>
      </c>
      <c r="T904" t="s">
        <v>1126</v>
      </c>
      <c r="U904" s="7">
        <v>327.75</v>
      </c>
      <c r="V904" s="7">
        <v>297.07027734645828</v>
      </c>
      <c r="W904">
        <v>1</v>
      </c>
      <c r="X904" s="7">
        <v>18.030000690000001</v>
      </c>
      <c r="Y904" s="7">
        <v>327.75</v>
      </c>
      <c r="Z904" s="7">
        <f t="shared" si="58"/>
        <v>309.71999930999999</v>
      </c>
      <c r="AA904" t="s">
        <v>30</v>
      </c>
      <c r="AB904" t="str">
        <f t="shared" si="59"/>
        <v>Cash Over 200</v>
      </c>
    </row>
    <row r="905" spans="1:28" x14ac:dyDescent="0.25">
      <c r="A905">
        <v>75847</v>
      </c>
      <c r="B905" s="2">
        <v>43435</v>
      </c>
      <c r="C905" s="10">
        <f>VLOOKUP(B905,Dates!A:B,2,FALSE)</f>
        <v>7</v>
      </c>
      <c r="D905">
        <v>2</v>
      </c>
      <c r="E905" s="2">
        <f t="shared" si="56"/>
        <v>43438</v>
      </c>
      <c r="F905">
        <v>0</v>
      </c>
      <c r="G905" t="s">
        <v>23</v>
      </c>
      <c r="H905" t="str">
        <f t="shared" si="57"/>
        <v>Other</v>
      </c>
      <c r="I905">
        <v>73</v>
      </c>
      <c r="J905">
        <v>19400</v>
      </c>
      <c r="K905">
        <v>2</v>
      </c>
      <c r="L905" t="s">
        <v>136</v>
      </c>
      <c r="M905" t="s">
        <v>683</v>
      </c>
      <c r="N905" t="s">
        <v>730</v>
      </c>
      <c r="O905" t="s">
        <v>723</v>
      </c>
      <c r="Q905" t="s">
        <v>690</v>
      </c>
      <c r="R905" t="s">
        <v>691</v>
      </c>
      <c r="S905" t="s">
        <v>1127</v>
      </c>
      <c r="T905" t="s">
        <v>1126</v>
      </c>
      <c r="U905" s="7">
        <v>327.75</v>
      </c>
      <c r="V905" s="7">
        <v>297.07027734645828</v>
      </c>
      <c r="W905">
        <v>1</v>
      </c>
      <c r="X905" s="7">
        <v>22.940000529999999</v>
      </c>
      <c r="Y905" s="7">
        <v>327.75</v>
      </c>
      <c r="Z905" s="7">
        <f t="shared" si="58"/>
        <v>304.80999946999998</v>
      </c>
      <c r="AA905" t="s">
        <v>66</v>
      </c>
      <c r="AB905" t="str">
        <f t="shared" si="59"/>
        <v>Non-Cash Payments</v>
      </c>
    </row>
    <row r="906" spans="1:28" x14ac:dyDescent="0.25">
      <c r="A906">
        <v>75846</v>
      </c>
      <c r="B906" s="2">
        <v>43435</v>
      </c>
      <c r="C906" s="10">
        <f>VLOOKUP(B906,Dates!A:B,2,FALSE)</f>
        <v>7</v>
      </c>
      <c r="D906">
        <v>4</v>
      </c>
      <c r="E906" s="2">
        <f t="shared" si="56"/>
        <v>43440</v>
      </c>
      <c r="F906">
        <v>0</v>
      </c>
      <c r="G906" t="s">
        <v>62</v>
      </c>
      <c r="H906" t="str">
        <f t="shared" si="57"/>
        <v>Other</v>
      </c>
      <c r="I906">
        <v>73</v>
      </c>
      <c r="J906">
        <v>19399</v>
      </c>
      <c r="K906">
        <v>2</v>
      </c>
      <c r="L906" t="s">
        <v>136</v>
      </c>
      <c r="M906" t="s">
        <v>683</v>
      </c>
      <c r="N906" t="s">
        <v>730</v>
      </c>
      <c r="O906" t="s">
        <v>723</v>
      </c>
      <c r="Q906" t="s">
        <v>690</v>
      </c>
      <c r="R906" t="s">
        <v>691</v>
      </c>
      <c r="S906" t="s">
        <v>1127</v>
      </c>
      <c r="T906" t="s">
        <v>1126</v>
      </c>
      <c r="U906" s="7">
        <v>327.75</v>
      </c>
      <c r="V906" s="7">
        <v>297.07027734645828</v>
      </c>
      <c r="W906">
        <v>1</v>
      </c>
      <c r="X906" s="7">
        <v>29.5</v>
      </c>
      <c r="Y906" s="7">
        <v>327.75</v>
      </c>
      <c r="Z906" s="7">
        <f t="shared" si="58"/>
        <v>298.25</v>
      </c>
      <c r="AA906" t="s">
        <v>66</v>
      </c>
      <c r="AB906" t="str">
        <f t="shared" si="59"/>
        <v>Non-Cash Payments</v>
      </c>
    </row>
    <row r="907" spans="1:28" x14ac:dyDescent="0.25">
      <c r="A907">
        <v>75845</v>
      </c>
      <c r="B907" s="2">
        <v>43435</v>
      </c>
      <c r="C907" s="10">
        <f>VLOOKUP(B907,Dates!A:B,2,FALSE)</f>
        <v>7</v>
      </c>
      <c r="D907">
        <v>4</v>
      </c>
      <c r="E907" s="2">
        <f t="shared" si="56"/>
        <v>43440</v>
      </c>
      <c r="F907">
        <v>1</v>
      </c>
      <c r="G907" t="s">
        <v>62</v>
      </c>
      <c r="H907" t="str">
        <f t="shared" si="57"/>
        <v>Other</v>
      </c>
      <c r="I907">
        <v>73</v>
      </c>
      <c r="J907">
        <v>19398</v>
      </c>
      <c r="K907">
        <v>2</v>
      </c>
      <c r="L907" t="s">
        <v>136</v>
      </c>
      <c r="M907" t="s">
        <v>683</v>
      </c>
      <c r="N907" t="s">
        <v>831</v>
      </c>
      <c r="O907" t="s">
        <v>832</v>
      </c>
      <c r="Q907" t="s">
        <v>686</v>
      </c>
      <c r="R907" t="s">
        <v>687</v>
      </c>
      <c r="S907" t="s">
        <v>1127</v>
      </c>
      <c r="T907" t="s">
        <v>1126</v>
      </c>
      <c r="U907" s="7">
        <v>327.75</v>
      </c>
      <c r="V907" s="7">
        <v>297.07027734645828</v>
      </c>
      <c r="W907">
        <v>1</v>
      </c>
      <c r="X907" s="7">
        <v>32.77999878</v>
      </c>
      <c r="Y907" s="7">
        <v>327.75</v>
      </c>
      <c r="Z907" s="7">
        <f t="shared" si="58"/>
        <v>294.97000121999997</v>
      </c>
      <c r="AA907" t="s">
        <v>30</v>
      </c>
      <c r="AB907" t="str">
        <f t="shared" si="59"/>
        <v>Cash Over 200</v>
      </c>
    </row>
    <row r="908" spans="1:28" x14ac:dyDescent="0.25">
      <c r="A908">
        <v>75844</v>
      </c>
      <c r="B908" s="2">
        <v>43435</v>
      </c>
      <c r="C908" s="10">
        <f>VLOOKUP(B908,Dates!A:B,2,FALSE)</f>
        <v>7</v>
      </c>
      <c r="D908">
        <v>4</v>
      </c>
      <c r="E908" s="2">
        <f t="shared" si="56"/>
        <v>43440</v>
      </c>
      <c r="F908">
        <v>1</v>
      </c>
      <c r="G908" t="s">
        <v>62</v>
      </c>
      <c r="H908" t="str">
        <f t="shared" si="57"/>
        <v>Other</v>
      </c>
      <c r="I908">
        <v>73</v>
      </c>
      <c r="J908">
        <v>19397</v>
      </c>
      <c r="K908">
        <v>2</v>
      </c>
      <c r="L908" t="s">
        <v>136</v>
      </c>
      <c r="M908" t="s">
        <v>683</v>
      </c>
      <c r="N908" t="s">
        <v>833</v>
      </c>
      <c r="O908" t="s">
        <v>833</v>
      </c>
      <c r="Q908" t="s">
        <v>834</v>
      </c>
      <c r="R908" t="s">
        <v>687</v>
      </c>
      <c r="S908" t="s">
        <v>1127</v>
      </c>
      <c r="T908" t="s">
        <v>1126</v>
      </c>
      <c r="U908" s="7">
        <v>327.75</v>
      </c>
      <c r="V908" s="7">
        <v>297.07027734645828</v>
      </c>
      <c r="W908">
        <v>1</v>
      </c>
      <c r="X908" s="7">
        <v>39.33000183</v>
      </c>
      <c r="Y908" s="7">
        <v>327.75</v>
      </c>
      <c r="Z908" s="7">
        <f t="shared" si="58"/>
        <v>288.41999816999999</v>
      </c>
      <c r="AA908" t="s">
        <v>66</v>
      </c>
      <c r="AB908" t="str">
        <f t="shared" si="59"/>
        <v>Non-Cash Payments</v>
      </c>
    </row>
    <row r="909" spans="1:28" x14ac:dyDescent="0.25">
      <c r="A909">
        <v>75843</v>
      </c>
      <c r="B909" s="2">
        <v>43435</v>
      </c>
      <c r="C909" s="10">
        <f>VLOOKUP(B909,Dates!A:B,2,FALSE)</f>
        <v>7</v>
      </c>
      <c r="D909">
        <v>2</v>
      </c>
      <c r="E909" s="2">
        <f t="shared" si="56"/>
        <v>43438</v>
      </c>
      <c r="F909">
        <v>1</v>
      </c>
      <c r="G909" t="s">
        <v>23</v>
      </c>
      <c r="H909" t="str">
        <f t="shared" si="57"/>
        <v>Other</v>
      </c>
      <c r="I909">
        <v>73</v>
      </c>
      <c r="J909">
        <v>19396</v>
      </c>
      <c r="K909">
        <v>2</v>
      </c>
      <c r="L909" t="s">
        <v>136</v>
      </c>
      <c r="M909" t="s">
        <v>683</v>
      </c>
      <c r="N909" t="s">
        <v>833</v>
      </c>
      <c r="O909" t="s">
        <v>833</v>
      </c>
      <c r="Q909" t="s">
        <v>834</v>
      </c>
      <c r="R909" t="s">
        <v>687</v>
      </c>
      <c r="S909" t="s">
        <v>1127</v>
      </c>
      <c r="T909" t="s">
        <v>1126</v>
      </c>
      <c r="U909" s="7">
        <v>327.75</v>
      </c>
      <c r="V909" s="7">
        <v>297.07027734645828</v>
      </c>
      <c r="W909">
        <v>1</v>
      </c>
      <c r="X909" s="7">
        <v>42.61000061</v>
      </c>
      <c r="Y909" s="7">
        <v>327.75</v>
      </c>
      <c r="Z909" s="7">
        <f t="shared" si="58"/>
        <v>285.13999939000001</v>
      </c>
      <c r="AA909" t="s">
        <v>30</v>
      </c>
      <c r="AB909" t="str">
        <f t="shared" si="59"/>
        <v>Cash Over 200</v>
      </c>
    </row>
    <row r="910" spans="1:28" x14ac:dyDescent="0.25">
      <c r="A910">
        <v>75842</v>
      </c>
      <c r="B910" s="2">
        <v>43435</v>
      </c>
      <c r="C910" s="10">
        <f>VLOOKUP(B910,Dates!A:B,2,FALSE)</f>
        <v>7</v>
      </c>
      <c r="D910">
        <v>4</v>
      </c>
      <c r="E910" s="2">
        <f t="shared" si="56"/>
        <v>43440</v>
      </c>
      <c r="F910">
        <v>0</v>
      </c>
      <c r="G910" t="s">
        <v>62</v>
      </c>
      <c r="H910" t="str">
        <f t="shared" si="57"/>
        <v>Other</v>
      </c>
      <c r="I910">
        <v>73</v>
      </c>
      <c r="J910">
        <v>19395</v>
      </c>
      <c r="K910">
        <v>2</v>
      </c>
      <c r="L910" t="s">
        <v>136</v>
      </c>
      <c r="M910" t="s">
        <v>683</v>
      </c>
      <c r="N910" t="s">
        <v>833</v>
      </c>
      <c r="O910" t="s">
        <v>833</v>
      </c>
      <c r="Q910" t="s">
        <v>834</v>
      </c>
      <c r="R910" t="s">
        <v>687</v>
      </c>
      <c r="S910" t="s">
        <v>1127</v>
      </c>
      <c r="T910" t="s">
        <v>1126</v>
      </c>
      <c r="U910" s="7">
        <v>327.75</v>
      </c>
      <c r="V910" s="7">
        <v>297.07027734645828</v>
      </c>
      <c r="W910">
        <v>1</v>
      </c>
      <c r="X910" s="7">
        <v>49.159999849999998</v>
      </c>
      <c r="Y910" s="7">
        <v>327.75</v>
      </c>
      <c r="Z910" s="7">
        <f t="shared" si="58"/>
        <v>278.59000014999998</v>
      </c>
      <c r="AA910" t="s">
        <v>66</v>
      </c>
      <c r="AB910" t="str">
        <f t="shared" si="59"/>
        <v>Non-Cash Payments</v>
      </c>
    </row>
    <row r="911" spans="1:28" x14ac:dyDescent="0.25">
      <c r="A911">
        <v>75841</v>
      </c>
      <c r="B911" s="2">
        <v>43435</v>
      </c>
      <c r="C911" s="10">
        <f>VLOOKUP(B911,Dates!A:B,2,FALSE)</f>
        <v>7</v>
      </c>
      <c r="D911">
        <v>4</v>
      </c>
      <c r="E911" s="2">
        <f t="shared" si="56"/>
        <v>43440</v>
      </c>
      <c r="F911">
        <v>0</v>
      </c>
      <c r="G911" t="s">
        <v>62</v>
      </c>
      <c r="H911" t="str">
        <f t="shared" si="57"/>
        <v>Other</v>
      </c>
      <c r="I911">
        <v>73</v>
      </c>
      <c r="J911">
        <v>19394</v>
      </c>
      <c r="K911">
        <v>2</v>
      </c>
      <c r="L911" t="s">
        <v>136</v>
      </c>
      <c r="M911" t="s">
        <v>683</v>
      </c>
      <c r="N911" t="s">
        <v>833</v>
      </c>
      <c r="O911" t="s">
        <v>833</v>
      </c>
      <c r="Q911" t="s">
        <v>834</v>
      </c>
      <c r="R911" t="s">
        <v>687</v>
      </c>
      <c r="S911" t="s">
        <v>1127</v>
      </c>
      <c r="T911" t="s">
        <v>1126</v>
      </c>
      <c r="U911" s="7">
        <v>327.75</v>
      </c>
      <c r="V911" s="7">
        <v>297.07027734645828</v>
      </c>
      <c r="W911">
        <v>1</v>
      </c>
      <c r="X911" s="7">
        <v>52.439998629999998</v>
      </c>
      <c r="Y911" s="7">
        <v>327.75</v>
      </c>
      <c r="Z911" s="7">
        <f t="shared" si="58"/>
        <v>275.31000137000001</v>
      </c>
      <c r="AA911" t="s">
        <v>45</v>
      </c>
      <c r="AB911" t="str">
        <f t="shared" si="59"/>
        <v>Non-Cash Payments</v>
      </c>
    </row>
    <row r="912" spans="1:28" x14ac:dyDescent="0.25">
      <c r="A912">
        <v>75840</v>
      </c>
      <c r="B912" s="2">
        <v>43435</v>
      </c>
      <c r="C912" s="10">
        <f>VLOOKUP(B912,Dates!A:B,2,FALSE)</f>
        <v>7</v>
      </c>
      <c r="D912">
        <v>2</v>
      </c>
      <c r="E912" s="2">
        <f t="shared" si="56"/>
        <v>43438</v>
      </c>
      <c r="F912">
        <v>1</v>
      </c>
      <c r="G912" t="s">
        <v>23</v>
      </c>
      <c r="H912" t="str">
        <f t="shared" si="57"/>
        <v>Other</v>
      </c>
      <c r="I912">
        <v>73</v>
      </c>
      <c r="J912">
        <v>19393</v>
      </c>
      <c r="K912">
        <v>2</v>
      </c>
      <c r="L912" t="s">
        <v>136</v>
      </c>
      <c r="M912" t="s">
        <v>683</v>
      </c>
      <c r="N912" t="s">
        <v>835</v>
      </c>
      <c r="O912" t="s">
        <v>783</v>
      </c>
      <c r="Q912" t="s">
        <v>699</v>
      </c>
      <c r="R912" t="s">
        <v>700</v>
      </c>
      <c r="S912" t="s">
        <v>1127</v>
      </c>
      <c r="T912" t="s">
        <v>1126</v>
      </c>
      <c r="U912" s="7">
        <v>327.75</v>
      </c>
      <c r="V912" s="7">
        <v>297.07027734645828</v>
      </c>
      <c r="W912">
        <v>1</v>
      </c>
      <c r="X912" s="7">
        <v>55.72000122</v>
      </c>
      <c r="Y912" s="7">
        <v>327.75</v>
      </c>
      <c r="Z912" s="7">
        <f t="shared" si="58"/>
        <v>272.02999878000003</v>
      </c>
      <c r="AA912" t="s">
        <v>30</v>
      </c>
      <c r="AB912" t="str">
        <f t="shared" si="59"/>
        <v>Cash Over 200</v>
      </c>
    </row>
    <row r="913" spans="1:28" x14ac:dyDescent="0.25">
      <c r="A913">
        <v>75839</v>
      </c>
      <c r="B913" s="2">
        <v>43435</v>
      </c>
      <c r="C913" s="10">
        <f>VLOOKUP(B913,Dates!A:B,2,FALSE)</f>
        <v>7</v>
      </c>
      <c r="D913">
        <v>2</v>
      </c>
      <c r="E913" s="2">
        <f t="shared" si="56"/>
        <v>43438</v>
      </c>
      <c r="F913">
        <v>1</v>
      </c>
      <c r="G913" t="s">
        <v>23</v>
      </c>
      <c r="H913" t="str">
        <f t="shared" si="57"/>
        <v>Other</v>
      </c>
      <c r="I913">
        <v>73</v>
      </c>
      <c r="J913">
        <v>19392</v>
      </c>
      <c r="K913">
        <v>2</v>
      </c>
      <c r="L913" t="s">
        <v>136</v>
      </c>
      <c r="M913" t="s">
        <v>683</v>
      </c>
      <c r="N913" t="s">
        <v>835</v>
      </c>
      <c r="O913" t="s">
        <v>783</v>
      </c>
      <c r="Q913" t="s">
        <v>699</v>
      </c>
      <c r="R913" t="s">
        <v>700</v>
      </c>
      <c r="S913" t="s">
        <v>1127</v>
      </c>
      <c r="T913" t="s">
        <v>1126</v>
      </c>
      <c r="U913" s="7">
        <v>327.75</v>
      </c>
      <c r="V913" s="7">
        <v>297.07027734645828</v>
      </c>
      <c r="W913">
        <v>1</v>
      </c>
      <c r="X913" s="7">
        <v>59</v>
      </c>
      <c r="Y913" s="7">
        <v>327.75</v>
      </c>
      <c r="Z913" s="7">
        <f t="shared" si="58"/>
        <v>268.75</v>
      </c>
      <c r="AA913" t="s">
        <v>66</v>
      </c>
      <c r="AB913" t="str">
        <f t="shared" si="59"/>
        <v>Non-Cash Payments</v>
      </c>
    </row>
    <row r="914" spans="1:28" x14ac:dyDescent="0.25">
      <c r="A914">
        <v>75838</v>
      </c>
      <c r="B914" s="2">
        <v>43435</v>
      </c>
      <c r="C914" s="10">
        <f>VLOOKUP(B914,Dates!A:B,2,FALSE)</f>
        <v>7</v>
      </c>
      <c r="D914">
        <v>1</v>
      </c>
      <c r="E914" s="2">
        <f t="shared" si="56"/>
        <v>43437</v>
      </c>
      <c r="F914">
        <v>1</v>
      </c>
      <c r="G914" t="s">
        <v>187</v>
      </c>
      <c r="H914" t="str">
        <f t="shared" si="57"/>
        <v>Other</v>
      </c>
      <c r="I914">
        <v>73</v>
      </c>
      <c r="J914">
        <v>19391</v>
      </c>
      <c r="K914">
        <v>2</v>
      </c>
      <c r="L914" t="s">
        <v>136</v>
      </c>
      <c r="M914" t="s">
        <v>683</v>
      </c>
      <c r="N914" t="s">
        <v>836</v>
      </c>
      <c r="O914" t="s">
        <v>836</v>
      </c>
      <c r="Q914" t="s">
        <v>708</v>
      </c>
      <c r="R914" t="s">
        <v>700</v>
      </c>
      <c r="S914" t="s">
        <v>1127</v>
      </c>
      <c r="T914" t="s">
        <v>1126</v>
      </c>
      <c r="U914" s="7">
        <v>327.75</v>
      </c>
      <c r="V914" s="7">
        <v>297.07027734645828</v>
      </c>
      <c r="W914">
        <v>1</v>
      </c>
      <c r="X914" s="7">
        <v>65.550003050000001</v>
      </c>
      <c r="Y914" s="7">
        <v>327.75</v>
      </c>
      <c r="Z914" s="7">
        <f t="shared" si="58"/>
        <v>262.19999695000001</v>
      </c>
      <c r="AA914" t="s">
        <v>30</v>
      </c>
      <c r="AB914" t="str">
        <f t="shared" si="59"/>
        <v>Cash Over 200</v>
      </c>
    </row>
    <row r="915" spans="1:28" x14ac:dyDescent="0.25">
      <c r="A915">
        <v>75837</v>
      </c>
      <c r="B915" s="2">
        <v>43435</v>
      </c>
      <c r="C915" s="10">
        <f>VLOOKUP(B915,Dates!A:B,2,FALSE)</f>
        <v>7</v>
      </c>
      <c r="D915">
        <v>1</v>
      </c>
      <c r="E915" s="2">
        <f t="shared" si="56"/>
        <v>43437</v>
      </c>
      <c r="F915">
        <v>1</v>
      </c>
      <c r="G915" t="s">
        <v>187</v>
      </c>
      <c r="H915" t="str">
        <f t="shared" si="57"/>
        <v>Other</v>
      </c>
      <c r="I915">
        <v>73</v>
      </c>
      <c r="J915">
        <v>19390</v>
      </c>
      <c r="K915">
        <v>2</v>
      </c>
      <c r="L915" t="s">
        <v>136</v>
      </c>
      <c r="M915" t="s">
        <v>683</v>
      </c>
      <c r="N915" t="s">
        <v>770</v>
      </c>
      <c r="O915" t="s">
        <v>771</v>
      </c>
      <c r="Q915" t="s">
        <v>772</v>
      </c>
      <c r="R915" t="s">
        <v>687</v>
      </c>
      <c r="S915" t="s">
        <v>1127</v>
      </c>
      <c r="T915" t="s">
        <v>1126</v>
      </c>
      <c r="U915" s="7">
        <v>327.75</v>
      </c>
      <c r="V915" s="7">
        <v>297.07027734645828</v>
      </c>
      <c r="W915">
        <v>1</v>
      </c>
      <c r="X915" s="7">
        <v>81.940002440000001</v>
      </c>
      <c r="Y915" s="7">
        <v>327.75</v>
      </c>
      <c r="Z915" s="7">
        <f t="shared" si="58"/>
        <v>245.80999756</v>
      </c>
      <c r="AA915" t="s">
        <v>30</v>
      </c>
      <c r="AB915" t="str">
        <f t="shared" si="59"/>
        <v>Cash Over 200</v>
      </c>
    </row>
    <row r="916" spans="1:28" x14ac:dyDescent="0.25">
      <c r="A916">
        <v>75836</v>
      </c>
      <c r="B916" s="2">
        <v>43435</v>
      </c>
      <c r="C916" s="10">
        <f>VLOOKUP(B916,Dates!A:B,2,FALSE)</f>
        <v>7</v>
      </c>
      <c r="D916">
        <v>2</v>
      </c>
      <c r="E916" s="2">
        <f t="shared" si="56"/>
        <v>43438</v>
      </c>
      <c r="F916">
        <v>0</v>
      </c>
      <c r="G916" t="s">
        <v>23</v>
      </c>
      <c r="H916" t="str">
        <f t="shared" si="57"/>
        <v>Other</v>
      </c>
      <c r="I916">
        <v>73</v>
      </c>
      <c r="J916">
        <v>19389</v>
      </c>
      <c r="K916">
        <v>2</v>
      </c>
      <c r="L916" t="s">
        <v>136</v>
      </c>
      <c r="M916" t="s">
        <v>683</v>
      </c>
      <c r="N916" t="s">
        <v>770</v>
      </c>
      <c r="O916" t="s">
        <v>771</v>
      </c>
      <c r="Q916" t="s">
        <v>772</v>
      </c>
      <c r="R916" t="s">
        <v>687</v>
      </c>
      <c r="S916" t="s">
        <v>1127</v>
      </c>
      <c r="T916" t="s">
        <v>1126</v>
      </c>
      <c r="U916" s="7">
        <v>327.75</v>
      </c>
      <c r="V916" s="7">
        <v>297.07027734645828</v>
      </c>
      <c r="W916">
        <v>1</v>
      </c>
      <c r="X916" s="7">
        <v>0</v>
      </c>
      <c r="Y916" s="7">
        <v>327.75</v>
      </c>
      <c r="Z916" s="7">
        <f t="shared" si="58"/>
        <v>327.75</v>
      </c>
      <c r="AA916" t="s">
        <v>30</v>
      </c>
      <c r="AB916" t="str">
        <f t="shared" si="59"/>
        <v>Cash Over 200</v>
      </c>
    </row>
    <row r="917" spans="1:28" x14ac:dyDescent="0.25">
      <c r="A917">
        <v>75835</v>
      </c>
      <c r="B917" s="2">
        <v>43435</v>
      </c>
      <c r="C917" s="10">
        <f>VLOOKUP(B917,Dates!A:B,2,FALSE)</f>
        <v>7</v>
      </c>
      <c r="D917">
        <v>2</v>
      </c>
      <c r="E917" s="2">
        <f t="shared" si="56"/>
        <v>43438</v>
      </c>
      <c r="F917">
        <v>1</v>
      </c>
      <c r="G917" t="s">
        <v>23</v>
      </c>
      <c r="H917" t="str">
        <f t="shared" si="57"/>
        <v>Other</v>
      </c>
      <c r="I917">
        <v>73</v>
      </c>
      <c r="J917">
        <v>19388</v>
      </c>
      <c r="K917">
        <v>2</v>
      </c>
      <c r="L917" t="s">
        <v>136</v>
      </c>
      <c r="M917" t="s">
        <v>683</v>
      </c>
      <c r="N917" t="s">
        <v>837</v>
      </c>
      <c r="O917" t="s">
        <v>793</v>
      </c>
      <c r="Q917" t="s">
        <v>690</v>
      </c>
      <c r="R917" t="s">
        <v>691</v>
      </c>
      <c r="S917" t="s">
        <v>1127</v>
      </c>
      <c r="T917" t="s">
        <v>1126</v>
      </c>
      <c r="U917" s="7">
        <v>327.75</v>
      </c>
      <c r="V917" s="7">
        <v>297.07027734645828</v>
      </c>
      <c r="W917">
        <v>1</v>
      </c>
      <c r="X917" s="7">
        <v>3.2799999710000001</v>
      </c>
      <c r="Y917" s="7">
        <v>327.75</v>
      </c>
      <c r="Z917" s="7">
        <f t="shared" si="58"/>
        <v>324.470000029</v>
      </c>
      <c r="AA917" t="s">
        <v>45</v>
      </c>
      <c r="AB917" t="str">
        <f t="shared" si="59"/>
        <v>Non-Cash Payments</v>
      </c>
    </row>
    <row r="918" spans="1:28" x14ac:dyDescent="0.25">
      <c r="A918">
        <v>75834</v>
      </c>
      <c r="B918" s="2">
        <v>43405</v>
      </c>
      <c r="C918" s="10">
        <f>VLOOKUP(B918,Dates!A:B,2,FALSE)</f>
        <v>5</v>
      </c>
      <c r="D918">
        <v>2</v>
      </c>
      <c r="E918" s="2">
        <f t="shared" si="56"/>
        <v>43409</v>
      </c>
      <c r="F918">
        <v>1</v>
      </c>
      <c r="G918" t="s">
        <v>23</v>
      </c>
      <c r="H918" t="str">
        <f t="shared" si="57"/>
        <v>Other</v>
      </c>
      <c r="I918">
        <v>73</v>
      </c>
      <c r="J918">
        <v>19387</v>
      </c>
      <c r="K918">
        <v>2</v>
      </c>
      <c r="L918" t="s">
        <v>136</v>
      </c>
      <c r="M918" t="s">
        <v>683</v>
      </c>
      <c r="N918" t="s">
        <v>837</v>
      </c>
      <c r="O918" t="s">
        <v>793</v>
      </c>
      <c r="Q918" t="s">
        <v>690</v>
      </c>
      <c r="R918" t="s">
        <v>691</v>
      </c>
      <c r="S918" t="s">
        <v>1127</v>
      </c>
      <c r="T918" t="s">
        <v>1126</v>
      </c>
      <c r="U918" s="7">
        <v>327.75</v>
      </c>
      <c r="V918" s="7">
        <v>297.07027734645828</v>
      </c>
      <c r="W918">
        <v>1</v>
      </c>
      <c r="X918" s="7">
        <v>6.5599999430000002</v>
      </c>
      <c r="Y918" s="7">
        <v>327.75</v>
      </c>
      <c r="Z918" s="7">
        <f t="shared" si="58"/>
        <v>321.19000005700002</v>
      </c>
      <c r="AA918" t="s">
        <v>30</v>
      </c>
      <c r="AB918" t="str">
        <f t="shared" si="59"/>
        <v>Cash Over 200</v>
      </c>
    </row>
    <row r="919" spans="1:28" x14ac:dyDescent="0.25">
      <c r="A919">
        <v>75833</v>
      </c>
      <c r="B919" s="2">
        <v>43405</v>
      </c>
      <c r="C919" s="10">
        <f>VLOOKUP(B919,Dates!A:B,2,FALSE)</f>
        <v>5</v>
      </c>
      <c r="D919">
        <v>1</v>
      </c>
      <c r="E919" s="2">
        <f t="shared" si="56"/>
        <v>43406</v>
      </c>
      <c r="F919">
        <v>1</v>
      </c>
      <c r="G919" t="s">
        <v>187</v>
      </c>
      <c r="H919" t="str">
        <f t="shared" si="57"/>
        <v>Other</v>
      </c>
      <c r="I919">
        <v>73</v>
      </c>
      <c r="J919">
        <v>19386</v>
      </c>
      <c r="K919">
        <v>2</v>
      </c>
      <c r="L919" t="s">
        <v>136</v>
      </c>
      <c r="M919" t="s">
        <v>683</v>
      </c>
      <c r="N919" t="s">
        <v>837</v>
      </c>
      <c r="O919" t="s">
        <v>793</v>
      </c>
      <c r="Q919" t="s">
        <v>690</v>
      </c>
      <c r="R919" t="s">
        <v>691</v>
      </c>
      <c r="S919" t="s">
        <v>1127</v>
      </c>
      <c r="T919" t="s">
        <v>1126</v>
      </c>
      <c r="U919" s="7">
        <v>327.75</v>
      </c>
      <c r="V919" s="7">
        <v>297.07027734645828</v>
      </c>
      <c r="W919">
        <v>1</v>
      </c>
      <c r="X919" s="7">
        <v>9.8299999239999991</v>
      </c>
      <c r="Y919" s="7">
        <v>327.75</v>
      </c>
      <c r="Z919" s="7">
        <f t="shared" si="58"/>
        <v>317.92000007600001</v>
      </c>
      <c r="AA919" t="s">
        <v>45</v>
      </c>
      <c r="AB919" t="str">
        <f t="shared" si="59"/>
        <v>Non-Cash Payments</v>
      </c>
    </row>
    <row r="920" spans="1:28" x14ac:dyDescent="0.25">
      <c r="A920">
        <v>75832</v>
      </c>
      <c r="B920" s="2">
        <v>43405</v>
      </c>
      <c r="C920" s="10">
        <f>VLOOKUP(B920,Dates!A:B,2,FALSE)</f>
        <v>5</v>
      </c>
      <c r="D920">
        <v>1</v>
      </c>
      <c r="E920" s="2">
        <f t="shared" si="56"/>
        <v>43406</v>
      </c>
      <c r="F920">
        <v>1</v>
      </c>
      <c r="G920" t="s">
        <v>187</v>
      </c>
      <c r="H920" t="str">
        <f t="shared" si="57"/>
        <v>Other</v>
      </c>
      <c r="I920">
        <v>73</v>
      </c>
      <c r="J920">
        <v>19385</v>
      </c>
      <c r="K920">
        <v>2</v>
      </c>
      <c r="L920" t="s">
        <v>136</v>
      </c>
      <c r="M920" t="s">
        <v>683</v>
      </c>
      <c r="N920" t="s">
        <v>837</v>
      </c>
      <c r="O920" t="s">
        <v>793</v>
      </c>
      <c r="Q920" t="s">
        <v>690</v>
      </c>
      <c r="R920" t="s">
        <v>691</v>
      </c>
      <c r="S920" t="s">
        <v>1127</v>
      </c>
      <c r="T920" t="s">
        <v>1126</v>
      </c>
      <c r="U920" s="7">
        <v>327.75</v>
      </c>
      <c r="V920" s="7">
        <v>297.07027734645828</v>
      </c>
      <c r="W920">
        <v>1</v>
      </c>
      <c r="X920" s="7">
        <v>13.10999966</v>
      </c>
      <c r="Y920" s="7">
        <v>327.75</v>
      </c>
      <c r="Z920" s="7">
        <f t="shared" si="58"/>
        <v>314.64000034000003</v>
      </c>
      <c r="AA920" t="s">
        <v>30</v>
      </c>
      <c r="AB920" t="str">
        <f t="shared" si="59"/>
        <v>Cash Over 200</v>
      </c>
    </row>
    <row r="921" spans="1:28" x14ac:dyDescent="0.25">
      <c r="A921">
        <v>75831</v>
      </c>
      <c r="B921" s="2">
        <v>43405</v>
      </c>
      <c r="C921" s="10">
        <f>VLOOKUP(B921,Dates!A:B,2,FALSE)</f>
        <v>5</v>
      </c>
      <c r="D921">
        <v>1</v>
      </c>
      <c r="E921" s="2">
        <f t="shared" si="56"/>
        <v>43406</v>
      </c>
      <c r="F921">
        <v>1</v>
      </c>
      <c r="G921" t="s">
        <v>187</v>
      </c>
      <c r="H921" t="str">
        <f t="shared" si="57"/>
        <v>Other</v>
      </c>
      <c r="I921">
        <v>73</v>
      </c>
      <c r="J921">
        <v>19384</v>
      </c>
      <c r="K921">
        <v>2</v>
      </c>
      <c r="L921" t="s">
        <v>136</v>
      </c>
      <c r="M921" t="s">
        <v>683</v>
      </c>
      <c r="N921" t="s">
        <v>838</v>
      </c>
      <c r="O921" t="s">
        <v>839</v>
      </c>
      <c r="Q921" t="s">
        <v>690</v>
      </c>
      <c r="R921" t="s">
        <v>691</v>
      </c>
      <c r="S921" t="s">
        <v>1127</v>
      </c>
      <c r="T921" t="s">
        <v>1126</v>
      </c>
      <c r="U921" s="7">
        <v>327.75</v>
      </c>
      <c r="V921" s="7">
        <v>297.07027734645828</v>
      </c>
      <c r="W921">
        <v>1</v>
      </c>
      <c r="X921" s="7">
        <v>16.38999939</v>
      </c>
      <c r="Y921" s="7">
        <v>327.75</v>
      </c>
      <c r="Z921" s="7">
        <f t="shared" si="58"/>
        <v>311.36000060999999</v>
      </c>
      <c r="AA921" t="s">
        <v>30</v>
      </c>
      <c r="AB921" t="str">
        <f t="shared" si="59"/>
        <v>Cash Over 200</v>
      </c>
    </row>
    <row r="922" spans="1:28" x14ac:dyDescent="0.25">
      <c r="A922">
        <v>75830</v>
      </c>
      <c r="B922" s="2">
        <v>43405</v>
      </c>
      <c r="C922" s="10">
        <f>VLOOKUP(B922,Dates!A:B,2,FALSE)</f>
        <v>5</v>
      </c>
      <c r="D922">
        <v>4</v>
      </c>
      <c r="E922" s="2">
        <f t="shared" si="56"/>
        <v>43411</v>
      </c>
      <c r="F922">
        <v>1</v>
      </c>
      <c r="G922" t="s">
        <v>62</v>
      </c>
      <c r="H922" t="str">
        <f t="shared" si="57"/>
        <v>Other</v>
      </c>
      <c r="I922">
        <v>73</v>
      </c>
      <c r="J922">
        <v>19383</v>
      </c>
      <c r="K922">
        <v>2</v>
      </c>
      <c r="L922" t="s">
        <v>136</v>
      </c>
      <c r="M922" t="s">
        <v>683</v>
      </c>
      <c r="N922" t="s">
        <v>840</v>
      </c>
      <c r="O922" t="s">
        <v>832</v>
      </c>
      <c r="Q922" t="s">
        <v>686</v>
      </c>
      <c r="R922" t="s">
        <v>687</v>
      </c>
      <c r="S922" t="s">
        <v>1127</v>
      </c>
      <c r="T922" t="s">
        <v>1126</v>
      </c>
      <c r="U922" s="7">
        <v>327.75</v>
      </c>
      <c r="V922" s="7">
        <v>297.07027734645828</v>
      </c>
      <c r="W922">
        <v>1</v>
      </c>
      <c r="X922" s="7">
        <v>18.030000690000001</v>
      </c>
      <c r="Y922" s="7">
        <v>327.75</v>
      </c>
      <c r="Z922" s="7">
        <f t="shared" si="58"/>
        <v>309.71999930999999</v>
      </c>
      <c r="AA922" t="s">
        <v>30</v>
      </c>
      <c r="AB922" t="str">
        <f t="shared" si="59"/>
        <v>Cash Over 200</v>
      </c>
    </row>
    <row r="923" spans="1:28" x14ac:dyDescent="0.25">
      <c r="A923">
        <v>75829</v>
      </c>
      <c r="B923" s="2">
        <v>43405</v>
      </c>
      <c r="C923" s="10">
        <f>VLOOKUP(B923,Dates!A:B,2,FALSE)</f>
        <v>5</v>
      </c>
      <c r="D923">
        <v>4</v>
      </c>
      <c r="E923" s="2">
        <f t="shared" si="56"/>
        <v>43411</v>
      </c>
      <c r="F923">
        <v>1</v>
      </c>
      <c r="G923" t="s">
        <v>62</v>
      </c>
      <c r="H923" t="str">
        <f t="shared" si="57"/>
        <v>Other</v>
      </c>
      <c r="I923">
        <v>73</v>
      </c>
      <c r="J923">
        <v>19382</v>
      </c>
      <c r="K923">
        <v>2</v>
      </c>
      <c r="L923" t="s">
        <v>136</v>
      </c>
      <c r="M923" t="s">
        <v>683</v>
      </c>
      <c r="N923" t="s">
        <v>840</v>
      </c>
      <c r="O923" t="s">
        <v>832</v>
      </c>
      <c r="Q923" t="s">
        <v>686</v>
      </c>
      <c r="R923" t="s">
        <v>687</v>
      </c>
      <c r="S923" t="s">
        <v>1127</v>
      </c>
      <c r="T923" t="s">
        <v>1126</v>
      </c>
      <c r="U923" s="7">
        <v>327.75</v>
      </c>
      <c r="V923" s="7">
        <v>297.07027734645828</v>
      </c>
      <c r="W923">
        <v>1</v>
      </c>
      <c r="X923" s="7">
        <v>22.940000529999999</v>
      </c>
      <c r="Y923" s="7">
        <v>327.75</v>
      </c>
      <c r="Z923" s="7">
        <f t="shared" si="58"/>
        <v>304.80999946999998</v>
      </c>
      <c r="AA923" t="s">
        <v>30</v>
      </c>
      <c r="AB923" t="str">
        <f t="shared" si="59"/>
        <v>Cash Over 200</v>
      </c>
    </row>
    <row r="924" spans="1:28" x14ac:dyDescent="0.25">
      <c r="A924">
        <v>75828</v>
      </c>
      <c r="B924" s="2">
        <v>43405</v>
      </c>
      <c r="C924" s="10">
        <f>VLOOKUP(B924,Dates!A:B,2,FALSE)</f>
        <v>5</v>
      </c>
      <c r="D924">
        <v>4</v>
      </c>
      <c r="E924" s="2">
        <f t="shared" si="56"/>
        <v>43411</v>
      </c>
      <c r="F924">
        <v>0</v>
      </c>
      <c r="G924" t="s">
        <v>62</v>
      </c>
      <c r="H924" t="str">
        <f t="shared" si="57"/>
        <v>Other</v>
      </c>
      <c r="I924">
        <v>73</v>
      </c>
      <c r="J924">
        <v>19381</v>
      </c>
      <c r="K924">
        <v>2</v>
      </c>
      <c r="L924" t="s">
        <v>136</v>
      </c>
      <c r="M924" t="s">
        <v>683</v>
      </c>
      <c r="N924" t="s">
        <v>840</v>
      </c>
      <c r="O924" t="s">
        <v>832</v>
      </c>
      <c r="Q924" t="s">
        <v>686</v>
      </c>
      <c r="R924" t="s">
        <v>687</v>
      </c>
      <c r="S924" t="s">
        <v>1127</v>
      </c>
      <c r="T924" t="s">
        <v>1126</v>
      </c>
      <c r="U924" s="7">
        <v>327.75</v>
      </c>
      <c r="V924" s="7">
        <v>297.07027734645828</v>
      </c>
      <c r="W924">
        <v>1</v>
      </c>
      <c r="X924" s="7">
        <v>29.5</v>
      </c>
      <c r="Y924" s="7">
        <v>327.75</v>
      </c>
      <c r="Z924" s="7">
        <f t="shared" si="58"/>
        <v>298.25</v>
      </c>
      <c r="AA924" t="s">
        <v>45</v>
      </c>
      <c r="AB924" t="str">
        <f t="shared" si="59"/>
        <v>Non-Cash Payments</v>
      </c>
    </row>
    <row r="925" spans="1:28" x14ac:dyDescent="0.25">
      <c r="A925">
        <v>75827</v>
      </c>
      <c r="B925" s="2">
        <v>43405</v>
      </c>
      <c r="C925" s="10">
        <f>VLOOKUP(B925,Dates!A:B,2,FALSE)</f>
        <v>5</v>
      </c>
      <c r="D925">
        <v>4</v>
      </c>
      <c r="E925" s="2">
        <f t="shared" si="56"/>
        <v>43411</v>
      </c>
      <c r="F925">
        <v>0</v>
      </c>
      <c r="G925" t="s">
        <v>62</v>
      </c>
      <c r="H925" t="str">
        <f t="shared" si="57"/>
        <v>Other</v>
      </c>
      <c r="I925">
        <v>73</v>
      </c>
      <c r="J925">
        <v>19380</v>
      </c>
      <c r="K925">
        <v>2</v>
      </c>
      <c r="L925" t="s">
        <v>136</v>
      </c>
      <c r="M925" t="s">
        <v>683</v>
      </c>
      <c r="N925" t="s">
        <v>713</v>
      </c>
      <c r="O925" t="s">
        <v>693</v>
      </c>
      <c r="Q925" t="s">
        <v>694</v>
      </c>
      <c r="R925" t="s">
        <v>695</v>
      </c>
      <c r="S925" t="s">
        <v>1127</v>
      </c>
      <c r="T925" t="s">
        <v>1126</v>
      </c>
      <c r="U925" s="7">
        <v>327.75</v>
      </c>
      <c r="V925" s="7">
        <v>297.07027734645828</v>
      </c>
      <c r="W925">
        <v>1</v>
      </c>
      <c r="X925" s="7">
        <v>32.77999878</v>
      </c>
      <c r="Y925" s="7">
        <v>327.75</v>
      </c>
      <c r="Z925" s="7">
        <f t="shared" si="58"/>
        <v>294.97000121999997</v>
      </c>
      <c r="AA925" t="s">
        <v>45</v>
      </c>
      <c r="AB925" t="str">
        <f t="shared" si="59"/>
        <v>Non-Cash Payments</v>
      </c>
    </row>
    <row r="926" spans="1:28" x14ac:dyDescent="0.25">
      <c r="A926">
        <v>75826</v>
      </c>
      <c r="B926" s="2">
        <v>43405</v>
      </c>
      <c r="C926" s="10">
        <f>VLOOKUP(B926,Dates!A:B,2,FALSE)</f>
        <v>5</v>
      </c>
      <c r="D926">
        <v>4</v>
      </c>
      <c r="E926" s="2">
        <f t="shared" si="56"/>
        <v>43411</v>
      </c>
      <c r="F926">
        <v>0</v>
      </c>
      <c r="G926" t="s">
        <v>62</v>
      </c>
      <c r="H926" t="str">
        <f t="shared" si="57"/>
        <v>Other</v>
      </c>
      <c r="I926">
        <v>73</v>
      </c>
      <c r="J926">
        <v>19379</v>
      </c>
      <c r="K926">
        <v>2</v>
      </c>
      <c r="L926" t="s">
        <v>136</v>
      </c>
      <c r="M926" t="s">
        <v>683</v>
      </c>
      <c r="N926" t="s">
        <v>756</v>
      </c>
      <c r="O926" t="s">
        <v>756</v>
      </c>
      <c r="Q926" t="s">
        <v>757</v>
      </c>
      <c r="R926" t="s">
        <v>687</v>
      </c>
      <c r="S926" t="s">
        <v>1127</v>
      </c>
      <c r="T926" t="s">
        <v>1126</v>
      </c>
      <c r="U926" s="7">
        <v>327.75</v>
      </c>
      <c r="V926" s="7">
        <v>297.07027734645828</v>
      </c>
      <c r="W926">
        <v>1</v>
      </c>
      <c r="X926" s="7">
        <v>39.33000183</v>
      </c>
      <c r="Y926" s="7">
        <v>327.75</v>
      </c>
      <c r="Z926" s="7">
        <f t="shared" si="58"/>
        <v>288.41999816999999</v>
      </c>
      <c r="AA926" t="s">
        <v>30</v>
      </c>
      <c r="AB926" t="str">
        <f t="shared" si="59"/>
        <v>Cash Over 200</v>
      </c>
    </row>
    <row r="927" spans="1:28" x14ac:dyDescent="0.25">
      <c r="A927">
        <v>75825</v>
      </c>
      <c r="B927" s="2">
        <v>43405</v>
      </c>
      <c r="C927" s="10">
        <f>VLOOKUP(B927,Dates!A:B,2,FALSE)</f>
        <v>5</v>
      </c>
      <c r="D927">
        <v>4</v>
      </c>
      <c r="E927" s="2">
        <f t="shared" si="56"/>
        <v>43411</v>
      </c>
      <c r="F927">
        <v>1</v>
      </c>
      <c r="G927" t="s">
        <v>62</v>
      </c>
      <c r="H927" t="str">
        <f t="shared" si="57"/>
        <v>Other</v>
      </c>
      <c r="I927">
        <v>73</v>
      </c>
      <c r="J927">
        <v>19378</v>
      </c>
      <c r="K927">
        <v>2</v>
      </c>
      <c r="L927" t="s">
        <v>136</v>
      </c>
      <c r="M927" t="s">
        <v>683</v>
      </c>
      <c r="N927" t="s">
        <v>756</v>
      </c>
      <c r="O927" t="s">
        <v>756</v>
      </c>
      <c r="Q927" t="s">
        <v>757</v>
      </c>
      <c r="R927" t="s">
        <v>687</v>
      </c>
      <c r="S927" t="s">
        <v>1127</v>
      </c>
      <c r="T927" t="s">
        <v>1126</v>
      </c>
      <c r="U927" s="7">
        <v>327.75</v>
      </c>
      <c r="V927" s="7">
        <v>297.07027734645828</v>
      </c>
      <c r="W927">
        <v>1</v>
      </c>
      <c r="X927" s="7">
        <v>42.61000061</v>
      </c>
      <c r="Y927" s="7">
        <v>327.75</v>
      </c>
      <c r="Z927" s="7">
        <f t="shared" si="58"/>
        <v>285.13999939000001</v>
      </c>
      <c r="AA927" t="s">
        <v>45</v>
      </c>
      <c r="AB927" t="str">
        <f t="shared" si="59"/>
        <v>Non-Cash Payments</v>
      </c>
    </row>
    <row r="928" spans="1:28" x14ac:dyDescent="0.25">
      <c r="A928">
        <v>75824</v>
      </c>
      <c r="B928" s="2">
        <v>43405</v>
      </c>
      <c r="C928" s="10">
        <f>VLOOKUP(B928,Dates!A:B,2,FALSE)</f>
        <v>5</v>
      </c>
      <c r="D928">
        <v>4</v>
      </c>
      <c r="E928" s="2">
        <f t="shared" si="56"/>
        <v>43411</v>
      </c>
      <c r="F928">
        <v>1</v>
      </c>
      <c r="G928" t="s">
        <v>62</v>
      </c>
      <c r="H928" t="str">
        <f t="shared" si="57"/>
        <v>Other</v>
      </c>
      <c r="I928">
        <v>73</v>
      </c>
      <c r="J928">
        <v>19377</v>
      </c>
      <c r="K928">
        <v>2</v>
      </c>
      <c r="L928" t="s">
        <v>136</v>
      </c>
      <c r="M928" t="s">
        <v>683</v>
      </c>
      <c r="N928" t="s">
        <v>753</v>
      </c>
      <c r="O928" t="s">
        <v>753</v>
      </c>
      <c r="Q928" t="s">
        <v>754</v>
      </c>
      <c r="R928" t="s">
        <v>691</v>
      </c>
      <c r="S928" t="s">
        <v>1127</v>
      </c>
      <c r="T928" t="s">
        <v>1126</v>
      </c>
      <c r="U928" s="7">
        <v>327.75</v>
      </c>
      <c r="V928" s="7">
        <v>297.07027734645828</v>
      </c>
      <c r="W928">
        <v>1</v>
      </c>
      <c r="X928" s="7">
        <v>49.159999849999998</v>
      </c>
      <c r="Y928" s="7">
        <v>327.75</v>
      </c>
      <c r="Z928" s="7">
        <f t="shared" si="58"/>
        <v>278.59000014999998</v>
      </c>
      <c r="AA928" t="s">
        <v>30</v>
      </c>
      <c r="AB928" t="str">
        <f t="shared" si="59"/>
        <v>Cash Over 200</v>
      </c>
    </row>
    <row r="929" spans="1:28" x14ac:dyDescent="0.25">
      <c r="A929">
        <v>75823</v>
      </c>
      <c r="B929" s="2">
        <v>43405</v>
      </c>
      <c r="C929" s="10">
        <f>VLOOKUP(B929,Dates!A:B,2,FALSE)</f>
        <v>5</v>
      </c>
      <c r="D929">
        <v>4</v>
      </c>
      <c r="E929" s="2">
        <f t="shared" si="56"/>
        <v>43411</v>
      </c>
      <c r="F929">
        <v>0</v>
      </c>
      <c r="G929" t="s">
        <v>62</v>
      </c>
      <c r="H929" t="str">
        <f t="shared" si="57"/>
        <v>Other</v>
      </c>
      <c r="I929">
        <v>73</v>
      </c>
      <c r="J929">
        <v>19376</v>
      </c>
      <c r="K929">
        <v>2</v>
      </c>
      <c r="L929" t="s">
        <v>136</v>
      </c>
      <c r="M929" t="s">
        <v>683</v>
      </c>
      <c r="N929" t="s">
        <v>753</v>
      </c>
      <c r="O929" t="s">
        <v>753</v>
      </c>
      <c r="Q929" t="s">
        <v>754</v>
      </c>
      <c r="R929" t="s">
        <v>691</v>
      </c>
      <c r="S929" t="s">
        <v>1127</v>
      </c>
      <c r="T929" t="s">
        <v>1126</v>
      </c>
      <c r="U929" s="7">
        <v>327.75</v>
      </c>
      <c r="V929" s="7">
        <v>297.07027734645828</v>
      </c>
      <c r="W929">
        <v>1</v>
      </c>
      <c r="X929" s="7">
        <v>52.439998629999998</v>
      </c>
      <c r="Y929" s="7">
        <v>327.75</v>
      </c>
      <c r="Z929" s="7">
        <f t="shared" si="58"/>
        <v>275.31000137000001</v>
      </c>
      <c r="AA929" t="s">
        <v>66</v>
      </c>
      <c r="AB929" t="str">
        <f t="shared" si="59"/>
        <v>Non-Cash Payments</v>
      </c>
    </row>
    <row r="930" spans="1:28" x14ac:dyDescent="0.25">
      <c r="A930">
        <v>75822</v>
      </c>
      <c r="B930" s="2">
        <v>43405</v>
      </c>
      <c r="C930" s="10">
        <f>VLOOKUP(B930,Dates!A:B,2,FALSE)</f>
        <v>5</v>
      </c>
      <c r="D930">
        <v>4</v>
      </c>
      <c r="E930" s="2">
        <f t="shared" si="56"/>
        <v>43411</v>
      </c>
      <c r="F930">
        <v>0</v>
      </c>
      <c r="G930" t="s">
        <v>62</v>
      </c>
      <c r="H930" t="str">
        <f t="shared" si="57"/>
        <v>Other</v>
      </c>
      <c r="I930">
        <v>73</v>
      </c>
      <c r="J930">
        <v>19375</v>
      </c>
      <c r="K930">
        <v>2</v>
      </c>
      <c r="L930" t="s">
        <v>136</v>
      </c>
      <c r="M930" t="s">
        <v>683</v>
      </c>
      <c r="N930" t="s">
        <v>841</v>
      </c>
      <c r="O930" t="s">
        <v>706</v>
      </c>
      <c r="Q930" t="s">
        <v>690</v>
      </c>
      <c r="R930" t="s">
        <v>691</v>
      </c>
      <c r="S930" t="s">
        <v>1127</v>
      </c>
      <c r="T930" t="s">
        <v>1126</v>
      </c>
      <c r="U930" s="7">
        <v>327.75</v>
      </c>
      <c r="V930" s="7">
        <v>297.07027734645828</v>
      </c>
      <c r="W930">
        <v>1</v>
      </c>
      <c r="X930" s="7">
        <v>55.72000122</v>
      </c>
      <c r="Y930" s="7">
        <v>327.75</v>
      </c>
      <c r="Z930" s="7">
        <f t="shared" si="58"/>
        <v>272.02999878000003</v>
      </c>
      <c r="AA930" t="s">
        <v>45</v>
      </c>
      <c r="AB930" t="str">
        <f t="shared" si="59"/>
        <v>Non-Cash Payments</v>
      </c>
    </row>
    <row r="931" spans="1:28" x14ac:dyDescent="0.25">
      <c r="A931">
        <v>75821</v>
      </c>
      <c r="B931" s="2">
        <v>43405</v>
      </c>
      <c r="C931" s="10">
        <f>VLOOKUP(B931,Dates!A:B,2,FALSE)</f>
        <v>5</v>
      </c>
      <c r="D931">
        <v>4</v>
      </c>
      <c r="E931" s="2">
        <f t="shared" si="56"/>
        <v>43411</v>
      </c>
      <c r="F931">
        <v>0</v>
      </c>
      <c r="G931" t="s">
        <v>62</v>
      </c>
      <c r="H931" t="str">
        <f t="shared" si="57"/>
        <v>Other</v>
      </c>
      <c r="I931">
        <v>73</v>
      </c>
      <c r="J931">
        <v>19374</v>
      </c>
      <c r="K931">
        <v>2</v>
      </c>
      <c r="L931" t="s">
        <v>136</v>
      </c>
      <c r="M931" t="s">
        <v>683</v>
      </c>
      <c r="N931" t="s">
        <v>841</v>
      </c>
      <c r="O931" t="s">
        <v>706</v>
      </c>
      <c r="Q931" t="s">
        <v>690</v>
      </c>
      <c r="R931" t="s">
        <v>691</v>
      </c>
      <c r="S931" t="s">
        <v>1127</v>
      </c>
      <c r="T931" t="s">
        <v>1126</v>
      </c>
      <c r="U931" s="7">
        <v>327.75</v>
      </c>
      <c r="V931" s="7">
        <v>297.07027734645828</v>
      </c>
      <c r="W931">
        <v>1</v>
      </c>
      <c r="X931" s="7">
        <v>59</v>
      </c>
      <c r="Y931" s="7">
        <v>327.75</v>
      </c>
      <c r="Z931" s="7">
        <f t="shared" si="58"/>
        <v>268.75</v>
      </c>
      <c r="AA931" t="s">
        <v>45</v>
      </c>
      <c r="AB931" t="str">
        <f t="shared" si="59"/>
        <v>Non-Cash Payments</v>
      </c>
    </row>
    <row r="932" spans="1:28" x14ac:dyDescent="0.25">
      <c r="A932">
        <v>75820</v>
      </c>
      <c r="B932" s="2">
        <v>43405</v>
      </c>
      <c r="C932" s="10">
        <f>VLOOKUP(B932,Dates!A:B,2,FALSE)</f>
        <v>5</v>
      </c>
      <c r="D932">
        <v>4</v>
      </c>
      <c r="E932" s="2">
        <f t="shared" si="56"/>
        <v>43411</v>
      </c>
      <c r="F932">
        <v>1</v>
      </c>
      <c r="G932" t="s">
        <v>62</v>
      </c>
      <c r="H932" t="str">
        <f t="shared" si="57"/>
        <v>Other</v>
      </c>
      <c r="I932">
        <v>73</v>
      </c>
      <c r="J932">
        <v>19373</v>
      </c>
      <c r="K932">
        <v>2</v>
      </c>
      <c r="L932" t="s">
        <v>136</v>
      </c>
      <c r="M932" t="s">
        <v>683</v>
      </c>
      <c r="N932" t="s">
        <v>756</v>
      </c>
      <c r="O932" t="s">
        <v>756</v>
      </c>
      <c r="Q932" t="s">
        <v>757</v>
      </c>
      <c r="R932" t="s">
        <v>687</v>
      </c>
      <c r="S932" t="s">
        <v>1127</v>
      </c>
      <c r="T932" t="s">
        <v>1126</v>
      </c>
      <c r="U932" s="7">
        <v>327.75</v>
      </c>
      <c r="V932" s="7">
        <v>297.07027734645828</v>
      </c>
      <c r="W932">
        <v>1</v>
      </c>
      <c r="X932" s="7">
        <v>65.550003050000001</v>
      </c>
      <c r="Y932" s="7">
        <v>327.75</v>
      </c>
      <c r="Z932" s="7">
        <f t="shared" si="58"/>
        <v>262.19999695000001</v>
      </c>
      <c r="AA932" t="s">
        <v>45</v>
      </c>
      <c r="AB932" t="str">
        <f t="shared" si="59"/>
        <v>Non-Cash Payments</v>
      </c>
    </row>
    <row r="933" spans="1:28" x14ac:dyDescent="0.25">
      <c r="A933">
        <v>75819</v>
      </c>
      <c r="B933" s="2">
        <v>43405</v>
      </c>
      <c r="C933" s="10">
        <f>VLOOKUP(B933,Dates!A:B,2,FALSE)</f>
        <v>5</v>
      </c>
      <c r="D933">
        <v>4</v>
      </c>
      <c r="E933" s="2">
        <f t="shared" si="56"/>
        <v>43411</v>
      </c>
      <c r="F933">
        <v>1</v>
      </c>
      <c r="G933" t="s">
        <v>62</v>
      </c>
      <c r="H933" t="str">
        <f t="shared" si="57"/>
        <v>Other</v>
      </c>
      <c r="I933">
        <v>73</v>
      </c>
      <c r="J933">
        <v>19372</v>
      </c>
      <c r="K933">
        <v>2</v>
      </c>
      <c r="L933" t="s">
        <v>136</v>
      </c>
      <c r="M933" t="s">
        <v>683</v>
      </c>
      <c r="N933" t="s">
        <v>842</v>
      </c>
      <c r="O933" t="s">
        <v>842</v>
      </c>
      <c r="Q933" t="s">
        <v>757</v>
      </c>
      <c r="R933" t="s">
        <v>687</v>
      </c>
      <c r="S933" t="s">
        <v>1127</v>
      </c>
      <c r="T933" t="s">
        <v>1126</v>
      </c>
      <c r="U933" s="7">
        <v>327.75</v>
      </c>
      <c r="V933" s="7">
        <v>297.07027734645828</v>
      </c>
      <c r="W933">
        <v>1</v>
      </c>
      <c r="X933" s="7">
        <v>81.940002440000001</v>
      </c>
      <c r="Y933" s="7">
        <v>327.75</v>
      </c>
      <c r="Z933" s="7">
        <f t="shared" si="58"/>
        <v>245.80999756</v>
      </c>
      <c r="AA933" t="s">
        <v>45</v>
      </c>
      <c r="AB933" t="str">
        <f t="shared" si="59"/>
        <v>Non-Cash Payments</v>
      </c>
    </row>
    <row r="934" spans="1:28" x14ac:dyDescent="0.25">
      <c r="A934">
        <v>75818</v>
      </c>
      <c r="B934" s="2">
        <v>43405</v>
      </c>
      <c r="C934" s="10">
        <f>VLOOKUP(B934,Dates!A:B,2,FALSE)</f>
        <v>5</v>
      </c>
      <c r="D934">
        <v>4</v>
      </c>
      <c r="E934" s="2">
        <f t="shared" si="56"/>
        <v>43411</v>
      </c>
      <c r="F934">
        <v>0</v>
      </c>
      <c r="G934" t="s">
        <v>62</v>
      </c>
      <c r="H934" t="str">
        <f t="shared" si="57"/>
        <v>Other</v>
      </c>
      <c r="I934">
        <v>73</v>
      </c>
      <c r="J934">
        <v>19371</v>
      </c>
      <c r="K934">
        <v>2</v>
      </c>
      <c r="L934" t="s">
        <v>136</v>
      </c>
      <c r="M934" t="s">
        <v>683</v>
      </c>
      <c r="N934" t="s">
        <v>811</v>
      </c>
      <c r="O934" t="s">
        <v>725</v>
      </c>
      <c r="Q934" t="s">
        <v>694</v>
      </c>
      <c r="R934" t="s">
        <v>695</v>
      </c>
      <c r="S934" t="s">
        <v>1127</v>
      </c>
      <c r="T934" t="s">
        <v>1126</v>
      </c>
      <c r="U934" s="7">
        <v>327.75</v>
      </c>
      <c r="V934" s="7">
        <v>297.07027734645828</v>
      </c>
      <c r="W934">
        <v>1</v>
      </c>
      <c r="X934" s="7">
        <v>0</v>
      </c>
      <c r="Y934" s="7">
        <v>327.75</v>
      </c>
      <c r="Z934" s="7">
        <f t="shared" si="58"/>
        <v>327.75</v>
      </c>
      <c r="AA934" t="s">
        <v>66</v>
      </c>
      <c r="AB934" t="str">
        <f t="shared" si="59"/>
        <v>Non-Cash Payments</v>
      </c>
    </row>
    <row r="935" spans="1:28" x14ac:dyDescent="0.25">
      <c r="A935">
        <v>75817</v>
      </c>
      <c r="B935" s="2">
        <v>43405</v>
      </c>
      <c r="C935" s="10">
        <f>VLOOKUP(B935,Dates!A:B,2,FALSE)</f>
        <v>5</v>
      </c>
      <c r="D935">
        <v>4</v>
      </c>
      <c r="E935" s="2">
        <f t="shared" si="56"/>
        <v>43411</v>
      </c>
      <c r="F935">
        <v>0</v>
      </c>
      <c r="G935" t="s">
        <v>62</v>
      </c>
      <c r="H935" t="str">
        <f t="shared" si="57"/>
        <v>Other</v>
      </c>
      <c r="I935">
        <v>73</v>
      </c>
      <c r="J935">
        <v>19370</v>
      </c>
      <c r="K935">
        <v>2</v>
      </c>
      <c r="L935" t="s">
        <v>136</v>
      </c>
      <c r="M935" t="s">
        <v>683</v>
      </c>
      <c r="N935" t="s">
        <v>811</v>
      </c>
      <c r="O935" t="s">
        <v>725</v>
      </c>
      <c r="Q935" t="s">
        <v>694</v>
      </c>
      <c r="R935" t="s">
        <v>695</v>
      </c>
      <c r="S935" t="s">
        <v>1127</v>
      </c>
      <c r="T935" t="s">
        <v>1126</v>
      </c>
      <c r="U935" s="7">
        <v>327.75</v>
      </c>
      <c r="V935" s="7">
        <v>297.07027734645828</v>
      </c>
      <c r="W935">
        <v>1</v>
      </c>
      <c r="X935" s="7">
        <v>3.2799999710000001</v>
      </c>
      <c r="Y935" s="7">
        <v>327.75</v>
      </c>
      <c r="Z935" s="7">
        <f t="shared" si="58"/>
        <v>324.470000029</v>
      </c>
      <c r="AA935" t="s">
        <v>30</v>
      </c>
      <c r="AB935" t="str">
        <f t="shared" si="59"/>
        <v>Cash Over 200</v>
      </c>
    </row>
    <row r="936" spans="1:28" x14ac:dyDescent="0.25">
      <c r="A936">
        <v>75816</v>
      </c>
      <c r="B936" s="2">
        <v>43405</v>
      </c>
      <c r="C936" s="10">
        <f>VLOOKUP(B936,Dates!A:B,2,FALSE)</f>
        <v>5</v>
      </c>
      <c r="D936">
        <v>4</v>
      </c>
      <c r="E936" s="2">
        <f t="shared" si="56"/>
        <v>43411</v>
      </c>
      <c r="F936">
        <v>0</v>
      </c>
      <c r="G936" t="s">
        <v>62</v>
      </c>
      <c r="H936" t="str">
        <f t="shared" si="57"/>
        <v>Other</v>
      </c>
      <c r="I936">
        <v>73</v>
      </c>
      <c r="J936">
        <v>19369</v>
      </c>
      <c r="K936">
        <v>2</v>
      </c>
      <c r="L936" t="s">
        <v>136</v>
      </c>
      <c r="M936" t="s">
        <v>683</v>
      </c>
      <c r="N936" t="s">
        <v>843</v>
      </c>
      <c r="O936" t="s">
        <v>844</v>
      </c>
      <c r="Q936" t="s">
        <v>845</v>
      </c>
      <c r="R936" t="s">
        <v>687</v>
      </c>
      <c r="S936" t="s">
        <v>1127</v>
      </c>
      <c r="T936" t="s">
        <v>1126</v>
      </c>
      <c r="U936" s="7">
        <v>327.75</v>
      </c>
      <c r="V936" s="7">
        <v>297.07027734645828</v>
      </c>
      <c r="W936">
        <v>1</v>
      </c>
      <c r="X936" s="7">
        <v>6.5599999430000002</v>
      </c>
      <c r="Y936" s="7">
        <v>327.75</v>
      </c>
      <c r="Z936" s="7">
        <f t="shared" si="58"/>
        <v>321.19000005700002</v>
      </c>
      <c r="AA936" t="s">
        <v>66</v>
      </c>
      <c r="AB936" t="str">
        <f t="shared" si="59"/>
        <v>Non-Cash Payments</v>
      </c>
    </row>
    <row r="937" spans="1:28" x14ac:dyDescent="0.25">
      <c r="A937">
        <v>75815</v>
      </c>
      <c r="B937" s="2">
        <v>43405</v>
      </c>
      <c r="C937" s="10">
        <f>VLOOKUP(B937,Dates!A:B,2,FALSE)</f>
        <v>5</v>
      </c>
      <c r="D937">
        <v>4</v>
      </c>
      <c r="E937" s="2">
        <f t="shared" si="56"/>
        <v>43411</v>
      </c>
      <c r="F937">
        <v>1</v>
      </c>
      <c r="G937" t="s">
        <v>62</v>
      </c>
      <c r="H937" t="str">
        <f t="shared" si="57"/>
        <v>Other</v>
      </c>
      <c r="I937">
        <v>73</v>
      </c>
      <c r="J937">
        <v>19368</v>
      </c>
      <c r="K937">
        <v>2</v>
      </c>
      <c r="L937" t="s">
        <v>136</v>
      </c>
      <c r="M937" t="s">
        <v>683</v>
      </c>
      <c r="N937" t="s">
        <v>846</v>
      </c>
      <c r="O937" t="s">
        <v>823</v>
      </c>
      <c r="Q937" t="s">
        <v>699</v>
      </c>
      <c r="R937" t="s">
        <v>700</v>
      </c>
      <c r="S937" t="s">
        <v>1127</v>
      </c>
      <c r="T937" t="s">
        <v>1126</v>
      </c>
      <c r="U937" s="7">
        <v>327.75</v>
      </c>
      <c r="V937" s="7">
        <v>297.07027734645828</v>
      </c>
      <c r="W937">
        <v>1</v>
      </c>
      <c r="X937" s="7">
        <v>9.8299999239999991</v>
      </c>
      <c r="Y937" s="7">
        <v>327.75</v>
      </c>
      <c r="Z937" s="7">
        <f t="shared" si="58"/>
        <v>317.92000007600001</v>
      </c>
      <c r="AA937" t="s">
        <v>45</v>
      </c>
      <c r="AB937" t="str">
        <f t="shared" si="59"/>
        <v>Non-Cash Payments</v>
      </c>
    </row>
    <row r="938" spans="1:28" x14ac:dyDescent="0.25">
      <c r="A938">
        <v>75814</v>
      </c>
      <c r="B938" s="2">
        <v>43405</v>
      </c>
      <c r="C938" s="10">
        <f>VLOOKUP(B938,Dates!A:B,2,FALSE)</f>
        <v>5</v>
      </c>
      <c r="D938">
        <v>4</v>
      </c>
      <c r="E938" s="2">
        <f t="shared" si="56"/>
        <v>43411</v>
      </c>
      <c r="F938">
        <v>1</v>
      </c>
      <c r="G938" t="s">
        <v>62</v>
      </c>
      <c r="H938" t="str">
        <f t="shared" si="57"/>
        <v>Other</v>
      </c>
      <c r="I938">
        <v>73</v>
      </c>
      <c r="J938">
        <v>19367</v>
      </c>
      <c r="K938">
        <v>2</v>
      </c>
      <c r="L938" t="s">
        <v>136</v>
      </c>
      <c r="M938" t="s">
        <v>683</v>
      </c>
      <c r="N938" t="s">
        <v>846</v>
      </c>
      <c r="O938" t="s">
        <v>823</v>
      </c>
      <c r="Q938" t="s">
        <v>699</v>
      </c>
      <c r="R938" t="s">
        <v>700</v>
      </c>
      <c r="S938" t="s">
        <v>1127</v>
      </c>
      <c r="T938" t="s">
        <v>1126</v>
      </c>
      <c r="U938" s="7">
        <v>327.75</v>
      </c>
      <c r="V938" s="7">
        <v>297.07027734645828</v>
      </c>
      <c r="W938">
        <v>1</v>
      </c>
      <c r="X938" s="7">
        <v>13.10999966</v>
      </c>
      <c r="Y938" s="7">
        <v>327.75</v>
      </c>
      <c r="Z938" s="7">
        <f t="shared" si="58"/>
        <v>314.64000034000003</v>
      </c>
      <c r="AA938" t="s">
        <v>30</v>
      </c>
      <c r="AB938" t="str">
        <f t="shared" si="59"/>
        <v>Cash Over 200</v>
      </c>
    </row>
    <row r="939" spans="1:28" x14ac:dyDescent="0.25">
      <c r="A939">
        <v>75813</v>
      </c>
      <c r="B939" s="2">
        <v>43405</v>
      </c>
      <c r="C939" s="10">
        <f>VLOOKUP(B939,Dates!A:B,2,FALSE)</f>
        <v>5</v>
      </c>
      <c r="D939">
        <v>2</v>
      </c>
      <c r="E939" s="2">
        <f t="shared" si="56"/>
        <v>43409</v>
      </c>
      <c r="F939">
        <v>1</v>
      </c>
      <c r="G939" t="s">
        <v>23</v>
      </c>
      <c r="H939" t="str">
        <f t="shared" si="57"/>
        <v>Other</v>
      </c>
      <c r="I939">
        <v>73</v>
      </c>
      <c r="J939">
        <v>19366</v>
      </c>
      <c r="K939">
        <v>2</v>
      </c>
      <c r="L939" t="s">
        <v>136</v>
      </c>
      <c r="M939" t="s">
        <v>683</v>
      </c>
      <c r="N939" t="s">
        <v>721</v>
      </c>
      <c r="O939" t="s">
        <v>721</v>
      </c>
      <c r="Q939" t="s">
        <v>721</v>
      </c>
      <c r="R939" t="s">
        <v>687</v>
      </c>
      <c r="S939" t="s">
        <v>1127</v>
      </c>
      <c r="T939" t="s">
        <v>1126</v>
      </c>
      <c r="U939" s="7">
        <v>327.75</v>
      </c>
      <c r="V939" s="7">
        <v>297.07027734645828</v>
      </c>
      <c r="W939">
        <v>1</v>
      </c>
      <c r="X939" s="7">
        <v>16.38999939</v>
      </c>
      <c r="Y939" s="7">
        <v>327.75</v>
      </c>
      <c r="Z939" s="7">
        <f t="shared" si="58"/>
        <v>311.36000060999999</v>
      </c>
      <c r="AA939" t="s">
        <v>30</v>
      </c>
      <c r="AB939" t="str">
        <f t="shared" si="59"/>
        <v>Cash Over 200</v>
      </c>
    </row>
    <row r="940" spans="1:28" x14ac:dyDescent="0.25">
      <c r="A940">
        <v>75812</v>
      </c>
      <c r="B940" s="2">
        <v>43405</v>
      </c>
      <c r="C940" s="10">
        <f>VLOOKUP(B940,Dates!A:B,2,FALSE)</f>
        <v>5</v>
      </c>
      <c r="D940">
        <v>2</v>
      </c>
      <c r="E940" s="2">
        <f t="shared" si="56"/>
        <v>43409</v>
      </c>
      <c r="F940">
        <v>1</v>
      </c>
      <c r="G940" t="s">
        <v>23</v>
      </c>
      <c r="H940" t="str">
        <f t="shared" si="57"/>
        <v>Other</v>
      </c>
      <c r="I940">
        <v>73</v>
      </c>
      <c r="J940">
        <v>19365</v>
      </c>
      <c r="K940">
        <v>2</v>
      </c>
      <c r="L940" t="s">
        <v>136</v>
      </c>
      <c r="M940" t="s">
        <v>683</v>
      </c>
      <c r="N940" t="s">
        <v>713</v>
      </c>
      <c r="O940" t="s">
        <v>693</v>
      </c>
      <c r="Q940" t="s">
        <v>694</v>
      </c>
      <c r="R940" t="s">
        <v>695</v>
      </c>
      <c r="S940" t="s">
        <v>1127</v>
      </c>
      <c r="T940" t="s">
        <v>1126</v>
      </c>
      <c r="U940" s="7">
        <v>327.75</v>
      </c>
      <c r="V940" s="7">
        <v>297.07027734645828</v>
      </c>
      <c r="W940">
        <v>1</v>
      </c>
      <c r="X940" s="7">
        <v>18.030000690000001</v>
      </c>
      <c r="Y940" s="7">
        <v>327.75</v>
      </c>
      <c r="Z940" s="7">
        <f t="shared" si="58"/>
        <v>309.71999930999999</v>
      </c>
      <c r="AA940" t="s">
        <v>30</v>
      </c>
      <c r="AB940" t="str">
        <f t="shared" si="59"/>
        <v>Cash Over 200</v>
      </c>
    </row>
    <row r="941" spans="1:28" x14ac:dyDescent="0.25">
      <c r="A941">
        <v>75811</v>
      </c>
      <c r="B941" s="2">
        <v>43405</v>
      </c>
      <c r="C941" s="10">
        <f>VLOOKUP(B941,Dates!A:B,2,FALSE)</f>
        <v>5</v>
      </c>
      <c r="D941">
        <v>1</v>
      </c>
      <c r="E941" s="2">
        <f t="shared" si="56"/>
        <v>43406</v>
      </c>
      <c r="F941">
        <v>1</v>
      </c>
      <c r="G941" t="s">
        <v>187</v>
      </c>
      <c r="H941" t="str">
        <f t="shared" si="57"/>
        <v>Other</v>
      </c>
      <c r="I941">
        <v>73</v>
      </c>
      <c r="J941">
        <v>19364</v>
      </c>
      <c r="K941">
        <v>2</v>
      </c>
      <c r="L941" t="s">
        <v>136</v>
      </c>
      <c r="M941" t="s">
        <v>683</v>
      </c>
      <c r="N941" t="s">
        <v>847</v>
      </c>
      <c r="O941" t="s">
        <v>698</v>
      </c>
      <c r="Q941" t="s">
        <v>699</v>
      </c>
      <c r="R941" t="s">
        <v>700</v>
      </c>
      <c r="S941" t="s">
        <v>1127</v>
      </c>
      <c r="T941" t="s">
        <v>1126</v>
      </c>
      <c r="U941" s="7">
        <v>327.75</v>
      </c>
      <c r="V941" s="7">
        <v>297.07027734645828</v>
      </c>
      <c r="W941">
        <v>1</v>
      </c>
      <c r="X941" s="7">
        <v>22.940000529999999</v>
      </c>
      <c r="Y941" s="7">
        <v>327.75</v>
      </c>
      <c r="Z941" s="7">
        <f t="shared" si="58"/>
        <v>304.80999946999998</v>
      </c>
      <c r="AA941" t="s">
        <v>30</v>
      </c>
      <c r="AB941" t="str">
        <f t="shared" si="59"/>
        <v>Cash Over 200</v>
      </c>
    </row>
    <row r="942" spans="1:28" x14ac:dyDescent="0.25">
      <c r="A942">
        <v>75810</v>
      </c>
      <c r="B942" s="2">
        <v>43405</v>
      </c>
      <c r="C942" s="10">
        <f>VLOOKUP(B942,Dates!A:B,2,FALSE)</f>
        <v>5</v>
      </c>
      <c r="D942">
        <v>2</v>
      </c>
      <c r="E942" s="2">
        <f t="shared" si="56"/>
        <v>43409</v>
      </c>
      <c r="F942">
        <v>1</v>
      </c>
      <c r="G942" t="s">
        <v>23</v>
      </c>
      <c r="H942" t="str">
        <f t="shared" si="57"/>
        <v>Other</v>
      </c>
      <c r="I942">
        <v>73</v>
      </c>
      <c r="J942">
        <v>19363</v>
      </c>
      <c r="K942">
        <v>2</v>
      </c>
      <c r="L942" t="s">
        <v>136</v>
      </c>
      <c r="M942" t="s">
        <v>683</v>
      </c>
      <c r="N942" t="s">
        <v>847</v>
      </c>
      <c r="O942" t="s">
        <v>698</v>
      </c>
      <c r="Q942" t="s">
        <v>699</v>
      </c>
      <c r="R942" t="s">
        <v>700</v>
      </c>
      <c r="S942" t="s">
        <v>1127</v>
      </c>
      <c r="T942" t="s">
        <v>1126</v>
      </c>
      <c r="U942" s="7">
        <v>327.75</v>
      </c>
      <c r="V942" s="7">
        <v>297.07027734645828</v>
      </c>
      <c r="W942">
        <v>1</v>
      </c>
      <c r="X942" s="7">
        <v>29.5</v>
      </c>
      <c r="Y942" s="7">
        <v>327.75</v>
      </c>
      <c r="Z942" s="7">
        <f t="shared" si="58"/>
        <v>298.25</v>
      </c>
      <c r="AA942" t="s">
        <v>45</v>
      </c>
      <c r="AB942" t="str">
        <f t="shared" si="59"/>
        <v>Non-Cash Payments</v>
      </c>
    </row>
    <row r="943" spans="1:28" x14ac:dyDescent="0.25">
      <c r="A943">
        <v>75809</v>
      </c>
      <c r="B943" s="2">
        <v>43405</v>
      </c>
      <c r="C943" s="10">
        <f>VLOOKUP(B943,Dates!A:B,2,FALSE)</f>
        <v>5</v>
      </c>
      <c r="D943">
        <v>2</v>
      </c>
      <c r="E943" s="2">
        <f t="shared" si="56"/>
        <v>43409</v>
      </c>
      <c r="F943">
        <v>1</v>
      </c>
      <c r="G943" t="s">
        <v>23</v>
      </c>
      <c r="H943" t="str">
        <f t="shared" si="57"/>
        <v>Other</v>
      </c>
      <c r="I943">
        <v>73</v>
      </c>
      <c r="J943">
        <v>19362</v>
      </c>
      <c r="K943">
        <v>2</v>
      </c>
      <c r="L943" t="s">
        <v>136</v>
      </c>
      <c r="M943" t="s">
        <v>683</v>
      </c>
      <c r="N943" t="s">
        <v>847</v>
      </c>
      <c r="O943" t="s">
        <v>698</v>
      </c>
      <c r="Q943" t="s">
        <v>699</v>
      </c>
      <c r="R943" t="s">
        <v>700</v>
      </c>
      <c r="S943" t="s">
        <v>1127</v>
      </c>
      <c r="T943" t="s">
        <v>1126</v>
      </c>
      <c r="U943" s="7">
        <v>327.75</v>
      </c>
      <c r="V943" s="7">
        <v>297.07027734645828</v>
      </c>
      <c r="W943">
        <v>1</v>
      </c>
      <c r="X943" s="7">
        <v>32.77999878</v>
      </c>
      <c r="Y943" s="7">
        <v>327.75</v>
      </c>
      <c r="Z943" s="7">
        <f t="shared" si="58"/>
        <v>294.97000121999997</v>
      </c>
      <c r="AA943" t="s">
        <v>45</v>
      </c>
      <c r="AB943" t="str">
        <f t="shared" si="59"/>
        <v>Non-Cash Payments</v>
      </c>
    </row>
    <row r="944" spans="1:28" x14ac:dyDescent="0.25">
      <c r="A944">
        <v>75808</v>
      </c>
      <c r="B944" s="2">
        <v>43405</v>
      </c>
      <c r="C944" s="10">
        <f>VLOOKUP(B944,Dates!A:B,2,FALSE)</f>
        <v>5</v>
      </c>
      <c r="D944">
        <v>2</v>
      </c>
      <c r="E944" s="2">
        <f t="shared" si="56"/>
        <v>43409</v>
      </c>
      <c r="F944">
        <v>1</v>
      </c>
      <c r="G944" t="s">
        <v>23</v>
      </c>
      <c r="H944" t="str">
        <f t="shared" si="57"/>
        <v>Other</v>
      </c>
      <c r="I944">
        <v>73</v>
      </c>
      <c r="J944">
        <v>19361</v>
      </c>
      <c r="K944">
        <v>2</v>
      </c>
      <c r="L944" t="s">
        <v>136</v>
      </c>
      <c r="M944" t="s">
        <v>683</v>
      </c>
      <c r="N944" t="s">
        <v>847</v>
      </c>
      <c r="O944" t="s">
        <v>698</v>
      </c>
      <c r="Q944" t="s">
        <v>699</v>
      </c>
      <c r="R944" t="s">
        <v>700</v>
      </c>
      <c r="S944" t="s">
        <v>1127</v>
      </c>
      <c r="T944" t="s">
        <v>1126</v>
      </c>
      <c r="U944" s="7">
        <v>327.75</v>
      </c>
      <c r="V944" s="7">
        <v>297.07027734645828</v>
      </c>
      <c r="W944">
        <v>1</v>
      </c>
      <c r="X944" s="7">
        <v>39.33000183</v>
      </c>
      <c r="Y944" s="7">
        <v>327.75</v>
      </c>
      <c r="Z944" s="7">
        <f t="shared" si="58"/>
        <v>288.41999816999999</v>
      </c>
      <c r="AA944" t="s">
        <v>45</v>
      </c>
      <c r="AB944" t="str">
        <f t="shared" si="59"/>
        <v>Non-Cash Payments</v>
      </c>
    </row>
    <row r="945" spans="1:28" x14ac:dyDescent="0.25">
      <c r="A945">
        <v>75807</v>
      </c>
      <c r="B945" s="2">
        <v>43405</v>
      </c>
      <c r="C945" s="10">
        <f>VLOOKUP(B945,Dates!A:B,2,FALSE)</f>
        <v>5</v>
      </c>
      <c r="D945">
        <v>0</v>
      </c>
      <c r="E945" s="2">
        <f t="shared" si="56"/>
        <v>43405</v>
      </c>
      <c r="F945">
        <v>1</v>
      </c>
      <c r="G945" t="s">
        <v>214</v>
      </c>
      <c r="H945" t="str">
        <f t="shared" si="57"/>
        <v>Other</v>
      </c>
      <c r="I945">
        <v>73</v>
      </c>
      <c r="J945">
        <v>19360</v>
      </c>
      <c r="K945">
        <v>2</v>
      </c>
      <c r="L945" t="s">
        <v>136</v>
      </c>
      <c r="M945" t="s">
        <v>683</v>
      </c>
      <c r="N945" t="s">
        <v>847</v>
      </c>
      <c r="O945" t="s">
        <v>698</v>
      </c>
      <c r="Q945" t="s">
        <v>699</v>
      </c>
      <c r="R945" t="s">
        <v>700</v>
      </c>
      <c r="S945" t="s">
        <v>1127</v>
      </c>
      <c r="T945" t="s">
        <v>1126</v>
      </c>
      <c r="U945" s="7">
        <v>327.75</v>
      </c>
      <c r="V945" s="7">
        <v>297.07027734645828</v>
      </c>
      <c r="W945">
        <v>1</v>
      </c>
      <c r="X945" s="7">
        <v>42.61000061</v>
      </c>
      <c r="Y945" s="7">
        <v>327.75</v>
      </c>
      <c r="Z945" s="7">
        <f t="shared" si="58"/>
        <v>285.13999939000001</v>
      </c>
      <c r="AA945" t="s">
        <v>30</v>
      </c>
      <c r="AB945" t="str">
        <f t="shared" si="59"/>
        <v>Cash Over 200</v>
      </c>
    </row>
    <row r="946" spans="1:28" x14ac:dyDescent="0.25">
      <c r="A946">
        <v>75806</v>
      </c>
      <c r="B946" s="2">
        <v>43405</v>
      </c>
      <c r="C946" s="10">
        <f>VLOOKUP(B946,Dates!A:B,2,FALSE)</f>
        <v>5</v>
      </c>
      <c r="D946">
        <v>0</v>
      </c>
      <c r="E946" s="2">
        <f t="shared" si="56"/>
        <v>43405</v>
      </c>
      <c r="F946">
        <v>1</v>
      </c>
      <c r="G946" t="s">
        <v>214</v>
      </c>
      <c r="H946" t="str">
        <f t="shared" si="57"/>
        <v>Other</v>
      </c>
      <c r="I946">
        <v>73</v>
      </c>
      <c r="J946">
        <v>19359</v>
      </c>
      <c r="K946">
        <v>2</v>
      </c>
      <c r="L946" t="s">
        <v>136</v>
      </c>
      <c r="M946" t="s">
        <v>683</v>
      </c>
      <c r="N946" t="s">
        <v>847</v>
      </c>
      <c r="O946" t="s">
        <v>698</v>
      </c>
      <c r="Q946" t="s">
        <v>699</v>
      </c>
      <c r="R946" t="s">
        <v>700</v>
      </c>
      <c r="S946" t="s">
        <v>1127</v>
      </c>
      <c r="T946" t="s">
        <v>1126</v>
      </c>
      <c r="U946" s="7">
        <v>327.75</v>
      </c>
      <c r="V946" s="7">
        <v>297.07027734645828</v>
      </c>
      <c r="W946">
        <v>1</v>
      </c>
      <c r="X946" s="7">
        <v>49.159999849999998</v>
      </c>
      <c r="Y946" s="7">
        <v>327.75</v>
      </c>
      <c r="Z946" s="7">
        <f t="shared" si="58"/>
        <v>278.59000014999998</v>
      </c>
      <c r="AA946" t="s">
        <v>45</v>
      </c>
      <c r="AB946" t="str">
        <f t="shared" si="59"/>
        <v>Non-Cash Payments</v>
      </c>
    </row>
    <row r="947" spans="1:28" x14ac:dyDescent="0.25">
      <c r="A947">
        <v>75805</v>
      </c>
      <c r="B947" s="2">
        <v>43405</v>
      </c>
      <c r="C947" s="10">
        <f>VLOOKUP(B947,Dates!A:B,2,FALSE)</f>
        <v>5</v>
      </c>
      <c r="D947">
        <v>0</v>
      </c>
      <c r="E947" s="2">
        <f t="shared" si="56"/>
        <v>43405</v>
      </c>
      <c r="F947">
        <v>1</v>
      </c>
      <c r="G947" t="s">
        <v>214</v>
      </c>
      <c r="H947" t="str">
        <f t="shared" si="57"/>
        <v>Other</v>
      </c>
      <c r="I947">
        <v>73</v>
      </c>
      <c r="J947">
        <v>19358</v>
      </c>
      <c r="K947">
        <v>2</v>
      </c>
      <c r="L947" t="s">
        <v>136</v>
      </c>
      <c r="M947" t="s">
        <v>683</v>
      </c>
      <c r="N947" t="s">
        <v>848</v>
      </c>
      <c r="O947" t="s">
        <v>693</v>
      </c>
      <c r="Q947" t="s">
        <v>694</v>
      </c>
      <c r="R947" t="s">
        <v>695</v>
      </c>
      <c r="S947" t="s">
        <v>1127</v>
      </c>
      <c r="T947" t="s">
        <v>1126</v>
      </c>
      <c r="U947" s="7">
        <v>327.75</v>
      </c>
      <c r="V947" s="7">
        <v>297.07027734645828</v>
      </c>
      <c r="W947">
        <v>1</v>
      </c>
      <c r="X947" s="7">
        <v>52.439998629999998</v>
      </c>
      <c r="Y947" s="7">
        <v>327.75</v>
      </c>
      <c r="Z947" s="7">
        <f t="shared" si="58"/>
        <v>275.31000137000001</v>
      </c>
      <c r="AA947" t="s">
        <v>45</v>
      </c>
      <c r="AB947" t="str">
        <f t="shared" si="59"/>
        <v>Non-Cash Payments</v>
      </c>
    </row>
    <row r="948" spans="1:28" x14ac:dyDescent="0.25">
      <c r="A948">
        <v>75804</v>
      </c>
      <c r="B948" s="2">
        <v>43405</v>
      </c>
      <c r="C948" s="10">
        <f>VLOOKUP(B948,Dates!A:B,2,FALSE)</f>
        <v>5</v>
      </c>
      <c r="D948">
        <v>0</v>
      </c>
      <c r="E948" s="2">
        <f t="shared" si="56"/>
        <v>43405</v>
      </c>
      <c r="F948">
        <v>1</v>
      </c>
      <c r="G948" t="s">
        <v>214</v>
      </c>
      <c r="H948" t="str">
        <f t="shared" si="57"/>
        <v>Other</v>
      </c>
      <c r="I948">
        <v>73</v>
      </c>
      <c r="J948">
        <v>19357</v>
      </c>
      <c r="K948">
        <v>2</v>
      </c>
      <c r="L948" t="s">
        <v>136</v>
      </c>
      <c r="M948" t="s">
        <v>683</v>
      </c>
      <c r="N948" t="s">
        <v>848</v>
      </c>
      <c r="O948" t="s">
        <v>693</v>
      </c>
      <c r="Q948" t="s">
        <v>694</v>
      </c>
      <c r="R948" t="s">
        <v>695</v>
      </c>
      <c r="S948" t="s">
        <v>1127</v>
      </c>
      <c r="T948" t="s">
        <v>1126</v>
      </c>
      <c r="U948" s="7">
        <v>327.75</v>
      </c>
      <c r="V948" s="7">
        <v>297.07027734645828</v>
      </c>
      <c r="W948">
        <v>1</v>
      </c>
      <c r="X948" s="7">
        <v>55.72000122</v>
      </c>
      <c r="Y948" s="7">
        <v>327.75</v>
      </c>
      <c r="Z948" s="7">
        <f t="shared" si="58"/>
        <v>272.02999878000003</v>
      </c>
      <c r="AA948" t="s">
        <v>45</v>
      </c>
      <c r="AB948" t="str">
        <f t="shared" si="59"/>
        <v>Non-Cash Payments</v>
      </c>
    </row>
    <row r="949" spans="1:28" x14ac:dyDescent="0.25">
      <c r="A949">
        <v>75803</v>
      </c>
      <c r="B949" s="2">
        <v>43405</v>
      </c>
      <c r="C949" s="10">
        <f>VLOOKUP(B949,Dates!A:B,2,FALSE)</f>
        <v>5</v>
      </c>
      <c r="D949">
        <v>0</v>
      </c>
      <c r="E949" s="2">
        <f t="shared" si="56"/>
        <v>43405</v>
      </c>
      <c r="F949">
        <v>1</v>
      </c>
      <c r="G949" t="s">
        <v>214</v>
      </c>
      <c r="H949" t="str">
        <f t="shared" si="57"/>
        <v>Other</v>
      </c>
      <c r="I949">
        <v>73</v>
      </c>
      <c r="J949">
        <v>19356</v>
      </c>
      <c r="K949">
        <v>2</v>
      </c>
      <c r="L949" t="s">
        <v>136</v>
      </c>
      <c r="M949" t="s">
        <v>683</v>
      </c>
      <c r="N949" t="s">
        <v>713</v>
      </c>
      <c r="O949" t="s">
        <v>693</v>
      </c>
      <c r="Q949" t="s">
        <v>694</v>
      </c>
      <c r="R949" t="s">
        <v>695</v>
      </c>
      <c r="S949" t="s">
        <v>1127</v>
      </c>
      <c r="T949" t="s">
        <v>1126</v>
      </c>
      <c r="U949" s="7">
        <v>327.75</v>
      </c>
      <c r="V949" s="7">
        <v>297.07027734645828</v>
      </c>
      <c r="W949">
        <v>1</v>
      </c>
      <c r="X949" s="7">
        <v>59</v>
      </c>
      <c r="Y949" s="7">
        <v>327.75</v>
      </c>
      <c r="Z949" s="7">
        <f t="shared" si="58"/>
        <v>268.75</v>
      </c>
      <c r="AA949" t="s">
        <v>30</v>
      </c>
      <c r="AB949" t="str">
        <f t="shared" si="59"/>
        <v>Cash Over 200</v>
      </c>
    </row>
    <row r="950" spans="1:28" x14ac:dyDescent="0.25">
      <c r="A950">
        <v>75802</v>
      </c>
      <c r="B950" s="2">
        <v>43405</v>
      </c>
      <c r="C950" s="10">
        <f>VLOOKUP(B950,Dates!A:B,2,FALSE)</f>
        <v>5</v>
      </c>
      <c r="D950">
        <v>0</v>
      </c>
      <c r="E950" s="2">
        <f t="shared" si="56"/>
        <v>43405</v>
      </c>
      <c r="F950">
        <v>0</v>
      </c>
      <c r="G950" t="s">
        <v>214</v>
      </c>
      <c r="H950" t="str">
        <f t="shared" si="57"/>
        <v>Same Day - On Time</v>
      </c>
      <c r="I950">
        <v>73</v>
      </c>
      <c r="J950">
        <v>19355</v>
      </c>
      <c r="K950">
        <v>2</v>
      </c>
      <c r="L950" t="s">
        <v>136</v>
      </c>
      <c r="M950" t="s">
        <v>683</v>
      </c>
      <c r="N950" t="s">
        <v>713</v>
      </c>
      <c r="O950" t="s">
        <v>693</v>
      </c>
      <c r="Q950" t="s">
        <v>694</v>
      </c>
      <c r="R950" t="s">
        <v>695</v>
      </c>
      <c r="S950" t="s">
        <v>1127</v>
      </c>
      <c r="T950" t="s">
        <v>1126</v>
      </c>
      <c r="U950" s="7">
        <v>327.75</v>
      </c>
      <c r="V950" s="7">
        <v>297.07027734645828</v>
      </c>
      <c r="W950">
        <v>1</v>
      </c>
      <c r="X950" s="7">
        <v>65.550003050000001</v>
      </c>
      <c r="Y950" s="7">
        <v>327.75</v>
      </c>
      <c r="Z950" s="7">
        <f t="shared" si="58"/>
        <v>262.19999695000001</v>
      </c>
      <c r="AA950" t="s">
        <v>66</v>
      </c>
      <c r="AB950" t="str">
        <f t="shared" si="59"/>
        <v>Non-Cash Payments</v>
      </c>
    </row>
    <row r="951" spans="1:28" x14ac:dyDescent="0.25">
      <c r="A951">
        <v>75801</v>
      </c>
      <c r="B951" s="2">
        <v>43405</v>
      </c>
      <c r="C951" s="10">
        <f>VLOOKUP(B951,Dates!A:B,2,FALSE)</f>
        <v>5</v>
      </c>
      <c r="D951">
        <v>0</v>
      </c>
      <c r="E951" s="2">
        <f t="shared" si="56"/>
        <v>43405</v>
      </c>
      <c r="F951">
        <v>1</v>
      </c>
      <c r="G951" t="s">
        <v>214</v>
      </c>
      <c r="H951" t="str">
        <f t="shared" si="57"/>
        <v>Other</v>
      </c>
      <c r="I951">
        <v>73</v>
      </c>
      <c r="J951">
        <v>19354</v>
      </c>
      <c r="K951">
        <v>2</v>
      </c>
      <c r="L951" t="s">
        <v>136</v>
      </c>
      <c r="M951" t="s">
        <v>683</v>
      </c>
      <c r="N951" t="s">
        <v>849</v>
      </c>
      <c r="O951" t="s">
        <v>689</v>
      </c>
      <c r="Q951" t="s">
        <v>690</v>
      </c>
      <c r="R951" t="s">
        <v>691</v>
      </c>
      <c r="S951" t="s">
        <v>1127</v>
      </c>
      <c r="T951" t="s">
        <v>1126</v>
      </c>
      <c r="U951" s="7">
        <v>327.75</v>
      </c>
      <c r="V951" s="7">
        <v>297.07027734645828</v>
      </c>
      <c r="W951">
        <v>1</v>
      </c>
      <c r="X951" s="7">
        <v>81.940002440000001</v>
      </c>
      <c r="Y951" s="7">
        <v>327.75</v>
      </c>
      <c r="Z951" s="7">
        <f t="shared" si="58"/>
        <v>245.80999756</v>
      </c>
      <c r="AA951" t="s">
        <v>45</v>
      </c>
      <c r="AB951" t="str">
        <f t="shared" si="59"/>
        <v>Non-Cash Payments</v>
      </c>
    </row>
    <row r="952" spans="1:28" x14ac:dyDescent="0.25">
      <c r="A952">
        <v>75800</v>
      </c>
      <c r="B952" s="2">
        <v>43405</v>
      </c>
      <c r="C952" s="10">
        <f>VLOOKUP(B952,Dates!A:B,2,FALSE)</f>
        <v>5</v>
      </c>
      <c r="D952">
        <v>4</v>
      </c>
      <c r="E952" s="2">
        <f t="shared" si="56"/>
        <v>43411</v>
      </c>
      <c r="F952">
        <v>1</v>
      </c>
      <c r="G952" t="s">
        <v>62</v>
      </c>
      <c r="H952" t="str">
        <f t="shared" si="57"/>
        <v>Other</v>
      </c>
      <c r="I952">
        <v>73</v>
      </c>
      <c r="J952">
        <v>19353</v>
      </c>
      <c r="K952">
        <v>2</v>
      </c>
      <c r="L952" t="s">
        <v>136</v>
      </c>
      <c r="M952" t="s">
        <v>683</v>
      </c>
      <c r="N952" t="s">
        <v>849</v>
      </c>
      <c r="O952" t="s">
        <v>689</v>
      </c>
      <c r="Q952" t="s">
        <v>690</v>
      </c>
      <c r="R952" t="s">
        <v>691</v>
      </c>
      <c r="S952" t="s">
        <v>1127</v>
      </c>
      <c r="T952" t="s">
        <v>1126</v>
      </c>
      <c r="U952" s="7">
        <v>327.75</v>
      </c>
      <c r="V952" s="7">
        <v>297.07027734645828</v>
      </c>
      <c r="W952">
        <v>1</v>
      </c>
      <c r="X952" s="7">
        <v>0</v>
      </c>
      <c r="Y952" s="7">
        <v>327.75</v>
      </c>
      <c r="Z952" s="7">
        <f t="shared" si="58"/>
        <v>327.75</v>
      </c>
      <c r="AA952" t="s">
        <v>45</v>
      </c>
      <c r="AB952" t="str">
        <f t="shared" si="59"/>
        <v>Non-Cash Payments</v>
      </c>
    </row>
    <row r="953" spans="1:28" x14ac:dyDescent="0.25">
      <c r="A953">
        <v>75799</v>
      </c>
      <c r="B953" s="2">
        <v>43405</v>
      </c>
      <c r="C953" s="10">
        <f>VLOOKUP(B953,Dates!A:B,2,FALSE)</f>
        <v>5</v>
      </c>
      <c r="D953">
        <v>4</v>
      </c>
      <c r="E953" s="2">
        <f t="shared" si="56"/>
        <v>43411</v>
      </c>
      <c r="F953">
        <v>1</v>
      </c>
      <c r="G953" t="s">
        <v>62</v>
      </c>
      <c r="H953" t="str">
        <f t="shared" si="57"/>
        <v>Other</v>
      </c>
      <c r="I953">
        <v>73</v>
      </c>
      <c r="J953">
        <v>19352</v>
      </c>
      <c r="K953">
        <v>2</v>
      </c>
      <c r="L953" t="s">
        <v>136</v>
      </c>
      <c r="M953" t="s">
        <v>683</v>
      </c>
      <c r="N953" t="s">
        <v>833</v>
      </c>
      <c r="O953" t="s">
        <v>833</v>
      </c>
      <c r="Q953" t="s">
        <v>834</v>
      </c>
      <c r="R953" t="s">
        <v>687</v>
      </c>
      <c r="S953" t="s">
        <v>1127</v>
      </c>
      <c r="T953" t="s">
        <v>1126</v>
      </c>
      <c r="U953" s="7">
        <v>327.75</v>
      </c>
      <c r="V953" s="7">
        <v>297.07027734645828</v>
      </c>
      <c r="W953">
        <v>1</v>
      </c>
      <c r="X953" s="7">
        <v>3.2799999710000001</v>
      </c>
      <c r="Y953" s="7">
        <v>327.75</v>
      </c>
      <c r="Z953" s="7">
        <f t="shared" si="58"/>
        <v>324.470000029</v>
      </c>
      <c r="AA953" t="s">
        <v>45</v>
      </c>
      <c r="AB953" t="str">
        <f t="shared" si="59"/>
        <v>Non-Cash Payments</v>
      </c>
    </row>
    <row r="954" spans="1:28" x14ac:dyDescent="0.25">
      <c r="A954">
        <v>75798</v>
      </c>
      <c r="B954" s="2">
        <v>43405</v>
      </c>
      <c r="C954" s="10">
        <f>VLOOKUP(B954,Dates!A:B,2,FALSE)</f>
        <v>5</v>
      </c>
      <c r="D954">
        <v>4</v>
      </c>
      <c r="E954" s="2">
        <f t="shared" si="56"/>
        <v>43411</v>
      </c>
      <c r="F954">
        <v>0</v>
      </c>
      <c r="G954" t="s">
        <v>62</v>
      </c>
      <c r="H954" t="str">
        <f t="shared" si="57"/>
        <v>Other</v>
      </c>
      <c r="I954">
        <v>73</v>
      </c>
      <c r="J954">
        <v>19351</v>
      </c>
      <c r="K954">
        <v>2</v>
      </c>
      <c r="L954" t="s">
        <v>136</v>
      </c>
      <c r="M954" t="s">
        <v>683</v>
      </c>
      <c r="N954" t="s">
        <v>745</v>
      </c>
      <c r="O954" t="s">
        <v>807</v>
      </c>
      <c r="Q954" t="s">
        <v>690</v>
      </c>
      <c r="R954" t="s">
        <v>691</v>
      </c>
      <c r="S954" t="s">
        <v>1127</v>
      </c>
      <c r="T954" t="s">
        <v>1126</v>
      </c>
      <c r="U954" s="7">
        <v>327.75</v>
      </c>
      <c r="V954" s="7">
        <v>297.07027734645828</v>
      </c>
      <c r="W954">
        <v>1</v>
      </c>
      <c r="X954" s="7">
        <v>6.5599999430000002</v>
      </c>
      <c r="Y954" s="7">
        <v>327.75</v>
      </c>
      <c r="Z954" s="7">
        <f t="shared" si="58"/>
        <v>321.19000005700002</v>
      </c>
      <c r="AA954" t="s">
        <v>66</v>
      </c>
      <c r="AB954" t="str">
        <f t="shared" si="59"/>
        <v>Non-Cash Payments</v>
      </c>
    </row>
    <row r="955" spans="1:28" x14ac:dyDescent="0.25">
      <c r="A955">
        <v>75797</v>
      </c>
      <c r="B955" s="2">
        <v>43405</v>
      </c>
      <c r="C955" s="10">
        <f>VLOOKUP(B955,Dates!A:B,2,FALSE)</f>
        <v>5</v>
      </c>
      <c r="D955">
        <v>4</v>
      </c>
      <c r="E955" s="2">
        <f t="shared" si="56"/>
        <v>43411</v>
      </c>
      <c r="F955">
        <v>0</v>
      </c>
      <c r="G955" t="s">
        <v>62</v>
      </c>
      <c r="H955" t="str">
        <f t="shared" si="57"/>
        <v>Other</v>
      </c>
      <c r="I955">
        <v>73</v>
      </c>
      <c r="J955">
        <v>19350</v>
      </c>
      <c r="K955">
        <v>2</v>
      </c>
      <c r="L955" t="s">
        <v>136</v>
      </c>
      <c r="M955" t="s">
        <v>683</v>
      </c>
      <c r="N955" t="s">
        <v>850</v>
      </c>
      <c r="O955" t="s">
        <v>785</v>
      </c>
      <c r="Q955" t="s">
        <v>699</v>
      </c>
      <c r="R955" t="s">
        <v>700</v>
      </c>
      <c r="S955" t="s">
        <v>1127</v>
      </c>
      <c r="T955" t="s">
        <v>1126</v>
      </c>
      <c r="U955" s="7">
        <v>327.75</v>
      </c>
      <c r="V955" s="7">
        <v>297.07027734645828</v>
      </c>
      <c r="W955">
        <v>1</v>
      </c>
      <c r="X955" s="7">
        <v>9.8299999239999991</v>
      </c>
      <c r="Y955" s="7">
        <v>327.75</v>
      </c>
      <c r="Z955" s="7">
        <f t="shared" si="58"/>
        <v>317.92000007600001</v>
      </c>
      <c r="AA955" t="s">
        <v>66</v>
      </c>
      <c r="AB955" t="str">
        <f t="shared" si="59"/>
        <v>Non-Cash Payments</v>
      </c>
    </row>
    <row r="956" spans="1:28" x14ac:dyDescent="0.25">
      <c r="A956">
        <v>49521</v>
      </c>
      <c r="B956" s="2">
        <v>42727</v>
      </c>
      <c r="C956" s="10">
        <f>VLOOKUP(B956,Dates!A:B,2,FALSE)</f>
        <v>6</v>
      </c>
      <c r="D956">
        <v>2</v>
      </c>
      <c r="E956" s="2">
        <f t="shared" si="56"/>
        <v>42731</v>
      </c>
      <c r="F956">
        <v>0</v>
      </c>
      <c r="G956" t="s">
        <v>23</v>
      </c>
      <c r="H956" t="str">
        <f t="shared" si="57"/>
        <v>Other</v>
      </c>
      <c r="I956">
        <v>9</v>
      </c>
      <c r="J956">
        <v>9597</v>
      </c>
      <c r="K956">
        <v>3</v>
      </c>
      <c r="L956" t="s">
        <v>24</v>
      </c>
      <c r="M956" t="s">
        <v>683</v>
      </c>
      <c r="N956" t="s">
        <v>851</v>
      </c>
      <c r="O956" t="s">
        <v>851</v>
      </c>
      <c r="Q956" t="s">
        <v>762</v>
      </c>
      <c r="R956" t="s">
        <v>737</v>
      </c>
      <c r="S956" t="s">
        <v>1045</v>
      </c>
      <c r="T956" t="s">
        <v>1044</v>
      </c>
      <c r="U956" s="7">
        <v>99.989997860000003</v>
      </c>
      <c r="V956" s="7">
        <v>95.114003926871064</v>
      </c>
      <c r="W956">
        <v>3</v>
      </c>
      <c r="X956" s="7">
        <v>45</v>
      </c>
      <c r="Y956" s="7">
        <v>299.96999357999999</v>
      </c>
      <c r="Z956" s="7">
        <f t="shared" si="58"/>
        <v>254.96999357999999</v>
      </c>
      <c r="AA956" t="s">
        <v>30</v>
      </c>
      <c r="AB956" t="str">
        <f t="shared" si="59"/>
        <v>Cash Over 200</v>
      </c>
    </row>
    <row r="957" spans="1:28" x14ac:dyDescent="0.25">
      <c r="A957">
        <v>30305</v>
      </c>
      <c r="B957" s="2">
        <v>42447</v>
      </c>
      <c r="C957" s="10">
        <f>VLOOKUP(B957,Dates!A:B,2,FALSE)</f>
        <v>6</v>
      </c>
      <c r="D957">
        <v>2</v>
      </c>
      <c r="E957" s="2">
        <f t="shared" si="56"/>
        <v>42451</v>
      </c>
      <c r="F957">
        <v>1</v>
      </c>
      <c r="G957" t="s">
        <v>23</v>
      </c>
      <c r="H957" t="str">
        <f t="shared" si="57"/>
        <v>Other</v>
      </c>
      <c r="I957">
        <v>29</v>
      </c>
      <c r="J957">
        <v>9702</v>
      </c>
      <c r="K957">
        <v>5</v>
      </c>
      <c r="L957" t="s">
        <v>31</v>
      </c>
      <c r="M957" t="s">
        <v>683</v>
      </c>
      <c r="N957" t="s">
        <v>852</v>
      </c>
      <c r="O957" t="s">
        <v>853</v>
      </c>
      <c r="Q957" t="s">
        <v>751</v>
      </c>
      <c r="R957" t="s">
        <v>695</v>
      </c>
      <c r="S957" t="s">
        <v>1047</v>
      </c>
      <c r="T957" t="s">
        <v>1046</v>
      </c>
      <c r="U957" s="7">
        <v>39.990001679999999</v>
      </c>
      <c r="V957" s="7">
        <v>34.198098313835338</v>
      </c>
      <c r="W957">
        <v>3</v>
      </c>
      <c r="X957" s="7">
        <v>6</v>
      </c>
      <c r="Y957" s="7">
        <v>119.97000503999999</v>
      </c>
      <c r="Z957" s="7">
        <f t="shared" si="58"/>
        <v>113.97000503999999</v>
      </c>
      <c r="AA957" t="s">
        <v>30</v>
      </c>
      <c r="AB957" t="str">
        <f t="shared" si="59"/>
        <v>Cash Not Over 200</v>
      </c>
    </row>
    <row r="958" spans="1:28" x14ac:dyDescent="0.25">
      <c r="A958">
        <v>50054</v>
      </c>
      <c r="B958" s="2">
        <v>42735</v>
      </c>
      <c r="C958" s="10">
        <f>VLOOKUP(B958,Dates!A:B,2,FALSE)</f>
        <v>7</v>
      </c>
      <c r="D958">
        <v>2</v>
      </c>
      <c r="E958" s="2">
        <f t="shared" si="56"/>
        <v>42738</v>
      </c>
      <c r="F958">
        <v>1</v>
      </c>
      <c r="G958" t="s">
        <v>23</v>
      </c>
      <c r="H958" t="str">
        <f t="shared" si="57"/>
        <v>Other</v>
      </c>
      <c r="I958">
        <v>9</v>
      </c>
      <c r="J958">
        <v>1362</v>
      </c>
      <c r="K958">
        <v>3</v>
      </c>
      <c r="L958" t="s">
        <v>24</v>
      </c>
      <c r="M958" t="s">
        <v>683</v>
      </c>
      <c r="N958" t="s">
        <v>741</v>
      </c>
      <c r="O958" t="s">
        <v>741</v>
      </c>
      <c r="Q958" t="s">
        <v>736</v>
      </c>
      <c r="R958" t="s">
        <v>737</v>
      </c>
      <c r="S958" t="s">
        <v>1045</v>
      </c>
      <c r="T958" t="s">
        <v>1044</v>
      </c>
      <c r="U958" s="7">
        <v>99.989997860000003</v>
      </c>
      <c r="V958" s="7">
        <v>95.114003926871064</v>
      </c>
      <c r="W958">
        <v>3</v>
      </c>
      <c r="X958" s="7">
        <v>45</v>
      </c>
      <c r="Y958" s="7">
        <v>299.96999357999999</v>
      </c>
      <c r="Z958" s="7">
        <f t="shared" si="58"/>
        <v>254.96999357999999</v>
      </c>
      <c r="AA958" t="s">
        <v>30</v>
      </c>
      <c r="AB958" t="str">
        <f t="shared" si="59"/>
        <v>Cash Over 200</v>
      </c>
    </row>
    <row r="959" spans="1:28" x14ac:dyDescent="0.25">
      <c r="A959">
        <v>27772</v>
      </c>
      <c r="B959" s="2">
        <v>42645</v>
      </c>
      <c r="C959" s="10">
        <f>VLOOKUP(B959,Dates!A:B,2,FALSE)</f>
        <v>1</v>
      </c>
      <c r="D959">
        <v>2</v>
      </c>
      <c r="E959" s="2">
        <f t="shared" si="56"/>
        <v>42647</v>
      </c>
      <c r="F959">
        <v>1</v>
      </c>
      <c r="G959" t="s">
        <v>23</v>
      </c>
      <c r="H959" t="str">
        <f t="shared" si="57"/>
        <v>Other</v>
      </c>
      <c r="I959">
        <v>17</v>
      </c>
      <c r="J959">
        <v>9467</v>
      </c>
      <c r="K959">
        <v>4</v>
      </c>
      <c r="L959" t="s">
        <v>46</v>
      </c>
      <c r="M959" t="s">
        <v>683</v>
      </c>
      <c r="N959" t="s">
        <v>854</v>
      </c>
      <c r="O959" t="s">
        <v>854</v>
      </c>
      <c r="Q959" t="s">
        <v>686</v>
      </c>
      <c r="R959" t="s">
        <v>687</v>
      </c>
      <c r="S959" t="s">
        <v>1055</v>
      </c>
      <c r="T959" t="s">
        <v>1054</v>
      </c>
      <c r="U959" s="7">
        <v>59.990001679999999</v>
      </c>
      <c r="V959" s="7">
        <v>54.488929209402009</v>
      </c>
      <c r="W959">
        <v>3</v>
      </c>
      <c r="X959" s="7">
        <v>1.7999999520000001</v>
      </c>
      <c r="Y959" s="7">
        <v>179.97000503999999</v>
      </c>
      <c r="Z959" s="7">
        <f t="shared" si="58"/>
        <v>178.17000508799998</v>
      </c>
      <c r="AA959" t="s">
        <v>30</v>
      </c>
      <c r="AB959" t="str">
        <f t="shared" si="59"/>
        <v>Cash Not Over 200</v>
      </c>
    </row>
    <row r="960" spans="1:28" x14ac:dyDescent="0.25">
      <c r="A960">
        <v>47752</v>
      </c>
      <c r="B960" s="2">
        <v>42702</v>
      </c>
      <c r="C960" s="10">
        <f>VLOOKUP(B960,Dates!A:B,2,FALSE)</f>
        <v>2</v>
      </c>
      <c r="D960">
        <v>2</v>
      </c>
      <c r="E960" s="2">
        <f t="shared" si="56"/>
        <v>42704</v>
      </c>
      <c r="F960">
        <v>1</v>
      </c>
      <c r="G960" t="s">
        <v>23</v>
      </c>
      <c r="H960" t="str">
        <f t="shared" si="57"/>
        <v>Other</v>
      </c>
      <c r="I960">
        <v>17</v>
      </c>
      <c r="J960">
        <v>9114</v>
      </c>
      <c r="K960">
        <v>4</v>
      </c>
      <c r="L960" t="s">
        <v>46</v>
      </c>
      <c r="M960" t="s">
        <v>683</v>
      </c>
      <c r="N960" t="s">
        <v>742</v>
      </c>
      <c r="O960" t="s">
        <v>743</v>
      </c>
      <c r="Q960" t="s">
        <v>744</v>
      </c>
      <c r="R960" t="s">
        <v>700</v>
      </c>
      <c r="S960" t="s">
        <v>1055</v>
      </c>
      <c r="T960" t="s">
        <v>1054</v>
      </c>
      <c r="U960" s="7">
        <v>59.990001679999999</v>
      </c>
      <c r="V960" s="7">
        <v>54.488929209402009</v>
      </c>
      <c r="W960">
        <v>3</v>
      </c>
      <c r="X960" s="7">
        <v>7.1999998090000004</v>
      </c>
      <c r="Y960" s="7">
        <v>179.97000503999999</v>
      </c>
      <c r="Z960" s="7">
        <f t="shared" si="58"/>
        <v>172.770005231</v>
      </c>
      <c r="AA960" t="s">
        <v>30</v>
      </c>
      <c r="AB960" t="str">
        <f t="shared" si="59"/>
        <v>Cash Not Over 200</v>
      </c>
    </row>
    <row r="961" spans="1:28" x14ac:dyDescent="0.25">
      <c r="A961">
        <v>31296</v>
      </c>
      <c r="B961" s="2">
        <v>42373</v>
      </c>
      <c r="C961" s="10">
        <f>VLOOKUP(B961,Dates!A:B,2,FALSE)</f>
        <v>2</v>
      </c>
      <c r="D961">
        <v>2</v>
      </c>
      <c r="E961" s="2">
        <f t="shared" si="56"/>
        <v>42375</v>
      </c>
      <c r="F961">
        <v>0</v>
      </c>
      <c r="G961" t="s">
        <v>23</v>
      </c>
      <c r="H961" t="str">
        <f t="shared" si="57"/>
        <v>Other</v>
      </c>
      <c r="I961">
        <v>17</v>
      </c>
      <c r="J961">
        <v>2546</v>
      </c>
      <c r="K961">
        <v>4</v>
      </c>
      <c r="L961" t="s">
        <v>46</v>
      </c>
      <c r="M961" t="s">
        <v>683</v>
      </c>
      <c r="N961" t="s">
        <v>855</v>
      </c>
      <c r="O961" t="s">
        <v>685</v>
      </c>
      <c r="Q961" t="s">
        <v>686</v>
      </c>
      <c r="R961" t="s">
        <v>687</v>
      </c>
      <c r="S961" t="s">
        <v>1055</v>
      </c>
      <c r="T961" t="s">
        <v>1054</v>
      </c>
      <c r="U961" s="7">
        <v>59.990001679999999</v>
      </c>
      <c r="V961" s="7">
        <v>54.488929209402009</v>
      </c>
      <c r="W961">
        <v>3</v>
      </c>
      <c r="X961" s="7">
        <v>9.8999996190000008</v>
      </c>
      <c r="Y961" s="7">
        <v>179.97000503999999</v>
      </c>
      <c r="Z961" s="7">
        <f t="shared" si="58"/>
        <v>170.07000542099999</v>
      </c>
      <c r="AA961" t="s">
        <v>30</v>
      </c>
      <c r="AB961" t="str">
        <f t="shared" si="59"/>
        <v>Cash Not Over 200</v>
      </c>
    </row>
    <row r="962" spans="1:28" x14ac:dyDescent="0.25">
      <c r="A962">
        <v>22076</v>
      </c>
      <c r="B962" s="2">
        <v>42327</v>
      </c>
      <c r="C962" s="10">
        <f>VLOOKUP(B962,Dates!A:B,2,FALSE)</f>
        <v>5</v>
      </c>
      <c r="D962">
        <v>2</v>
      </c>
      <c r="E962" s="2">
        <f t="shared" si="56"/>
        <v>42331</v>
      </c>
      <c r="F962">
        <v>0</v>
      </c>
      <c r="G962" t="s">
        <v>23</v>
      </c>
      <c r="H962" t="str">
        <f t="shared" si="57"/>
        <v>Other</v>
      </c>
      <c r="I962">
        <v>17</v>
      </c>
      <c r="J962">
        <v>2240</v>
      </c>
      <c r="K962">
        <v>4</v>
      </c>
      <c r="L962" t="s">
        <v>46</v>
      </c>
      <c r="M962" t="s">
        <v>683</v>
      </c>
      <c r="N962" t="s">
        <v>763</v>
      </c>
      <c r="O962" t="s">
        <v>698</v>
      </c>
      <c r="Q962" t="s">
        <v>699</v>
      </c>
      <c r="R962" t="s">
        <v>700</v>
      </c>
      <c r="S962" t="s">
        <v>1055</v>
      </c>
      <c r="T962" t="s">
        <v>1054</v>
      </c>
      <c r="U962" s="7">
        <v>59.990001679999999</v>
      </c>
      <c r="V962" s="7">
        <v>54.488929209402009</v>
      </c>
      <c r="W962">
        <v>3</v>
      </c>
      <c r="X962" s="7">
        <v>16.200000760000002</v>
      </c>
      <c r="Y962" s="7">
        <v>179.97000503999999</v>
      </c>
      <c r="Z962" s="7">
        <f t="shared" si="58"/>
        <v>163.77000427999999</v>
      </c>
      <c r="AA962" t="s">
        <v>30</v>
      </c>
      <c r="AB962" t="str">
        <f t="shared" si="59"/>
        <v>Cash Not Over 200</v>
      </c>
    </row>
    <row r="963" spans="1:28" x14ac:dyDescent="0.25">
      <c r="A963">
        <v>25665</v>
      </c>
      <c r="B963" s="2">
        <v>42644</v>
      </c>
      <c r="C963" s="10">
        <f>VLOOKUP(B963,Dates!A:B,2,FALSE)</f>
        <v>7</v>
      </c>
      <c r="D963">
        <v>2</v>
      </c>
      <c r="E963" s="2">
        <f t="shared" ref="E963:E1026" si="60">WORKDAY(B963,D963)</f>
        <v>42647</v>
      </c>
      <c r="F963">
        <v>1</v>
      </c>
      <c r="G963" t="s">
        <v>23</v>
      </c>
      <c r="H963" t="str">
        <f t="shared" ref="H963:H1026" si="61">IF(AND(F963=0,G963="Same Day"),"Same Day - On Time","Other")</f>
        <v>Other</v>
      </c>
      <c r="I963">
        <v>17</v>
      </c>
      <c r="J963">
        <v>11650</v>
      </c>
      <c r="K963">
        <v>4</v>
      </c>
      <c r="L963" t="s">
        <v>46</v>
      </c>
      <c r="M963" t="s">
        <v>683</v>
      </c>
      <c r="N963" t="s">
        <v>713</v>
      </c>
      <c r="O963" t="s">
        <v>693</v>
      </c>
      <c r="Q963" t="s">
        <v>694</v>
      </c>
      <c r="R963" t="s">
        <v>695</v>
      </c>
      <c r="S963" t="s">
        <v>1055</v>
      </c>
      <c r="T963" t="s">
        <v>1054</v>
      </c>
      <c r="U963" s="7">
        <v>59.990001679999999</v>
      </c>
      <c r="V963" s="7">
        <v>54.488929209402009</v>
      </c>
      <c r="W963">
        <v>3</v>
      </c>
      <c r="X963" s="7">
        <v>27</v>
      </c>
      <c r="Y963" s="7">
        <v>179.97000503999999</v>
      </c>
      <c r="Z963" s="7">
        <f t="shared" ref="Z963:Z1026" si="62">Y963-X963</f>
        <v>152.97000503999999</v>
      </c>
      <c r="AA963" t="s">
        <v>30</v>
      </c>
      <c r="AB963" t="str">
        <f t="shared" ref="AB963:AB1026" si="63">IF(AND(Z963&gt;200,AA963="CASH"),"Cash Over 200",IF(AA963="CASH","Cash Not Over 200","Non-Cash Payments"))</f>
        <v>Cash Not Over 200</v>
      </c>
    </row>
    <row r="964" spans="1:28" x14ac:dyDescent="0.25">
      <c r="A964">
        <v>31296</v>
      </c>
      <c r="B964" s="2">
        <v>42373</v>
      </c>
      <c r="C964" s="10">
        <f>VLOOKUP(B964,Dates!A:B,2,FALSE)</f>
        <v>2</v>
      </c>
      <c r="D964">
        <v>2</v>
      </c>
      <c r="E964" s="2">
        <f t="shared" si="60"/>
        <v>42375</v>
      </c>
      <c r="F964">
        <v>0</v>
      </c>
      <c r="G964" t="s">
        <v>23</v>
      </c>
      <c r="H964" t="str">
        <f t="shared" si="61"/>
        <v>Other</v>
      </c>
      <c r="I964">
        <v>24</v>
      </c>
      <c r="J964">
        <v>2546</v>
      </c>
      <c r="K964">
        <v>5</v>
      </c>
      <c r="L964" t="s">
        <v>31</v>
      </c>
      <c r="M964" t="s">
        <v>683</v>
      </c>
      <c r="N964" t="s">
        <v>855</v>
      </c>
      <c r="O964" t="s">
        <v>685</v>
      </c>
      <c r="Q964" t="s">
        <v>686</v>
      </c>
      <c r="R964" t="s">
        <v>687</v>
      </c>
      <c r="S964" t="s">
        <v>1059</v>
      </c>
      <c r="T964" t="s">
        <v>1058</v>
      </c>
      <c r="U964" s="7">
        <v>50</v>
      </c>
      <c r="V964" s="7">
        <v>43.678035218757444</v>
      </c>
      <c r="W964">
        <v>3</v>
      </c>
      <c r="X964" s="7">
        <v>0</v>
      </c>
      <c r="Y964" s="7">
        <v>150</v>
      </c>
      <c r="Z964" s="7">
        <f t="shared" si="62"/>
        <v>150</v>
      </c>
      <c r="AA964" t="s">
        <v>30</v>
      </c>
      <c r="AB964" t="str">
        <f t="shared" si="63"/>
        <v>Cash Not Over 200</v>
      </c>
    </row>
    <row r="965" spans="1:28" x14ac:dyDescent="0.25">
      <c r="A965">
        <v>22819</v>
      </c>
      <c r="B965" s="2">
        <v>42338</v>
      </c>
      <c r="C965" s="10">
        <f>VLOOKUP(B965,Dates!A:B,2,FALSE)</f>
        <v>2</v>
      </c>
      <c r="D965">
        <v>2</v>
      </c>
      <c r="E965" s="2">
        <f t="shared" si="60"/>
        <v>42340</v>
      </c>
      <c r="F965">
        <v>1</v>
      </c>
      <c r="G965" t="s">
        <v>23</v>
      </c>
      <c r="H965" t="str">
        <f t="shared" si="61"/>
        <v>Other</v>
      </c>
      <c r="I965">
        <v>29</v>
      </c>
      <c r="J965">
        <v>10368</v>
      </c>
      <c r="K965">
        <v>5</v>
      </c>
      <c r="L965" t="s">
        <v>31</v>
      </c>
      <c r="M965" t="s">
        <v>683</v>
      </c>
      <c r="N965" t="s">
        <v>811</v>
      </c>
      <c r="O965" t="s">
        <v>725</v>
      </c>
      <c r="Q965" t="s">
        <v>694</v>
      </c>
      <c r="R965" t="s">
        <v>695</v>
      </c>
      <c r="S965" t="s">
        <v>1047</v>
      </c>
      <c r="T965" t="s">
        <v>1046</v>
      </c>
      <c r="U965" s="7">
        <v>39.990001679999999</v>
      </c>
      <c r="V965" s="7">
        <v>34.198098313835338</v>
      </c>
      <c r="W965">
        <v>3</v>
      </c>
      <c r="X965" s="7">
        <v>23.989999770000001</v>
      </c>
      <c r="Y965" s="7">
        <v>119.97000503999999</v>
      </c>
      <c r="Z965" s="7">
        <f t="shared" si="62"/>
        <v>95.980005269999992</v>
      </c>
      <c r="AA965" t="s">
        <v>30</v>
      </c>
      <c r="AB965" t="str">
        <f t="shared" si="63"/>
        <v>Cash Not Over 200</v>
      </c>
    </row>
    <row r="966" spans="1:28" x14ac:dyDescent="0.25">
      <c r="A966">
        <v>27099</v>
      </c>
      <c r="B966" s="2">
        <v>42400</v>
      </c>
      <c r="C966" s="10">
        <f>VLOOKUP(B966,Dates!A:B,2,FALSE)</f>
        <v>1</v>
      </c>
      <c r="D966">
        <v>2</v>
      </c>
      <c r="E966" s="2">
        <f t="shared" si="60"/>
        <v>42402</v>
      </c>
      <c r="F966">
        <v>1</v>
      </c>
      <c r="G966" t="s">
        <v>23</v>
      </c>
      <c r="H966" t="str">
        <f t="shared" si="61"/>
        <v>Other</v>
      </c>
      <c r="I966">
        <v>41</v>
      </c>
      <c r="J966">
        <v>6489</v>
      </c>
      <c r="K966">
        <v>6</v>
      </c>
      <c r="L966" t="s">
        <v>35</v>
      </c>
      <c r="M966" t="s">
        <v>683</v>
      </c>
      <c r="N966" t="s">
        <v>105</v>
      </c>
      <c r="O966" t="s">
        <v>725</v>
      </c>
      <c r="Q966" t="s">
        <v>694</v>
      </c>
      <c r="R966" t="s">
        <v>695</v>
      </c>
      <c r="S966" t="s">
        <v>1049</v>
      </c>
      <c r="T966" t="s">
        <v>1048</v>
      </c>
      <c r="U966" s="7">
        <v>21.989999770000001</v>
      </c>
      <c r="V966" s="7">
        <v>20.391999720066668</v>
      </c>
      <c r="W966">
        <v>3</v>
      </c>
      <c r="X966" s="7">
        <v>0.66000002599999996</v>
      </c>
      <c r="Y966" s="7">
        <v>65.969999310000006</v>
      </c>
      <c r="Z966" s="7">
        <f t="shared" si="62"/>
        <v>65.309999284</v>
      </c>
      <c r="AA966" t="s">
        <v>30</v>
      </c>
      <c r="AB966" t="str">
        <f t="shared" si="63"/>
        <v>Cash Not Over 200</v>
      </c>
    </row>
    <row r="967" spans="1:28" x14ac:dyDescent="0.25">
      <c r="A967">
        <v>28292</v>
      </c>
      <c r="B967" s="2">
        <v>42417</v>
      </c>
      <c r="C967" s="10">
        <f>VLOOKUP(B967,Dates!A:B,2,FALSE)</f>
        <v>4</v>
      </c>
      <c r="D967">
        <v>2</v>
      </c>
      <c r="E967" s="2">
        <f t="shared" si="60"/>
        <v>42419</v>
      </c>
      <c r="F967">
        <v>1</v>
      </c>
      <c r="G967" t="s">
        <v>23</v>
      </c>
      <c r="H967" t="str">
        <f t="shared" si="61"/>
        <v>Other</v>
      </c>
      <c r="I967">
        <v>41</v>
      </c>
      <c r="J967">
        <v>10533</v>
      </c>
      <c r="K967">
        <v>6</v>
      </c>
      <c r="L967" t="s">
        <v>35</v>
      </c>
      <c r="M967" t="s">
        <v>683</v>
      </c>
      <c r="N967" t="s">
        <v>856</v>
      </c>
      <c r="O967" t="s">
        <v>857</v>
      </c>
      <c r="Q967" t="s">
        <v>690</v>
      </c>
      <c r="R967" t="s">
        <v>691</v>
      </c>
      <c r="S967" t="s">
        <v>1049</v>
      </c>
      <c r="T967" t="s">
        <v>1068</v>
      </c>
      <c r="U967" s="7">
        <v>15.989999770000001</v>
      </c>
      <c r="V967" s="7">
        <v>16.143866608000003</v>
      </c>
      <c r="W967">
        <v>3</v>
      </c>
      <c r="X967" s="7">
        <v>11.989999770000001</v>
      </c>
      <c r="Y967" s="7">
        <v>47.969999310000006</v>
      </c>
      <c r="Z967" s="7">
        <f t="shared" si="62"/>
        <v>35.979999540000009</v>
      </c>
      <c r="AA967" t="s">
        <v>30</v>
      </c>
      <c r="AB967" t="str">
        <f t="shared" si="63"/>
        <v>Cash Not Over 200</v>
      </c>
    </row>
    <row r="968" spans="1:28" x14ac:dyDescent="0.25">
      <c r="A968">
        <v>21244</v>
      </c>
      <c r="B968" s="2">
        <v>42196</v>
      </c>
      <c r="C968" s="10">
        <f>VLOOKUP(B968,Dates!A:B,2,FALSE)</f>
        <v>7</v>
      </c>
      <c r="D968">
        <v>2</v>
      </c>
      <c r="E968" s="2">
        <f t="shared" si="60"/>
        <v>42199</v>
      </c>
      <c r="F968">
        <v>1</v>
      </c>
      <c r="G968" t="s">
        <v>23</v>
      </c>
      <c r="H968" t="str">
        <f t="shared" si="61"/>
        <v>Other</v>
      </c>
      <c r="I968">
        <v>40</v>
      </c>
      <c r="J968">
        <v>6491</v>
      </c>
      <c r="K968">
        <v>6</v>
      </c>
      <c r="L968" t="s">
        <v>35</v>
      </c>
      <c r="M968" t="s">
        <v>683</v>
      </c>
      <c r="N968" t="s">
        <v>804</v>
      </c>
      <c r="O968" t="s">
        <v>805</v>
      </c>
      <c r="Q968" t="s">
        <v>699</v>
      </c>
      <c r="R968" t="s">
        <v>700</v>
      </c>
      <c r="S968" t="s">
        <v>1061</v>
      </c>
      <c r="T968" t="s">
        <v>1064</v>
      </c>
      <c r="U968" s="7">
        <v>24.989999770000001</v>
      </c>
      <c r="V968" s="7">
        <v>29.483249567625002</v>
      </c>
      <c r="W968">
        <v>4</v>
      </c>
      <c r="X968" s="7">
        <v>5.5</v>
      </c>
      <c r="Y968" s="7">
        <v>99.959999080000003</v>
      </c>
      <c r="Z968" s="7">
        <f t="shared" si="62"/>
        <v>94.459999080000003</v>
      </c>
      <c r="AA968" t="s">
        <v>30</v>
      </c>
      <c r="AB968" t="str">
        <f t="shared" si="63"/>
        <v>Cash Not Over 200</v>
      </c>
    </row>
    <row r="969" spans="1:28" x14ac:dyDescent="0.25">
      <c r="A969">
        <v>47752</v>
      </c>
      <c r="B969" s="2">
        <v>42702</v>
      </c>
      <c r="C969" s="10">
        <f>VLOOKUP(B969,Dates!A:B,2,FALSE)</f>
        <v>2</v>
      </c>
      <c r="D969">
        <v>2</v>
      </c>
      <c r="E969" s="2">
        <f t="shared" si="60"/>
        <v>42704</v>
      </c>
      <c r="F969">
        <v>1</v>
      </c>
      <c r="G969" t="s">
        <v>23</v>
      </c>
      <c r="H969" t="str">
        <f t="shared" si="61"/>
        <v>Other</v>
      </c>
      <c r="I969">
        <v>17</v>
      </c>
      <c r="J969">
        <v>9114</v>
      </c>
      <c r="K969">
        <v>4</v>
      </c>
      <c r="L969" t="s">
        <v>46</v>
      </c>
      <c r="M969" t="s">
        <v>683</v>
      </c>
      <c r="N969" t="s">
        <v>742</v>
      </c>
      <c r="O969" t="s">
        <v>743</v>
      </c>
      <c r="Q969" t="s">
        <v>744</v>
      </c>
      <c r="R969" t="s">
        <v>700</v>
      </c>
      <c r="S969" t="s">
        <v>1055</v>
      </c>
      <c r="T969" t="s">
        <v>1054</v>
      </c>
      <c r="U969" s="7">
        <v>59.990001679999999</v>
      </c>
      <c r="V969" s="7">
        <v>54.488929209402009</v>
      </c>
      <c r="W969">
        <v>4</v>
      </c>
      <c r="X969" s="7">
        <v>12</v>
      </c>
      <c r="Y969" s="7">
        <v>239.96000672</v>
      </c>
      <c r="Z969" s="7">
        <f t="shared" si="62"/>
        <v>227.96000672</v>
      </c>
      <c r="AA969" t="s">
        <v>30</v>
      </c>
      <c r="AB969" t="str">
        <f t="shared" si="63"/>
        <v>Cash Over 200</v>
      </c>
    </row>
    <row r="970" spans="1:28" x14ac:dyDescent="0.25">
      <c r="A970">
        <v>31239</v>
      </c>
      <c r="B970" s="2">
        <v>42373</v>
      </c>
      <c r="C970" s="10">
        <f>VLOOKUP(B970,Dates!A:B,2,FALSE)</f>
        <v>2</v>
      </c>
      <c r="D970">
        <v>2</v>
      </c>
      <c r="E970" s="2">
        <f t="shared" si="60"/>
        <v>42375</v>
      </c>
      <c r="F970">
        <v>1</v>
      </c>
      <c r="G970" t="s">
        <v>23</v>
      </c>
      <c r="H970" t="str">
        <f t="shared" si="61"/>
        <v>Other</v>
      </c>
      <c r="I970">
        <v>17</v>
      </c>
      <c r="J970">
        <v>5564</v>
      </c>
      <c r="K970">
        <v>4</v>
      </c>
      <c r="L970" t="s">
        <v>46</v>
      </c>
      <c r="M970" t="s">
        <v>683</v>
      </c>
      <c r="N970" t="s">
        <v>852</v>
      </c>
      <c r="O970" t="s">
        <v>853</v>
      </c>
      <c r="Q970" t="s">
        <v>751</v>
      </c>
      <c r="R970" t="s">
        <v>695</v>
      </c>
      <c r="S970" t="s">
        <v>1055</v>
      </c>
      <c r="T970" t="s">
        <v>1054</v>
      </c>
      <c r="U970" s="7">
        <v>59.990001679999999</v>
      </c>
      <c r="V970" s="7">
        <v>54.488929209402009</v>
      </c>
      <c r="W970">
        <v>4</v>
      </c>
      <c r="X970" s="7">
        <v>24</v>
      </c>
      <c r="Y970" s="7">
        <v>239.96000672</v>
      </c>
      <c r="Z970" s="7">
        <f t="shared" si="62"/>
        <v>215.96000672</v>
      </c>
      <c r="AA970" t="s">
        <v>30</v>
      </c>
      <c r="AB970" t="str">
        <f t="shared" si="63"/>
        <v>Cash Over 200</v>
      </c>
    </row>
    <row r="971" spans="1:28" x14ac:dyDescent="0.25">
      <c r="A971">
        <v>45772</v>
      </c>
      <c r="B971" s="2">
        <v>42673</v>
      </c>
      <c r="C971" s="10">
        <f>VLOOKUP(B971,Dates!A:B,2,FALSE)</f>
        <v>1</v>
      </c>
      <c r="D971">
        <v>2</v>
      </c>
      <c r="E971" s="2">
        <f t="shared" si="60"/>
        <v>42675</v>
      </c>
      <c r="F971">
        <v>1</v>
      </c>
      <c r="G971" t="s">
        <v>23</v>
      </c>
      <c r="H971" t="str">
        <f t="shared" si="61"/>
        <v>Other</v>
      </c>
      <c r="I971">
        <v>17</v>
      </c>
      <c r="J971">
        <v>7955</v>
      </c>
      <c r="K971">
        <v>4</v>
      </c>
      <c r="L971" t="s">
        <v>46</v>
      </c>
      <c r="M971" t="s">
        <v>683</v>
      </c>
      <c r="N971" t="s">
        <v>858</v>
      </c>
      <c r="O971" t="s">
        <v>858</v>
      </c>
      <c r="Q971" t="s">
        <v>791</v>
      </c>
      <c r="R971" t="s">
        <v>691</v>
      </c>
      <c r="S971" t="s">
        <v>1055</v>
      </c>
      <c r="T971" t="s">
        <v>1054</v>
      </c>
      <c r="U971" s="7">
        <v>59.990001679999999</v>
      </c>
      <c r="V971" s="7">
        <v>54.488929209402009</v>
      </c>
      <c r="W971">
        <v>4</v>
      </c>
      <c r="X971" s="7">
        <v>43.189998629999998</v>
      </c>
      <c r="Y971" s="7">
        <v>239.96000672</v>
      </c>
      <c r="Z971" s="7">
        <f t="shared" si="62"/>
        <v>196.77000809</v>
      </c>
      <c r="AA971" t="s">
        <v>30</v>
      </c>
      <c r="AB971" t="str">
        <f t="shared" si="63"/>
        <v>Cash Not Over 200</v>
      </c>
    </row>
    <row r="972" spans="1:28" x14ac:dyDescent="0.25">
      <c r="A972">
        <v>24661</v>
      </c>
      <c r="B972" s="2">
        <v>42364</v>
      </c>
      <c r="C972" s="10">
        <f>VLOOKUP(B972,Dates!A:B,2,FALSE)</f>
        <v>7</v>
      </c>
      <c r="D972">
        <v>2</v>
      </c>
      <c r="E972" s="2">
        <f t="shared" si="60"/>
        <v>42367</v>
      </c>
      <c r="F972">
        <v>0</v>
      </c>
      <c r="G972" t="s">
        <v>23</v>
      </c>
      <c r="H972" t="str">
        <f t="shared" si="61"/>
        <v>Other</v>
      </c>
      <c r="I972">
        <v>29</v>
      </c>
      <c r="J972">
        <v>5728</v>
      </c>
      <c r="K972">
        <v>5</v>
      </c>
      <c r="L972" t="s">
        <v>31</v>
      </c>
      <c r="M972" t="s">
        <v>683</v>
      </c>
      <c r="N972" t="s">
        <v>768</v>
      </c>
      <c r="O972" t="s">
        <v>712</v>
      </c>
      <c r="Q972" t="s">
        <v>694</v>
      </c>
      <c r="R972" t="s">
        <v>695</v>
      </c>
      <c r="S972" t="s">
        <v>1047</v>
      </c>
      <c r="T972" t="s">
        <v>1046</v>
      </c>
      <c r="U972" s="7">
        <v>39.990001679999999</v>
      </c>
      <c r="V972" s="7">
        <v>34.198098313835338</v>
      </c>
      <c r="W972">
        <v>4</v>
      </c>
      <c r="X972" s="7">
        <v>6.4000000950000002</v>
      </c>
      <c r="Y972" s="7">
        <v>159.96000672</v>
      </c>
      <c r="Z972" s="7">
        <f t="shared" si="62"/>
        <v>153.560006625</v>
      </c>
      <c r="AA972" t="s">
        <v>30</v>
      </c>
      <c r="AB972" t="str">
        <f t="shared" si="63"/>
        <v>Cash Not Over 200</v>
      </c>
    </row>
    <row r="973" spans="1:28" x14ac:dyDescent="0.25">
      <c r="A973">
        <v>50054</v>
      </c>
      <c r="B973" s="2">
        <v>42735</v>
      </c>
      <c r="C973" s="10">
        <f>VLOOKUP(B973,Dates!A:B,2,FALSE)</f>
        <v>7</v>
      </c>
      <c r="D973">
        <v>2</v>
      </c>
      <c r="E973" s="2">
        <f t="shared" si="60"/>
        <v>42738</v>
      </c>
      <c r="F973">
        <v>1</v>
      </c>
      <c r="G973" t="s">
        <v>23</v>
      </c>
      <c r="H973" t="str">
        <f t="shared" si="61"/>
        <v>Other</v>
      </c>
      <c r="I973">
        <v>24</v>
      </c>
      <c r="J973">
        <v>1362</v>
      </c>
      <c r="K973">
        <v>5</v>
      </c>
      <c r="L973" t="s">
        <v>31</v>
      </c>
      <c r="M973" t="s">
        <v>683</v>
      </c>
      <c r="N973" t="s">
        <v>741</v>
      </c>
      <c r="O973" t="s">
        <v>741</v>
      </c>
      <c r="Q973" t="s">
        <v>736</v>
      </c>
      <c r="R973" t="s">
        <v>737</v>
      </c>
      <c r="S973" t="s">
        <v>1059</v>
      </c>
      <c r="T973" t="s">
        <v>1058</v>
      </c>
      <c r="U973" s="7">
        <v>50</v>
      </c>
      <c r="V973" s="7">
        <v>43.678035218757444</v>
      </c>
      <c r="W973">
        <v>4</v>
      </c>
      <c r="X973" s="7">
        <v>8</v>
      </c>
      <c r="Y973" s="7">
        <v>200</v>
      </c>
      <c r="Z973" s="7">
        <f t="shared" si="62"/>
        <v>192</v>
      </c>
      <c r="AA973" t="s">
        <v>30</v>
      </c>
      <c r="AB973" t="str">
        <f t="shared" si="63"/>
        <v>Cash Not Over 200</v>
      </c>
    </row>
    <row r="974" spans="1:28" x14ac:dyDescent="0.25">
      <c r="A974">
        <v>22924</v>
      </c>
      <c r="B974" s="2">
        <v>42016</v>
      </c>
      <c r="C974" s="10">
        <f>VLOOKUP(B974,Dates!A:B,2,FALSE)</f>
        <v>2</v>
      </c>
      <c r="D974">
        <v>2</v>
      </c>
      <c r="E974" s="2">
        <f t="shared" si="60"/>
        <v>42018</v>
      </c>
      <c r="F974">
        <v>1</v>
      </c>
      <c r="G974" t="s">
        <v>23</v>
      </c>
      <c r="H974" t="str">
        <f t="shared" si="61"/>
        <v>Other</v>
      </c>
      <c r="I974">
        <v>29</v>
      </c>
      <c r="J974">
        <v>9704</v>
      </c>
      <c r="K974">
        <v>5</v>
      </c>
      <c r="L974" t="s">
        <v>31</v>
      </c>
      <c r="M974" t="s">
        <v>683</v>
      </c>
      <c r="N974" t="s">
        <v>833</v>
      </c>
      <c r="O974" t="s">
        <v>833</v>
      </c>
      <c r="Q974" t="s">
        <v>834</v>
      </c>
      <c r="R974" t="s">
        <v>687</v>
      </c>
      <c r="S974" t="s">
        <v>1047</v>
      </c>
      <c r="T974" t="s">
        <v>1046</v>
      </c>
      <c r="U974" s="7">
        <v>39.990001679999999</v>
      </c>
      <c r="V974" s="7">
        <v>34.198098313835338</v>
      </c>
      <c r="W974">
        <v>4</v>
      </c>
      <c r="X974" s="7">
        <v>8</v>
      </c>
      <c r="Y974" s="7">
        <v>159.96000672</v>
      </c>
      <c r="Z974" s="7">
        <f t="shared" si="62"/>
        <v>151.96000672</v>
      </c>
      <c r="AA974" t="s">
        <v>30</v>
      </c>
      <c r="AB974" t="str">
        <f t="shared" si="63"/>
        <v>Cash Not Over 200</v>
      </c>
    </row>
    <row r="975" spans="1:28" x14ac:dyDescent="0.25">
      <c r="A975">
        <v>21902</v>
      </c>
      <c r="B975" s="2">
        <v>42324</v>
      </c>
      <c r="C975" s="10">
        <f>VLOOKUP(B975,Dates!A:B,2,FALSE)</f>
        <v>2</v>
      </c>
      <c r="D975">
        <v>2</v>
      </c>
      <c r="E975" s="2">
        <f t="shared" si="60"/>
        <v>42326</v>
      </c>
      <c r="F975">
        <v>1</v>
      </c>
      <c r="G975" t="s">
        <v>23</v>
      </c>
      <c r="H975" t="str">
        <f t="shared" si="61"/>
        <v>Other</v>
      </c>
      <c r="I975">
        <v>24</v>
      </c>
      <c r="J975">
        <v>8485</v>
      </c>
      <c r="K975">
        <v>5</v>
      </c>
      <c r="L975" t="s">
        <v>31</v>
      </c>
      <c r="M975" t="s">
        <v>683</v>
      </c>
      <c r="N975" t="s">
        <v>797</v>
      </c>
      <c r="O975" t="s">
        <v>797</v>
      </c>
      <c r="Q975" t="s">
        <v>798</v>
      </c>
      <c r="R975" t="s">
        <v>687</v>
      </c>
      <c r="S975" t="s">
        <v>1059</v>
      </c>
      <c r="T975" t="s">
        <v>1058</v>
      </c>
      <c r="U975" s="7">
        <v>50</v>
      </c>
      <c r="V975" s="7">
        <v>43.678035218757444</v>
      </c>
      <c r="W975">
        <v>4</v>
      </c>
      <c r="X975" s="7">
        <v>11</v>
      </c>
      <c r="Y975" s="7">
        <v>200</v>
      </c>
      <c r="Z975" s="7">
        <f t="shared" si="62"/>
        <v>189</v>
      </c>
      <c r="AA975" t="s">
        <v>30</v>
      </c>
      <c r="AB975" t="str">
        <f t="shared" si="63"/>
        <v>Cash Not Over 200</v>
      </c>
    </row>
    <row r="976" spans="1:28" x14ac:dyDescent="0.25">
      <c r="A976">
        <v>21534</v>
      </c>
      <c r="B976" s="2">
        <v>42319</v>
      </c>
      <c r="C976" s="10">
        <f>VLOOKUP(B976,Dates!A:B,2,FALSE)</f>
        <v>4</v>
      </c>
      <c r="D976">
        <v>2</v>
      </c>
      <c r="E976" s="2">
        <f t="shared" si="60"/>
        <v>42321</v>
      </c>
      <c r="F976">
        <v>1</v>
      </c>
      <c r="G976" t="s">
        <v>23</v>
      </c>
      <c r="H976" t="str">
        <f t="shared" si="61"/>
        <v>Other</v>
      </c>
      <c r="I976">
        <v>29</v>
      </c>
      <c r="J976">
        <v>11216</v>
      </c>
      <c r="K976">
        <v>5</v>
      </c>
      <c r="L976" t="s">
        <v>31</v>
      </c>
      <c r="M976" t="s">
        <v>683</v>
      </c>
      <c r="N976" t="s">
        <v>701</v>
      </c>
      <c r="O976" t="s">
        <v>701</v>
      </c>
      <c r="Q976" t="s">
        <v>702</v>
      </c>
      <c r="R976" t="s">
        <v>700</v>
      </c>
      <c r="S976" t="s">
        <v>1047</v>
      </c>
      <c r="T976" t="s">
        <v>1046</v>
      </c>
      <c r="U976" s="7">
        <v>39.990001679999999</v>
      </c>
      <c r="V976" s="7">
        <v>34.198098313835338</v>
      </c>
      <c r="W976">
        <v>4</v>
      </c>
      <c r="X976" s="7">
        <v>28.790000920000001</v>
      </c>
      <c r="Y976" s="7">
        <v>159.96000672</v>
      </c>
      <c r="Z976" s="7">
        <f t="shared" si="62"/>
        <v>131.17000579999998</v>
      </c>
      <c r="AA976" t="s">
        <v>30</v>
      </c>
      <c r="AB976" t="str">
        <f t="shared" si="63"/>
        <v>Cash Not Over 200</v>
      </c>
    </row>
    <row r="977" spans="1:28" x14ac:dyDescent="0.25">
      <c r="A977">
        <v>45461</v>
      </c>
      <c r="B977" s="2">
        <v>42668</v>
      </c>
      <c r="C977" s="10">
        <f>VLOOKUP(B977,Dates!A:B,2,FALSE)</f>
        <v>3</v>
      </c>
      <c r="D977">
        <v>2</v>
      </c>
      <c r="E977" s="2">
        <f t="shared" si="60"/>
        <v>42670</v>
      </c>
      <c r="F977">
        <v>0</v>
      </c>
      <c r="G977" t="s">
        <v>23</v>
      </c>
      <c r="H977" t="str">
        <f t="shared" si="61"/>
        <v>Other</v>
      </c>
      <c r="I977">
        <v>24</v>
      </c>
      <c r="J977">
        <v>4741</v>
      </c>
      <c r="K977">
        <v>5</v>
      </c>
      <c r="L977" t="s">
        <v>31</v>
      </c>
      <c r="M977" t="s">
        <v>683</v>
      </c>
      <c r="N977" t="s">
        <v>735</v>
      </c>
      <c r="O977" t="s">
        <v>735</v>
      </c>
      <c r="Q977" t="s">
        <v>736</v>
      </c>
      <c r="R977" t="s">
        <v>737</v>
      </c>
      <c r="S977" t="s">
        <v>1059</v>
      </c>
      <c r="T977" t="s">
        <v>1058</v>
      </c>
      <c r="U977" s="7">
        <v>50</v>
      </c>
      <c r="V977" s="7">
        <v>43.678035218757444</v>
      </c>
      <c r="W977">
        <v>4</v>
      </c>
      <c r="X977" s="7">
        <v>36</v>
      </c>
      <c r="Y977" s="7">
        <v>200</v>
      </c>
      <c r="Z977" s="7">
        <f t="shared" si="62"/>
        <v>164</v>
      </c>
      <c r="AA977" t="s">
        <v>30</v>
      </c>
      <c r="AB977" t="str">
        <f t="shared" si="63"/>
        <v>Cash Not Over 200</v>
      </c>
    </row>
    <row r="978" spans="1:28" x14ac:dyDescent="0.25">
      <c r="A978">
        <v>24160</v>
      </c>
      <c r="B978" s="2">
        <v>42357</v>
      </c>
      <c r="C978" s="10">
        <f>VLOOKUP(B978,Dates!A:B,2,FALSE)</f>
        <v>7</v>
      </c>
      <c r="D978">
        <v>2</v>
      </c>
      <c r="E978" s="2">
        <f t="shared" si="60"/>
        <v>42360</v>
      </c>
      <c r="F978">
        <v>1</v>
      </c>
      <c r="G978" t="s">
        <v>23</v>
      </c>
      <c r="H978" t="str">
        <f t="shared" si="61"/>
        <v>Other</v>
      </c>
      <c r="I978">
        <v>40</v>
      </c>
      <c r="J978">
        <v>12160</v>
      </c>
      <c r="K978">
        <v>6</v>
      </c>
      <c r="L978" t="s">
        <v>35</v>
      </c>
      <c r="M978" t="s">
        <v>683</v>
      </c>
      <c r="N978" t="s">
        <v>765</v>
      </c>
      <c r="O978" t="s">
        <v>715</v>
      </c>
      <c r="Q978" t="s">
        <v>694</v>
      </c>
      <c r="R978" t="s">
        <v>695</v>
      </c>
      <c r="S978" t="s">
        <v>1061</v>
      </c>
      <c r="T978" t="s">
        <v>1064</v>
      </c>
      <c r="U978" s="7">
        <v>24.989999770000001</v>
      </c>
      <c r="V978" s="7">
        <v>29.483249567625002</v>
      </c>
      <c r="W978">
        <v>4</v>
      </c>
      <c r="X978" s="7">
        <v>4</v>
      </c>
      <c r="Y978" s="7">
        <v>99.959999080000003</v>
      </c>
      <c r="Z978" s="7">
        <f t="shared" si="62"/>
        <v>95.959999080000003</v>
      </c>
      <c r="AA978" t="s">
        <v>30</v>
      </c>
      <c r="AB978" t="str">
        <f t="shared" si="63"/>
        <v>Cash Not Over 200</v>
      </c>
    </row>
    <row r="979" spans="1:28" x14ac:dyDescent="0.25">
      <c r="A979">
        <v>27742</v>
      </c>
      <c r="B979" s="2">
        <v>42615</v>
      </c>
      <c r="C979" s="10">
        <f>VLOOKUP(B979,Dates!A:B,2,FALSE)</f>
        <v>6</v>
      </c>
      <c r="D979">
        <v>4</v>
      </c>
      <c r="E979" s="2">
        <f t="shared" si="60"/>
        <v>42621</v>
      </c>
      <c r="F979">
        <v>0</v>
      </c>
      <c r="G979" t="s">
        <v>62</v>
      </c>
      <c r="H979" t="str">
        <f t="shared" si="61"/>
        <v>Other</v>
      </c>
      <c r="I979">
        <v>9</v>
      </c>
      <c r="J979">
        <v>9495</v>
      </c>
      <c r="K979">
        <v>3</v>
      </c>
      <c r="L979" t="s">
        <v>24</v>
      </c>
      <c r="M979" t="s">
        <v>683</v>
      </c>
      <c r="N979" t="s">
        <v>859</v>
      </c>
      <c r="O979" t="s">
        <v>860</v>
      </c>
      <c r="Q979" t="s">
        <v>690</v>
      </c>
      <c r="R979" t="s">
        <v>691</v>
      </c>
      <c r="S979" t="s">
        <v>1045</v>
      </c>
      <c r="T979" t="s">
        <v>1044</v>
      </c>
      <c r="U979" s="7">
        <v>99.989997860000003</v>
      </c>
      <c r="V979" s="7">
        <v>95.114003926871064</v>
      </c>
      <c r="W979">
        <v>5</v>
      </c>
      <c r="X979" s="7">
        <v>50</v>
      </c>
      <c r="Y979" s="7">
        <v>499.94998930000003</v>
      </c>
      <c r="Z979" s="7">
        <f t="shared" si="62"/>
        <v>449.94998930000003</v>
      </c>
      <c r="AA979" t="s">
        <v>66</v>
      </c>
      <c r="AB979" t="str">
        <f t="shared" si="63"/>
        <v>Non-Cash Payments</v>
      </c>
    </row>
    <row r="980" spans="1:28" x14ac:dyDescent="0.25">
      <c r="A980">
        <v>24453</v>
      </c>
      <c r="B980" s="2">
        <v>42361</v>
      </c>
      <c r="C980" s="10">
        <f>VLOOKUP(B980,Dates!A:B,2,FALSE)</f>
        <v>4</v>
      </c>
      <c r="D980">
        <v>4</v>
      </c>
      <c r="E980" s="2">
        <f t="shared" si="60"/>
        <v>42367</v>
      </c>
      <c r="F980">
        <v>0</v>
      </c>
      <c r="G980" t="s">
        <v>62</v>
      </c>
      <c r="H980" t="str">
        <f t="shared" si="61"/>
        <v>Other</v>
      </c>
      <c r="I980">
        <v>9</v>
      </c>
      <c r="J980">
        <v>4841</v>
      </c>
      <c r="K980">
        <v>3</v>
      </c>
      <c r="L980" t="s">
        <v>24</v>
      </c>
      <c r="M980" t="s">
        <v>683</v>
      </c>
      <c r="N980" t="s">
        <v>861</v>
      </c>
      <c r="O980" t="s">
        <v>781</v>
      </c>
      <c r="Q980" t="s">
        <v>699</v>
      </c>
      <c r="R980" t="s">
        <v>700</v>
      </c>
      <c r="S980" t="s">
        <v>1045</v>
      </c>
      <c r="T980" t="s">
        <v>1044</v>
      </c>
      <c r="U980" s="7">
        <v>99.989997860000003</v>
      </c>
      <c r="V980" s="7">
        <v>95.114003926871064</v>
      </c>
      <c r="W980">
        <v>5</v>
      </c>
      <c r="X980" s="7">
        <v>74.989997860000003</v>
      </c>
      <c r="Y980" s="7">
        <v>499.94998930000003</v>
      </c>
      <c r="Z980" s="7">
        <f t="shared" si="62"/>
        <v>424.95999144000001</v>
      </c>
      <c r="AA980" t="s">
        <v>66</v>
      </c>
      <c r="AB980" t="str">
        <f t="shared" si="63"/>
        <v>Non-Cash Payments</v>
      </c>
    </row>
    <row r="981" spans="1:28" x14ac:dyDescent="0.25">
      <c r="A981">
        <v>31145</v>
      </c>
      <c r="B981" s="2">
        <v>42459</v>
      </c>
      <c r="C981" s="10">
        <f>VLOOKUP(B981,Dates!A:B,2,FALSE)</f>
        <v>4</v>
      </c>
      <c r="D981">
        <v>4</v>
      </c>
      <c r="E981" s="2">
        <f t="shared" si="60"/>
        <v>42465</v>
      </c>
      <c r="F981">
        <v>0</v>
      </c>
      <c r="G981" t="s">
        <v>62</v>
      </c>
      <c r="H981" t="str">
        <f t="shared" si="61"/>
        <v>Other</v>
      </c>
      <c r="I981">
        <v>9</v>
      </c>
      <c r="J981">
        <v>9803</v>
      </c>
      <c r="K981">
        <v>3</v>
      </c>
      <c r="L981" t="s">
        <v>24</v>
      </c>
      <c r="M981" t="s">
        <v>683</v>
      </c>
      <c r="N981" t="s">
        <v>862</v>
      </c>
      <c r="O981" t="s">
        <v>863</v>
      </c>
      <c r="Q981" t="s">
        <v>751</v>
      </c>
      <c r="R981" t="s">
        <v>695</v>
      </c>
      <c r="S981" t="s">
        <v>1045</v>
      </c>
      <c r="T981" t="s">
        <v>1044</v>
      </c>
      <c r="U981" s="7">
        <v>99.989997860000003</v>
      </c>
      <c r="V981" s="7">
        <v>95.114003926871064</v>
      </c>
      <c r="W981">
        <v>5</v>
      </c>
      <c r="X981" s="7">
        <v>124.98999790000001</v>
      </c>
      <c r="Y981" s="7">
        <v>499.94998930000003</v>
      </c>
      <c r="Z981" s="7">
        <f t="shared" si="62"/>
        <v>374.95999140000004</v>
      </c>
      <c r="AA981" t="s">
        <v>66</v>
      </c>
      <c r="AB981" t="str">
        <f t="shared" si="63"/>
        <v>Non-Cash Payments</v>
      </c>
    </row>
    <row r="982" spans="1:28" x14ac:dyDescent="0.25">
      <c r="A982">
        <v>30802</v>
      </c>
      <c r="B982" s="2">
        <v>42454</v>
      </c>
      <c r="C982" s="10">
        <f>VLOOKUP(B982,Dates!A:B,2,FALSE)</f>
        <v>6</v>
      </c>
      <c r="D982">
        <v>4</v>
      </c>
      <c r="E982" s="2">
        <f t="shared" si="60"/>
        <v>42460</v>
      </c>
      <c r="F982">
        <v>0</v>
      </c>
      <c r="G982" t="s">
        <v>62</v>
      </c>
      <c r="H982" t="str">
        <f t="shared" si="61"/>
        <v>Other</v>
      </c>
      <c r="I982">
        <v>3</v>
      </c>
      <c r="J982">
        <v>8422</v>
      </c>
      <c r="K982">
        <v>2</v>
      </c>
      <c r="L982" t="s">
        <v>136</v>
      </c>
      <c r="M982" t="s">
        <v>683</v>
      </c>
      <c r="N982" t="s">
        <v>864</v>
      </c>
      <c r="O982" t="s">
        <v>750</v>
      </c>
      <c r="Q982" t="s">
        <v>751</v>
      </c>
      <c r="R982" t="s">
        <v>695</v>
      </c>
      <c r="S982" t="s">
        <v>1089</v>
      </c>
      <c r="T982" t="s">
        <v>1132</v>
      </c>
      <c r="U982" s="7">
        <v>34.990001679999999</v>
      </c>
      <c r="V982" s="7">
        <v>40.283001997</v>
      </c>
      <c r="W982">
        <v>5</v>
      </c>
      <c r="X982" s="7">
        <v>20.989999770000001</v>
      </c>
      <c r="Y982" s="7">
        <v>174.9500084</v>
      </c>
      <c r="Z982" s="7">
        <f t="shared" si="62"/>
        <v>153.96000863</v>
      </c>
      <c r="AA982" t="s">
        <v>66</v>
      </c>
      <c r="AB982" t="str">
        <f t="shared" si="63"/>
        <v>Non-Cash Payments</v>
      </c>
    </row>
    <row r="983" spans="1:28" x14ac:dyDescent="0.25">
      <c r="A983">
        <v>25875</v>
      </c>
      <c r="B983" s="2">
        <v>42382</v>
      </c>
      <c r="C983" s="10">
        <f>VLOOKUP(B983,Dates!A:B,2,FALSE)</f>
        <v>4</v>
      </c>
      <c r="D983">
        <v>4</v>
      </c>
      <c r="E983" s="2">
        <f t="shared" si="60"/>
        <v>42388</v>
      </c>
      <c r="F983">
        <v>1</v>
      </c>
      <c r="G983" t="s">
        <v>62</v>
      </c>
      <c r="H983" t="str">
        <f t="shared" si="61"/>
        <v>Other</v>
      </c>
      <c r="I983">
        <v>13</v>
      </c>
      <c r="J983">
        <v>7391</v>
      </c>
      <c r="K983">
        <v>3</v>
      </c>
      <c r="L983" t="s">
        <v>24</v>
      </c>
      <c r="M983" t="s">
        <v>683</v>
      </c>
      <c r="N983" t="s">
        <v>865</v>
      </c>
      <c r="O983" t="s">
        <v>805</v>
      </c>
      <c r="Q983" t="s">
        <v>699</v>
      </c>
      <c r="R983" t="s">
        <v>700</v>
      </c>
      <c r="S983" t="s">
        <v>1051</v>
      </c>
      <c r="T983" t="s">
        <v>1085</v>
      </c>
      <c r="U983" s="7">
        <v>31.989999770000001</v>
      </c>
      <c r="V983" s="7">
        <v>27.763856872771434</v>
      </c>
      <c r="W983">
        <v>5</v>
      </c>
      <c r="X983" s="7">
        <v>0</v>
      </c>
      <c r="Y983" s="7">
        <v>159.94999885000001</v>
      </c>
      <c r="Z983" s="7">
        <f t="shared" si="62"/>
        <v>159.94999885000001</v>
      </c>
      <c r="AA983" t="s">
        <v>66</v>
      </c>
      <c r="AB983" t="str">
        <f t="shared" si="63"/>
        <v>Non-Cash Payments</v>
      </c>
    </row>
    <row r="984" spans="1:28" x14ac:dyDescent="0.25">
      <c r="A984">
        <v>30589</v>
      </c>
      <c r="B984" s="2">
        <v>42451</v>
      </c>
      <c r="C984" s="10">
        <f>VLOOKUP(B984,Dates!A:B,2,FALSE)</f>
        <v>3</v>
      </c>
      <c r="D984">
        <v>4</v>
      </c>
      <c r="E984" s="2">
        <f t="shared" si="60"/>
        <v>42457</v>
      </c>
      <c r="F984">
        <v>1</v>
      </c>
      <c r="G984" t="s">
        <v>62</v>
      </c>
      <c r="H984" t="str">
        <f t="shared" si="61"/>
        <v>Other</v>
      </c>
      <c r="I984">
        <v>9</v>
      </c>
      <c r="J984">
        <v>11426</v>
      </c>
      <c r="K984">
        <v>3</v>
      </c>
      <c r="L984" t="s">
        <v>24</v>
      </c>
      <c r="M984" t="s">
        <v>683</v>
      </c>
      <c r="N984" t="s">
        <v>866</v>
      </c>
      <c r="O984" t="s">
        <v>725</v>
      </c>
      <c r="Q984" t="s">
        <v>694</v>
      </c>
      <c r="R984" t="s">
        <v>695</v>
      </c>
      <c r="S984" t="s">
        <v>1045</v>
      </c>
      <c r="T984" t="s">
        <v>1095</v>
      </c>
      <c r="U984" s="7">
        <v>30</v>
      </c>
      <c r="V984" s="7">
        <v>34.094166694333332</v>
      </c>
      <c r="W984">
        <v>5</v>
      </c>
      <c r="X984" s="7">
        <v>0</v>
      </c>
      <c r="Y984" s="7">
        <v>150</v>
      </c>
      <c r="Z984" s="7">
        <f t="shared" si="62"/>
        <v>150</v>
      </c>
      <c r="AA984" t="s">
        <v>66</v>
      </c>
      <c r="AB984" t="str">
        <f t="shared" si="63"/>
        <v>Non-Cash Payments</v>
      </c>
    </row>
    <row r="985" spans="1:28" x14ac:dyDescent="0.25">
      <c r="A985">
        <v>20931</v>
      </c>
      <c r="B985" s="2">
        <v>42046</v>
      </c>
      <c r="C985" s="10">
        <f>VLOOKUP(B985,Dates!A:B,2,FALSE)</f>
        <v>4</v>
      </c>
      <c r="D985">
        <v>4</v>
      </c>
      <c r="E985" s="2">
        <f t="shared" si="60"/>
        <v>42052</v>
      </c>
      <c r="F985">
        <v>0</v>
      </c>
      <c r="G985" t="s">
        <v>62</v>
      </c>
      <c r="H985" t="str">
        <f t="shared" si="61"/>
        <v>Other</v>
      </c>
      <c r="I985">
        <v>9</v>
      </c>
      <c r="J985">
        <v>11664</v>
      </c>
      <c r="K985">
        <v>3</v>
      </c>
      <c r="L985" t="s">
        <v>24</v>
      </c>
      <c r="M985" t="s">
        <v>683</v>
      </c>
      <c r="N985" t="s">
        <v>770</v>
      </c>
      <c r="O985" t="s">
        <v>771</v>
      </c>
      <c r="Q985" t="s">
        <v>772</v>
      </c>
      <c r="R985" t="s">
        <v>687</v>
      </c>
      <c r="S985" t="s">
        <v>1045</v>
      </c>
      <c r="T985" t="s">
        <v>1044</v>
      </c>
      <c r="U985" s="7">
        <v>99.989997860000003</v>
      </c>
      <c r="V985" s="7">
        <v>95.114003926871064</v>
      </c>
      <c r="W985">
        <v>5</v>
      </c>
      <c r="X985" s="7">
        <v>25</v>
      </c>
      <c r="Y985" s="7">
        <v>499.94998930000003</v>
      </c>
      <c r="Z985" s="7">
        <f t="shared" si="62"/>
        <v>474.94998930000003</v>
      </c>
      <c r="AA985" t="s">
        <v>66</v>
      </c>
      <c r="AB985" t="str">
        <f t="shared" si="63"/>
        <v>Non-Cash Payments</v>
      </c>
    </row>
    <row r="986" spans="1:28" x14ac:dyDescent="0.25">
      <c r="A986">
        <v>45646</v>
      </c>
      <c r="B986" s="2">
        <v>42671</v>
      </c>
      <c r="C986" s="10">
        <f>VLOOKUP(B986,Dates!A:B,2,FALSE)</f>
        <v>6</v>
      </c>
      <c r="D986">
        <v>4</v>
      </c>
      <c r="E986" s="2">
        <f t="shared" si="60"/>
        <v>42677</v>
      </c>
      <c r="F986">
        <v>0</v>
      </c>
      <c r="G986" t="s">
        <v>62</v>
      </c>
      <c r="H986" t="str">
        <f t="shared" si="61"/>
        <v>Other</v>
      </c>
      <c r="I986">
        <v>9</v>
      </c>
      <c r="J986">
        <v>5339</v>
      </c>
      <c r="K986">
        <v>3</v>
      </c>
      <c r="L986" t="s">
        <v>24</v>
      </c>
      <c r="M986" t="s">
        <v>683</v>
      </c>
      <c r="N986" t="s">
        <v>758</v>
      </c>
      <c r="O986" t="s">
        <v>758</v>
      </c>
      <c r="Q986" t="s">
        <v>759</v>
      </c>
      <c r="R986" t="s">
        <v>737</v>
      </c>
      <c r="S986" t="s">
        <v>1045</v>
      </c>
      <c r="T986" t="s">
        <v>1044</v>
      </c>
      <c r="U986" s="7">
        <v>99.989997860000003</v>
      </c>
      <c r="V986" s="7">
        <v>95.114003926871064</v>
      </c>
      <c r="W986">
        <v>5</v>
      </c>
      <c r="X986" s="7">
        <v>27.5</v>
      </c>
      <c r="Y986" s="7">
        <v>499.94998930000003</v>
      </c>
      <c r="Z986" s="7">
        <f t="shared" si="62"/>
        <v>472.44998930000003</v>
      </c>
      <c r="AA986" t="s">
        <v>66</v>
      </c>
      <c r="AB986" t="str">
        <f t="shared" si="63"/>
        <v>Non-Cash Payments</v>
      </c>
    </row>
    <row r="987" spans="1:28" x14ac:dyDescent="0.25">
      <c r="A987">
        <v>29731</v>
      </c>
      <c r="B987" s="2">
        <v>42616</v>
      </c>
      <c r="C987" s="10">
        <f>VLOOKUP(B987,Dates!A:B,2,FALSE)</f>
        <v>7</v>
      </c>
      <c r="D987">
        <v>4</v>
      </c>
      <c r="E987" s="2">
        <f t="shared" si="60"/>
        <v>42621</v>
      </c>
      <c r="F987">
        <v>0</v>
      </c>
      <c r="G987" t="s">
        <v>62</v>
      </c>
      <c r="H987" t="str">
        <f t="shared" si="61"/>
        <v>Other</v>
      </c>
      <c r="I987">
        <v>9</v>
      </c>
      <c r="J987">
        <v>3204</v>
      </c>
      <c r="K987">
        <v>3</v>
      </c>
      <c r="L987" t="s">
        <v>24</v>
      </c>
      <c r="M987" t="s">
        <v>683</v>
      </c>
      <c r="N987" t="s">
        <v>867</v>
      </c>
      <c r="O987" t="s">
        <v>771</v>
      </c>
      <c r="Q987" t="s">
        <v>772</v>
      </c>
      <c r="R987" t="s">
        <v>687</v>
      </c>
      <c r="S987" t="s">
        <v>1045</v>
      </c>
      <c r="T987" t="s">
        <v>1044</v>
      </c>
      <c r="U987" s="7">
        <v>99.989997860000003</v>
      </c>
      <c r="V987" s="7">
        <v>95.114003926871064</v>
      </c>
      <c r="W987">
        <v>5</v>
      </c>
      <c r="X987" s="7">
        <v>35</v>
      </c>
      <c r="Y987" s="7">
        <v>499.94998930000003</v>
      </c>
      <c r="Z987" s="7">
        <f t="shared" si="62"/>
        <v>464.94998930000003</v>
      </c>
      <c r="AA987" t="s">
        <v>66</v>
      </c>
      <c r="AB987" t="str">
        <f t="shared" si="63"/>
        <v>Non-Cash Payments</v>
      </c>
    </row>
    <row r="988" spans="1:28" x14ac:dyDescent="0.25">
      <c r="A988">
        <v>42777</v>
      </c>
      <c r="B988" s="2">
        <v>42629</v>
      </c>
      <c r="C988" s="10">
        <f>VLOOKUP(B988,Dates!A:B,2,FALSE)</f>
        <v>6</v>
      </c>
      <c r="D988">
        <v>4</v>
      </c>
      <c r="E988" s="2">
        <f t="shared" si="60"/>
        <v>42635</v>
      </c>
      <c r="F988">
        <v>0</v>
      </c>
      <c r="G988" t="s">
        <v>62</v>
      </c>
      <c r="H988" t="str">
        <f t="shared" si="61"/>
        <v>Other</v>
      </c>
      <c r="I988">
        <v>9</v>
      </c>
      <c r="J988">
        <v>4438</v>
      </c>
      <c r="K988">
        <v>3</v>
      </c>
      <c r="L988" t="s">
        <v>24</v>
      </c>
      <c r="M988" t="s">
        <v>683</v>
      </c>
      <c r="N988" t="s">
        <v>773</v>
      </c>
      <c r="O988" t="s">
        <v>773</v>
      </c>
      <c r="Q988" t="s">
        <v>736</v>
      </c>
      <c r="R988" t="s">
        <v>737</v>
      </c>
      <c r="S988" t="s">
        <v>1045</v>
      </c>
      <c r="T988" t="s">
        <v>1044</v>
      </c>
      <c r="U988" s="7">
        <v>99.989997860000003</v>
      </c>
      <c r="V988" s="7">
        <v>95.114003926871064</v>
      </c>
      <c r="W988">
        <v>5</v>
      </c>
      <c r="X988" s="7">
        <v>35</v>
      </c>
      <c r="Y988" s="7">
        <v>499.94998930000003</v>
      </c>
      <c r="Z988" s="7">
        <f t="shared" si="62"/>
        <v>464.94998930000003</v>
      </c>
      <c r="AA988" t="s">
        <v>66</v>
      </c>
      <c r="AB988" t="str">
        <f t="shared" si="63"/>
        <v>Non-Cash Payments</v>
      </c>
    </row>
    <row r="989" spans="1:28" x14ac:dyDescent="0.25">
      <c r="A989">
        <v>23886</v>
      </c>
      <c r="B989" s="2">
        <v>42353</v>
      </c>
      <c r="C989" s="10">
        <f>VLOOKUP(B989,Dates!A:B,2,FALSE)</f>
        <v>3</v>
      </c>
      <c r="D989">
        <v>4</v>
      </c>
      <c r="E989" s="2">
        <f t="shared" si="60"/>
        <v>42359</v>
      </c>
      <c r="F989">
        <v>0</v>
      </c>
      <c r="G989" t="s">
        <v>62</v>
      </c>
      <c r="H989" t="str">
        <f t="shared" si="61"/>
        <v>Other</v>
      </c>
      <c r="I989">
        <v>9</v>
      </c>
      <c r="J989">
        <v>5243</v>
      </c>
      <c r="K989">
        <v>3</v>
      </c>
      <c r="L989" t="s">
        <v>24</v>
      </c>
      <c r="M989" t="s">
        <v>683</v>
      </c>
      <c r="N989" t="s">
        <v>868</v>
      </c>
      <c r="O989" t="s">
        <v>869</v>
      </c>
      <c r="Q989" t="s">
        <v>772</v>
      </c>
      <c r="R989" t="s">
        <v>687</v>
      </c>
      <c r="S989" t="s">
        <v>1045</v>
      </c>
      <c r="T989" t="s">
        <v>1044</v>
      </c>
      <c r="U989" s="7">
        <v>99.989997860000003</v>
      </c>
      <c r="V989" s="7">
        <v>95.114003926871064</v>
      </c>
      <c r="W989">
        <v>5</v>
      </c>
      <c r="X989" s="7">
        <v>84.989997860000003</v>
      </c>
      <c r="Y989" s="7">
        <v>499.94998930000003</v>
      </c>
      <c r="Z989" s="7">
        <f t="shared" si="62"/>
        <v>414.95999144000001</v>
      </c>
      <c r="AA989" t="s">
        <v>66</v>
      </c>
      <c r="AB989" t="str">
        <f t="shared" si="63"/>
        <v>Non-Cash Payments</v>
      </c>
    </row>
    <row r="990" spans="1:28" x14ac:dyDescent="0.25">
      <c r="A990">
        <v>43561</v>
      </c>
      <c r="B990" s="2">
        <v>42640</v>
      </c>
      <c r="C990" s="10">
        <f>VLOOKUP(B990,Dates!A:B,2,FALSE)</f>
        <v>3</v>
      </c>
      <c r="D990">
        <v>4</v>
      </c>
      <c r="E990" s="2">
        <f t="shared" si="60"/>
        <v>42646</v>
      </c>
      <c r="F990">
        <v>0</v>
      </c>
      <c r="G990" t="s">
        <v>62</v>
      </c>
      <c r="H990" t="str">
        <f t="shared" si="61"/>
        <v>Other</v>
      </c>
      <c r="I990">
        <v>13</v>
      </c>
      <c r="J990">
        <v>5089</v>
      </c>
      <c r="K990">
        <v>3</v>
      </c>
      <c r="L990" t="s">
        <v>24</v>
      </c>
      <c r="M990" t="s">
        <v>683</v>
      </c>
      <c r="N990" t="s">
        <v>870</v>
      </c>
      <c r="O990" t="s">
        <v>871</v>
      </c>
      <c r="Q990" t="s">
        <v>791</v>
      </c>
      <c r="R990" t="s">
        <v>691</v>
      </c>
      <c r="S990" t="s">
        <v>1051</v>
      </c>
      <c r="T990" t="s">
        <v>1110</v>
      </c>
      <c r="U990" s="7">
        <v>31.989999770000001</v>
      </c>
      <c r="V990" s="7">
        <v>27.113333001333334</v>
      </c>
      <c r="W990">
        <v>5</v>
      </c>
      <c r="X990" s="7">
        <v>28.790000920000001</v>
      </c>
      <c r="Y990" s="7">
        <v>159.94999885000001</v>
      </c>
      <c r="Z990" s="7">
        <f t="shared" si="62"/>
        <v>131.15999793</v>
      </c>
      <c r="AA990" t="s">
        <v>66</v>
      </c>
      <c r="AB990" t="str">
        <f t="shared" si="63"/>
        <v>Non-Cash Payments</v>
      </c>
    </row>
    <row r="991" spans="1:28" x14ac:dyDescent="0.25">
      <c r="A991">
        <v>47846</v>
      </c>
      <c r="B991" s="2">
        <v>42703</v>
      </c>
      <c r="C991" s="10">
        <f>VLOOKUP(B991,Dates!A:B,2,FALSE)</f>
        <v>3</v>
      </c>
      <c r="D991">
        <v>4</v>
      </c>
      <c r="E991" s="2">
        <f t="shared" si="60"/>
        <v>42709</v>
      </c>
      <c r="F991">
        <v>0</v>
      </c>
      <c r="G991" t="s">
        <v>62</v>
      </c>
      <c r="H991" t="str">
        <f t="shared" si="61"/>
        <v>Other</v>
      </c>
      <c r="I991">
        <v>9</v>
      </c>
      <c r="J991">
        <v>6073</v>
      </c>
      <c r="K991">
        <v>3</v>
      </c>
      <c r="L991" t="s">
        <v>24</v>
      </c>
      <c r="M991" t="s">
        <v>683</v>
      </c>
      <c r="N991" t="s">
        <v>872</v>
      </c>
      <c r="O991" t="s">
        <v>872</v>
      </c>
      <c r="Q991" t="s">
        <v>736</v>
      </c>
      <c r="R991" t="s">
        <v>737</v>
      </c>
      <c r="S991" t="s">
        <v>1045</v>
      </c>
      <c r="T991" t="s">
        <v>1044</v>
      </c>
      <c r="U991" s="7">
        <v>99.989997860000003</v>
      </c>
      <c r="V991" s="7">
        <v>95.114003926871064</v>
      </c>
      <c r="W991">
        <v>5</v>
      </c>
      <c r="X991" s="7">
        <v>99.989997860000003</v>
      </c>
      <c r="Y991" s="7">
        <v>499.94998930000003</v>
      </c>
      <c r="Z991" s="7">
        <f t="shared" si="62"/>
        <v>399.95999144000001</v>
      </c>
      <c r="AA991" t="s">
        <v>66</v>
      </c>
      <c r="AB991" t="str">
        <f t="shared" si="63"/>
        <v>Non-Cash Payments</v>
      </c>
    </row>
    <row r="992" spans="1:28" x14ac:dyDescent="0.25">
      <c r="A992">
        <v>21192</v>
      </c>
      <c r="B992" s="2">
        <v>42166</v>
      </c>
      <c r="C992" s="10">
        <f>VLOOKUP(B992,Dates!A:B,2,FALSE)</f>
        <v>5</v>
      </c>
      <c r="D992">
        <v>4</v>
      </c>
      <c r="E992" s="2">
        <f t="shared" si="60"/>
        <v>42172</v>
      </c>
      <c r="F992">
        <v>0</v>
      </c>
      <c r="G992" t="s">
        <v>62</v>
      </c>
      <c r="H992" t="str">
        <f t="shared" si="61"/>
        <v>Other</v>
      </c>
      <c r="I992">
        <v>17</v>
      </c>
      <c r="J992">
        <v>8992</v>
      </c>
      <c r="K992">
        <v>4</v>
      </c>
      <c r="L992" t="s">
        <v>46</v>
      </c>
      <c r="M992" t="s">
        <v>683</v>
      </c>
      <c r="N992" t="s">
        <v>849</v>
      </c>
      <c r="O992" t="s">
        <v>689</v>
      </c>
      <c r="Q992" t="s">
        <v>690</v>
      </c>
      <c r="R992" t="s">
        <v>691</v>
      </c>
      <c r="S992" t="s">
        <v>1055</v>
      </c>
      <c r="T992" t="s">
        <v>1054</v>
      </c>
      <c r="U992" s="7">
        <v>59.990001679999999</v>
      </c>
      <c r="V992" s="7">
        <v>54.488929209402009</v>
      </c>
      <c r="W992">
        <v>5</v>
      </c>
      <c r="X992" s="7">
        <v>16.5</v>
      </c>
      <c r="Y992" s="7">
        <v>299.9500084</v>
      </c>
      <c r="Z992" s="7">
        <f t="shared" si="62"/>
        <v>283.4500084</v>
      </c>
      <c r="AA992" t="s">
        <v>66</v>
      </c>
      <c r="AB992" t="str">
        <f t="shared" si="63"/>
        <v>Non-Cash Payments</v>
      </c>
    </row>
    <row r="993" spans="1:28" x14ac:dyDescent="0.25">
      <c r="A993">
        <v>23156</v>
      </c>
      <c r="B993" s="2">
        <v>42136</v>
      </c>
      <c r="C993" s="10">
        <f>VLOOKUP(B993,Dates!A:B,2,FALSE)</f>
        <v>3</v>
      </c>
      <c r="D993">
        <v>4</v>
      </c>
      <c r="E993" s="2">
        <f t="shared" si="60"/>
        <v>42142</v>
      </c>
      <c r="F993">
        <v>0</v>
      </c>
      <c r="G993" t="s">
        <v>62</v>
      </c>
      <c r="H993" t="str">
        <f t="shared" si="61"/>
        <v>Other</v>
      </c>
      <c r="I993">
        <v>17</v>
      </c>
      <c r="J993">
        <v>6466</v>
      </c>
      <c r="K993">
        <v>4</v>
      </c>
      <c r="L993" t="s">
        <v>46</v>
      </c>
      <c r="M993" t="s">
        <v>683</v>
      </c>
      <c r="N993" t="s">
        <v>833</v>
      </c>
      <c r="O993" t="s">
        <v>833</v>
      </c>
      <c r="Q993" t="s">
        <v>834</v>
      </c>
      <c r="R993" t="s">
        <v>687</v>
      </c>
      <c r="S993" t="s">
        <v>1055</v>
      </c>
      <c r="T993" t="s">
        <v>1054</v>
      </c>
      <c r="U993" s="7">
        <v>59.990001679999999</v>
      </c>
      <c r="V993" s="7">
        <v>54.488929209402009</v>
      </c>
      <c r="W993">
        <v>5</v>
      </c>
      <c r="X993" s="7">
        <v>16.5</v>
      </c>
      <c r="Y993" s="7">
        <v>299.9500084</v>
      </c>
      <c r="Z993" s="7">
        <f t="shared" si="62"/>
        <v>283.4500084</v>
      </c>
      <c r="AA993" t="s">
        <v>66</v>
      </c>
      <c r="AB993" t="str">
        <f t="shared" si="63"/>
        <v>Non-Cash Payments</v>
      </c>
    </row>
    <row r="994" spans="1:28" x14ac:dyDescent="0.25">
      <c r="A994">
        <v>22811</v>
      </c>
      <c r="B994" s="2">
        <v>42337</v>
      </c>
      <c r="C994" s="10">
        <f>VLOOKUP(B994,Dates!A:B,2,FALSE)</f>
        <v>1</v>
      </c>
      <c r="D994">
        <v>4</v>
      </c>
      <c r="E994" s="2">
        <f t="shared" si="60"/>
        <v>42341</v>
      </c>
      <c r="F994">
        <v>0</v>
      </c>
      <c r="G994" t="s">
        <v>62</v>
      </c>
      <c r="H994" t="str">
        <f t="shared" si="61"/>
        <v>Other</v>
      </c>
      <c r="I994">
        <v>17</v>
      </c>
      <c r="J994">
        <v>1962</v>
      </c>
      <c r="K994">
        <v>4</v>
      </c>
      <c r="L994" t="s">
        <v>46</v>
      </c>
      <c r="M994" t="s">
        <v>683</v>
      </c>
      <c r="N994" t="s">
        <v>873</v>
      </c>
      <c r="O994" t="s">
        <v>823</v>
      </c>
      <c r="Q994" t="s">
        <v>699</v>
      </c>
      <c r="R994" t="s">
        <v>700</v>
      </c>
      <c r="S994" t="s">
        <v>1055</v>
      </c>
      <c r="T994" t="s">
        <v>1054</v>
      </c>
      <c r="U994" s="7">
        <v>59.990001679999999</v>
      </c>
      <c r="V994" s="7">
        <v>54.488929209402009</v>
      </c>
      <c r="W994">
        <v>5</v>
      </c>
      <c r="X994" s="7">
        <v>44.990001679999999</v>
      </c>
      <c r="Y994" s="7">
        <v>299.9500084</v>
      </c>
      <c r="Z994" s="7">
        <f t="shared" si="62"/>
        <v>254.96000672</v>
      </c>
      <c r="AA994" t="s">
        <v>66</v>
      </c>
      <c r="AB994" t="str">
        <f t="shared" si="63"/>
        <v>Non-Cash Payments</v>
      </c>
    </row>
    <row r="995" spans="1:28" x14ac:dyDescent="0.25">
      <c r="A995">
        <v>25418</v>
      </c>
      <c r="B995" s="2">
        <v>42552</v>
      </c>
      <c r="C995" s="10">
        <f>VLOOKUP(B995,Dates!A:B,2,FALSE)</f>
        <v>6</v>
      </c>
      <c r="D995">
        <v>4</v>
      </c>
      <c r="E995" s="2">
        <f t="shared" si="60"/>
        <v>42558</v>
      </c>
      <c r="F995">
        <v>0</v>
      </c>
      <c r="G995" t="s">
        <v>62</v>
      </c>
      <c r="H995" t="str">
        <f t="shared" si="61"/>
        <v>Other</v>
      </c>
      <c r="I995">
        <v>17</v>
      </c>
      <c r="J995">
        <v>11438</v>
      </c>
      <c r="K995">
        <v>4</v>
      </c>
      <c r="L995" t="s">
        <v>46</v>
      </c>
      <c r="M995" t="s">
        <v>683</v>
      </c>
      <c r="N995" t="s">
        <v>811</v>
      </c>
      <c r="O995" t="s">
        <v>725</v>
      </c>
      <c r="Q995" t="s">
        <v>694</v>
      </c>
      <c r="R995" t="s">
        <v>695</v>
      </c>
      <c r="S995" t="s">
        <v>1055</v>
      </c>
      <c r="T995" t="s">
        <v>1054</v>
      </c>
      <c r="U995" s="7">
        <v>59.990001679999999</v>
      </c>
      <c r="V995" s="7">
        <v>54.488929209402009</v>
      </c>
      <c r="W995">
        <v>5</v>
      </c>
      <c r="X995" s="7">
        <v>44.990001679999999</v>
      </c>
      <c r="Y995" s="7">
        <v>299.9500084</v>
      </c>
      <c r="Z995" s="7">
        <f t="shared" si="62"/>
        <v>254.96000672</v>
      </c>
      <c r="AA995" t="s">
        <v>66</v>
      </c>
      <c r="AB995" t="str">
        <f t="shared" si="63"/>
        <v>Non-Cash Payments</v>
      </c>
    </row>
    <row r="996" spans="1:28" x14ac:dyDescent="0.25">
      <c r="A996">
        <v>47092</v>
      </c>
      <c r="B996" s="2">
        <v>42692</v>
      </c>
      <c r="C996" s="10">
        <f>VLOOKUP(B996,Dates!A:B,2,FALSE)</f>
        <v>6</v>
      </c>
      <c r="D996">
        <v>4</v>
      </c>
      <c r="E996" s="2">
        <f t="shared" si="60"/>
        <v>42698</v>
      </c>
      <c r="F996">
        <v>0</v>
      </c>
      <c r="G996" t="s">
        <v>62</v>
      </c>
      <c r="H996" t="str">
        <f t="shared" si="61"/>
        <v>Other</v>
      </c>
      <c r="I996">
        <v>17</v>
      </c>
      <c r="J996">
        <v>9524</v>
      </c>
      <c r="K996">
        <v>4</v>
      </c>
      <c r="L996" t="s">
        <v>46</v>
      </c>
      <c r="M996" t="s">
        <v>683</v>
      </c>
      <c r="N996" t="s">
        <v>874</v>
      </c>
      <c r="O996" t="s">
        <v>874</v>
      </c>
      <c r="Q996" t="s">
        <v>736</v>
      </c>
      <c r="R996" t="s">
        <v>737</v>
      </c>
      <c r="S996" t="s">
        <v>1055</v>
      </c>
      <c r="T996" t="s">
        <v>1054</v>
      </c>
      <c r="U996" s="7">
        <v>59.990001679999999</v>
      </c>
      <c r="V996" s="7">
        <v>54.488929209402009</v>
      </c>
      <c r="W996">
        <v>5</v>
      </c>
      <c r="X996" s="7">
        <v>44.990001679999999</v>
      </c>
      <c r="Y996" s="7">
        <v>299.9500084</v>
      </c>
      <c r="Z996" s="7">
        <f t="shared" si="62"/>
        <v>254.96000672</v>
      </c>
      <c r="AA996" t="s">
        <v>66</v>
      </c>
      <c r="AB996" t="str">
        <f t="shared" si="63"/>
        <v>Non-Cash Payments</v>
      </c>
    </row>
    <row r="997" spans="1:28" x14ac:dyDescent="0.25">
      <c r="A997">
        <v>42658</v>
      </c>
      <c r="B997" s="2">
        <v>42627</v>
      </c>
      <c r="C997" s="10">
        <f>VLOOKUP(B997,Dates!A:B,2,FALSE)</f>
        <v>4</v>
      </c>
      <c r="D997">
        <v>4</v>
      </c>
      <c r="E997" s="2">
        <f t="shared" si="60"/>
        <v>42633</v>
      </c>
      <c r="F997">
        <v>0</v>
      </c>
      <c r="G997" t="s">
        <v>62</v>
      </c>
      <c r="H997" t="str">
        <f t="shared" si="61"/>
        <v>Other</v>
      </c>
      <c r="I997">
        <v>17</v>
      </c>
      <c r="J997">
        <v>2078</v>
      </c>
      <c r="K997">
        <v>4</v>
      </c>
      <c r="L997" t="s">
        <v>46</v>
      </c>
      <c r="M997" t="s">
        <v>683</v>
      </c>
      <c r="N997" t="s">
        <v>758</v>
      </c>
      <c r="O997" t="s">
        <v>758</v>
      </c>
      <c r="Q997" t="s">
        <v>759</v>
      </c>
      <c r="R997" t="s">
        <v>737</v>
      </c>
      <c r="S997" t="s">
        <v>1055</v>
      </c>
      <c r="T997" t="s">
        <v>1054</v>
      </c>
      <c r="U997" s="7">
        <v>59.990001679999999</v>
      </c>
      <c r="V997" s="7">
        <v>54.488929209402009</v>
      </c>
      <c r="W997">
        <v>5</v>
      </c>
      <c r="X997" s="7">
        <v>44.990001679999999</v>
      </c>
      <c r="Y997" s="7">
        <v>299.9500084</v>
      </c>
      <c r="Z997" s="7">
        <f t="shared" si="62"/>
        <v>254.96000672</v>
      </c>
      <c r="AA997" t="s">
        <v>66</v>
      </c>
      <c r="AB997" t="str">
        <f t="shared" si="63"/>
        <v>Non-Cash Payments</v>
      </c>
    </row>
    <row r="998" spans="1:28" x14ac:dyDescent="0.25">
      <c r="A998">
        <v>23494</v>
      </c>
      <c r="B998" s="2">
        <v>42259</v>
      </c>
      <c r="C998" s="10">
        <f>VLOOKUP(B998,Dates!A:B,2,FALSE)</f>
        <v>7</v>
      </c>
      <c r="D998">
        <v>4</v>
      </c>
      <c r="E998" s="2">
        <f t="shared" si="60"/>
        <v>42264</v>
      </c>
      <c r="F998">
        <v>1</v>
      </c>
      <c r="G998" t="s">
        <v>62</v>
      </c>
      <c r="H998" t="str">
        <f t="shared" si="61"/>
        <v>Other</v>
      </c>
      <c r="I998">
        <v>17</v>
      </c>
      <c r="J998">
        <v>2464</v>
      </c>
      <c r="K998">
        <v>4</v>
      </c>
      <c r="L998" t="s">
        <v>46</v>
      </c>
      <c r="M998" t="s">
        <v>683</v>
      </c>
      <c r="N998" t="s">
        <v>753</v>
      </c>
      <c r="O998" t="s">
        <v>753</v>
      </c>
      <c r="Q998" t="s">
        <v>754</v>
      </c>
      <c r="R998" t="s">
        <v>691</v>
      </c>
      <c r="S998" t="s">
        <v>1055</v>
      </c>
      <c r="T998" t="s">
        <v>1054</v>
      </c>
      <c r="U998" s="7">
        <v>59.990001679999999</v>
      </c>
      <c r="V998" s="7">
        <v>54.488929209402009</v>
      </c>
      <c r="W998">
        <v>5</v>
      </c>
      <c r="X998" s="7">
        <v>47.990001679999999</v>
      </c>
      <c r="Y998" s="7">
        <v>299.9500084</v>
      </c>
      <c r="Z998" s="7">
        <f t="shared" si="62"/>
        <v>251.96000672</v>
      </c>
      <c r="AA998" t="s">
        <v>66</v>
      </c>
      <c r="AB998" t="str">
        <f t="shared" si="63"/>
        <v>Non-Cash Payments</v>
      </c>
    </row>
    <row r="999" spans="1:28" x14ac:dyDescent="0.25">
      <c r="A999">
        <v>27316</v>
      </c>
      <c r="B999" s="2">
        <v>42431</v>
      </c>
      <c r="C999" s="10">
        <f>VLOOKUP(B999,Dates!A:B,2,FALSE)</f>
        <v>4</v>
      </c>
      <c r="D999">
        <v>4</v>
      </c>
      <c r="E999" s="2">
        <f t="shared" si="60"/>
        <v>42437</v>
      </c>
      <c r="F999">
        <v>0</v>
      </c>
      <c r="G999" t="s">
        <v>62</v>
      </c>
      <c r="H999" t="str">
        <f t="shared" si="61"/>
        <v>Other</v>
      </c>
      <c r="I999">
        <v>17</v>
      </c>
      <c r="J999">
        <v>11426</v>
      </c>
      <c r="K999">
        <v>4</v>
      </c>
      <c r="L999" t="s">
        <v>46</v>
      </c>
      <c r="M999" t="s">
        <v>683</v>
      </c>
      <c r="N999" t="s">
        <v>847</v>
      </c>
      <c r="O999" t="s">
        <v>698</v>
      </c>
      <c r="Q999" t="s">
        <v>699</v>
      </c>
      <c r="R999" t="s">
        <v>700</v>
      </c>
      <c r="S999" t="s">
        <v>1055</v>
      </c>
      <c r="T999" t="s">
        <v>1054</v>
      </c>
      <c r="U999" s="7">
        <v>59.990001679999999</v>
      </c>
      <c r="V999" s="7">
        <v>54.488929209402009</v>
      </c>
      <c r="W999">
        <v>5</v>
      </c>
      <c r="X999" s="7">
        <v>50.990001679999999</v>
      </c>
      <c r="Y999" s="7">
        <v>299.9500084</v>
      </c>
      <c r="Z999" s="7">
        <f t="shared" si="62"/>
        <v>248.96000672</v>
      </c>
      <c r="AA999" t="s">
        <v>66</v>
      </c>
      <c r="AB999" t="str">
        <f t="shared" si="63"/>
        <v>Non-Cash Payments</v>
      </c>
    </row>
    <row r="1000" spans="1:28" x14ac:dyDescent="0.25">
      <c r="A1000">
        <v>20931</v>
      </c>
      <c r="B1000" s="2">
        <v>42046</v>
      </c>
      <c r="C1000" s="10">
        <f>VLOOKUP(B1000,Dates!A:B,2,FALSE)</f>
        <v>4</v>
      </c>
      <c r="D1000">
        <v>4</v>
      </c>
      <c r="E1000" s="2">
        <f t="shared" si="60"/>
        <v>42052</v>
      </c>
      <c r="F1000">
        <v>0</v>
      </c>
      <c r="G1000" t="s">
        <v>62</v>
      </c>
      <c r="H1000" t="str">
        <f t="shared" si="61"/>
        <v>Other</v>
      </c>
      <c r="I1000">
        <v>17</v>
      </c>
      <c r="J1000">
        <v>11664</v>
      </c>
      <c r="K1000">
        <v>4</v>
      </c>
      <c r="L1000" t="s">
        <v>46</v>
      </c>
      <c r="M1000" t="s">
        <v>683</v>
      </c>
      <c r="N1000" t="s">
        <v>770</v>
      </c>
      <c r="O1000" t="s">
        <v>771</v>
      </c>
      <c r="Q1000" t="s">
        <v>772</v>
      </c>
      <c r="R1000" t="s">
        <v>687</v>
      </c>
      <c r="S1000" t="s">
        <v>1055</v>
      </c>
      <c r="T1000" t="s">
        <v>1054</v>
      </c>
      <c r="U1000" s="7">
        <v>59.990001679999999</v>
      </c>
      <c r="V1000" s="7">
        <v>54.488929209402009</v>
      </c>
      <c r="W1000">
        <v>5</v>
      </c>
      <c r="X1000" s="7">
        <v>50.990001679999999</v>
      </c>
      <c r="Y1000" s="7">
        <v>299.9500084</v>
      </c>
      <c r="Z1000" s="7">
        <f t="shared" si="62"/>
        <v>248.96000672</v>
      </c>
      <c r="AA1000" t="s">
        <v>66</v>
      </c>
      <c r="AB1000" t="str">
        <f t="shared" si="63"/>
        <v>Non-Cash Payments</v>
      </c>
    </row>
    <row r="1001" spans="1:28" x14ac:dyDescent="0.25">
      <c r="A1001">
        <v>27555</v>
      </c>
      <c r="B1001" s="2">
        <v>42553</v>
      </c>
      <c r="C1001" s="10">
        <f>VLOOKUP(B1001,Dates!A:B,2,FALSE)</f>
        <v>7</v>
      </c>
      <c r="D1001">
        <v>4</v>
      </c>
      <c r="E1001" s="2">
        <f t="shared" si="60"/>
        <v>42558</v>
      </c>
      <c r="F1001">
        <v>1</v>
      </c>
      <c r="G1001" t="s">
        <v>62</v>
      </c>
      <c r="H1001" t="str">
        <f t="shared" si="61"/>
        <v>Other</v>
      </c>
      <c r="I1001">
        <v>17</v>
      </c>
      <c r="J1001">
        <v>3770</v>
      </c>
      <c r="K1001">
        <v>4</v>
      </c>
      <c r="L1001" t="s">
        <v>46</v>
      </c>
      <c r="M1001" t="s">
        <v>683</v>
      </c>
      <c r="N1001" t="s">
        <v>794</v>
      </c>
      <c r="O1001" t="s">
        <v>795</v>
      </c>
      <c r="Q1001" t="s">
        <v>686</v>
      </c>
      <c r="R1001" t="s">
        <v>687</v>
      </c>
      <c r="S1001" t="s">
        <v>1055</v>
      </c>
      <c r="T1001" t="s">
        <v>1054</v>
      </c>
      <c r="U1001" s="7">
        <v>59.990001679999999</v>
      </c>
      <c r="V1001" s="7">
        <v>54.488929209402009</v>
      </c>
      <c r="W1001">
        <v>5</v>
      </c>
      <c r="X1001" s="7">
        <v>53.990001679999999</v>
      </c>
      <c r="Y1001" s="7">
        <v>299.9500084</v>
      </c>
      <c r="Z1001" s="7">
        <f t="shared" si="62"/>
        <v>245.96000672</v>
      </c>
      <c r="AA1001" t="s">
        <v>66</v>
      </c>
      <c r="AB1001" t="str">
        <f t="shared" si="63"/>
        <v>Non-Cash Payments</v>
      </c>
    </row>
    <row r="1002" spans="1:28" x14ac:dyDescent="0.25">
      <c r="A1002">
        <v>28657</v>
      </c>
      <c r="B1002" s="2">
        <v>42423</v>
      </c>
      <c r="C1002" s="10">
        <f>VLOOKUP(B1002,Dates!A:B,2,FALSE)</f>
        <v>3</v>
      </c>
      <c r="D1002">
        <v>4</v>
      </c>
      <c r="E1002" s="2">
        <f t="shared" si="60"/>
        <v>42429</v>
      </c>
      <c r="F1002">
        <v>0</v>
      </c>
      <c r="G1002" t="s">
        <v>62</v>
      </c>
      <c r="H1002" t="str">
        <f t="shared" si="61"/>
        <v>Other</v>
      </c>
      <c r="I1002">
        <v>29</v>
      </c>
      <c r="J1002">
        <v>1306</v>
      </c>
      <c r="K1002">
        <v>5</v>
      </c>
      <c r="L1002" t="s">
        <v>31</v>
      </c>
      <c r="M1002" t="s">
        <v>683</v>
      </c>
      <c r="N1002" t="s">
        <v>105</v>
      </c>
      <c r="O1002" t="s">
        <v>725</v>
      </c>
      <c r="Q1002" t="s">
        <v>694</v>
      </c>
      <c r="R1002" t="s">
        <v>695</v>
      </c>
      <c r="S1002" t="s">
        <v>1047</v>
      </c>
      <c r="T1002" t="s">
        <v>1046</v>
      </c>
      <c r="U1002" s="7">
        <v>39.990001679999999</v>
      </c>
      <c r="V1002" s="7">
        <v>34.198098313835338</v>
      </c>
      <c r="W1002">
        <v>5</v>
      </c>
      <c r="X1002" s="7">
        <v>2</v>
      </c>
      <c r="Y1002" s="7">
        <v>199.9500084</v>
      </c>
      <c r="Z1002" s="7">
        <f t="shared" si="62"/>
        <v>197.9500084</v>
      </c>
      <c r="AA1002" t="s">
        <v>66</v>
      </c>
      <c r="AB1002" t="str">
        <f t="shared" si="63"/>
        <v>Non-Cash Payments</v>
      </c>
    </row>
    <row r="1003" spans="1:28" x14ac:dyDescent="0.25">
      <c r="A1003">
        <v>47011</v>
      </c>
      <c r="B1003" s="2">
        <v>42691</v>
      </c>
      <c r="C1003" s="10">
        <f>VLOOKUP(B1003,Dates!A:B,2,FALSE)</f>
        <v>5</v>
      </c>
      <c r="D1003">
        <v>4</v>
      </c>
      <c r="E1003" s="2">
        <f t="shared" si="60"/>
        <v>42697</v>
      </c>
      <c r="F1003">
        <v>0</v>
      </c>
      <c r="G1003" t="s">
        <v>62</v>
      </c>
      <c r="H1003" t="str">
        <f t="shared" si="61"/>
        <v>Other</v>
      </c>
      <c r="I1003">
        <v>24</v>
      </c>
      <c r="J1003">
        <v>10811</v>
      </c>
      <c r="K1003">
        <v>5</v>
      </c>
      <c r="L1003" t="s">
        <v>31</v>
      </c>
      <c r="M1003" t="s">
        <v>683</v>
      </c>
      <c r="N1003" t="s">
        <v>758</v>
      </c>
      <c r="O1003" t="s">
        <v>758</v>
      </c>
      <c r="Q1003" t="s">
        <v>759</v>
      </c>
      <c r="R1003" t="s">
        <v>737</v>
      </c>
      <c r="S1003" t="s">
        <v>1059</v>
      </c>
      <c r="T1003" t="s">
        <v>1058</v>
      </c>
      <c r="U1003" s="7">
        <v>50</v>
      </c>
      <c r="V1003" s="7">
        <v>43.678035218757444</v>
      </c>
      <c r="W1003">
        <v>5</v>
      </c>
      <c r="X1003" s="7">
        <v>2.5</v>
      </c>
      <c r="Y1003" s="7">
        <v>250</v>
      </c>
      <c r="Z1003" s="7">
        <f t="shared" si="62"/>
        <v>247.5</v>
      </c>
      <c r="AA1003" t="s">
        <v>66</v>
      </c>
      <c r="AB1003" t="str">
        <f t="shared" si="63"/>
        <v>Non-Cash Payments</v>
      </c>
    </row>
    <row r="1004" spans="1:28" x14ac:dyDescent="0.25">
      <c r="A1004">
        <v>47846</v>
      </c>
      <c r="B1004" s="2">
        <v>42703</v>
      </c>
      <c r="C1004" s="10">
        <f>VLOOKUP(B1004,Dates!A:B,2,FALSE)</f>
        <v>3</v>
      </c>
      <c r="D1004">
        <v>4</v>
      </c>
      <c r="E1004" s="2">
        <f t="shared" si="60"/>
        <v>42709</v>
      </c>
      <c r="F1004">
        <v>0</v>
      </c>
      <c r="G1004" t="s">
        <v>62</v>
      </c>
      <c r="H1004" t="str">
        <f t="shared" si="61"/>
        <v>Other</v>
      </c>
      <c r="I1004">
        <v>24</v>
      </c>
      <c r="J1004">
        <v>6073</v>
      </c>
      <c r="K1004">
        <v>5</v>
      </c>
      <c r="L1004" t="s">
        <v>31</v>
      </c>
      <c r="M1004" t="s">
        <v>683</v>
      </c>
      <c r="N1004" t="s">
        <v>872</v>
      </c>
      <c r="O1004" t="s">
        <v>872</v>
      </c>
      <c r="Q1004" t="s">
        <v>736</v>
      </c>
      <c r="R1004" t="s">
        <v>737</v>
      </c>
      <c r="S1004" t="s">
        <v>1059</v>
      </c>
      <c r="T1004" t="s">
        <v>1058</v>
      </c>
      <c r="U1004" s="7">
        <v>50</v>
      </c>
      <c r="V1004" s="7">
        <v>43.678035218757444</v>
      </c>
      <c r="W1004">
        <v>5</v>
      </c>
      <c r="X1004" s="7">
        <v>5</v>
      </c>
      <c r="Y1004" s="7">
        <v>250</v>
      </c>
      <c r="Z1004" s="7">
        <f t="shared" si="62"/>
        <v>245</v>
      </c>
      <c r="AA1004" t="s">
        <v>66</v>
      </c>
      <c r="AB1004" t="str">
        <f t="shared" si="63"/>
        <v>Non-Cash Payments</v>
      </c>
    </row>
    <row r="1005" spans="1:28" x14ac:dyDescent="0.25">
      <c r="A1005">
        <v>21973</v>
      </c>
      <c r="B1005" s="2">
        <v>42325</v>
      </c>
      <c r="C1005" s="10">
        <f>VLOOKUP(B1005,Dates!A:B,2,FALSE)</f>
        <v>3</v>
      </c>
      <c r="D1005">
        <v>4</v>
      </c>
      <c r="E1005" s="2">
        <f t="shared" si="60"/>
        <v>42331</v>
      </c>
      <c r="F1005">
        <v>0</v>
      </c>
      <c r="G1005" t="s">
        <v>62</v>
      </c>
      <c r="H1005" t="str">
        <f t="shared" si="61"/>
        <v>Other</v>
      </c>
      <c r="I1005">
        <v>29</v>
      </c>
      <c r="J1005">
        <v>12033</v>
      </c>
      <c r="K1005">
        <v>5</v>
      </c>
      <c r="L1005" t="s">
        <v>31</v>
      </c>
      <c r="M1005" t="s">
        <v>683</v>
      </c>
      <c r="N1005" t="s">
        <v>780</v>
      </c>
      <c r="O1005" t="s">
        <v>781</v>
      </c>
      <c r="Q1005" t="s">
        <v>699</v>
      </c>
      <c r="R1005" t="s">
        <v>700</v>
      </c>
      <c r="S1005" t="s">
        <v>1047</v>
      </c>
      <c r="T1005" t="s">
        <v>1046</v>
      </c>
      <c r="U1005" s="7">
        <v>39.990001679999999</v>
      </c>
      <c r="V1005" s="7">
        <v>34.198098313835338</v>
      </c>
      <c r="W1005">
        <v>5</v>
      </c>
      <c r="X1005" s="7">
        <v>8</v>
      </c>
      <c r="Y1005" s="7">
        <v>199.9500084</v>
      </c>
      <c r="Z1005" s="7">
        <f t="shared" si="62"/>
        <v>191.9500084</v>
      </c>
      <c r="AA1005" t="s">
        <v>66</v>
      </c>
      <c r="AB1005" t="str">
        <f t="shared" si="63"/>
        <v>Non-Cash Payments</v>
      </c>
    </row>
    <row r="1006" spans="1:28" x14ac:dyDescent="0.25">
      <c r="A1006">
        <v>50226</v>
      </c>
      <c r="B1006" s="2">
        <v>42795</v>
      </c>
      <c r="C1006" s="10">
        <f>VLOOKUP(B1006,Dates!A:B,2,FALSE)</f>
        <v>4</v>
      </c>
      <c r="D1006">
        <v>4</v>
      </c>
      <c r="E1006" s="2">
        <f t="shared" si="60"/>
        <v>42801</v>
      </c>
      <c r="F1006">
        <v>0</v>
      </c>
      <c r="G1006" t="s">
        <v>62</v>
      </c>
      <c r="H1006" t="str">
        <f t="shared" si="61"/>
        <v>Other</v>
      </c>
      <c r="I1006">
        <v>24</v>
      </c>
      <c r="J1006">
        <v>9248</v>
      </c>
      <c r="K1006">
        <v>5</v>
      </c>
      <c r="L1006" t="s">
        <v>31</v>
      </c>
      <c r="M1006" t="s">
        <v>683</v>
      </c>
      <c r="N1006" t="s">
        <v>875</v>
      </c>
      <c r="O1006" t="s">
        <v>875</v>
      </c>
      <c r="Q1006" t="s">
        <v>876</v>
      </c>
      <c r="R1006" t="s">
        <v>737</v>
      </c>
      <c r="S1006" t="s">
        <v>1059</v>
      </c>
      <c r="T1006" t="s">
        <v>1058</v>
      </c>
      <c r="U1006" s="7">
        <v>50</v>
      </c>
      <c r="V1006" s="7">
        <v>43.678035218757444</v>
      </c>
      <c r="W1006">
        <v>5</v>
      </c>
      <c r="X1006" s="7">
        <v>12.5</v>
      </c>
      <c r="Y1006" s="7">
        <v>250</v>
      </c>
      <c r="Z1006" s="7">
        <f t="shared" si="62"/>
        <v>237.5</v>
      </c>
      <c r="AA1006" t="s">
        <v>66</v>
      </c>
      <c r="AB1006" t="str">
        <f t="shared" si="63"/>
        <v>Non-Cash Payments</v>
      </c>
    </row>
    <row r="1007" spans="1:28" x14ac:dyDescent="0.25">
      <c r="A1007">
        <v>44617</v>
      </c>
      <c r="B1007" s="2">
        <v>42656</v>
      </c>
      <c r="C1007" s="10">
        <f>VLOOKUP(B1007,Dates!A:B,2,FALSE)</f>
        <v>5</v>
      </c>
      <c r="D1007">
        <v>4</v>
      </c>
      <c r="E1007" s="2">
        <f t="shared" si="60"/>
        <v>42662</v>
      </c>
      <c r="F1007">
        <v>0</v>
      </c>
      <c r="G1007" t="s">
        <v>62</v>
      </c>
      <c r="H1007" t="str">
        <f t="shared" si="61"/>
        <v>Other</v>
      </c>
      <c r="I1007">
        <v>24</v>
      </c>
      <c r="J1007">
        <v>2214</v>
      </c>
      <c r="K1007">
        <v>5</v>
      </c>
      <c r="L1007" t="s">
        <v>31</v>
      </c>
      <c r="M1007" t="s">
        <v>683</v>
      </c>
      <c r="N1007" t="s">
        <v>758</v>
      </c>
      <c r="O1007" t="s">
        <v>758</v>
      </c>
      <c r="Q1007" t="s">
        <v>759</v>
      </c>
      <c r="R1007" t="s">
        <v>737</v>
      </c>
      <c r="S1007" t="s">
        <v>1059</v>
      </c>
      <c r="T1007" t="s">
        <v>1058</v>
      </c>
      <c r="U1007" s="7">
        <v>50</v>
      </c>
      <c r="V1007" s="7">
        <v>43.678035218757444</v>
      </c>
      <c r="W1007">
        <v>5</v>
      </c>
      <c r="X1007" s="7">
        <v>12.5</v>
      </c>
      <c r="Y1007" s="7">
        <v>250</v>
      </c>
      <c r="Z1007" s="7">
        <f t="shared" si="62"/>
        <v>237.5</v>
      </c>
      <c r="AA1007" t="s">
        <v>66</v>
      </c>
      <c r="AB1007" t="str">
        <f t="shared" si="63"/>
        <v>Non-Cash Payments</v>
      </c>
    </row>
    <row r="1008" spans="1:28" x14ac:dyDescent="0.25">
      <c r="A1008">
        <v>21196</v>
      </c>
      <c r="B1008" s="2">
        <v>42166</v>
      </c>
      <c r="C1008" s="10">
        <f>VLOOKUP(B1008,Dates!A:B,2,FALSE)</f>
        <v>5</v>
      </c>
      <c r="D1008">
        <v>4</v>
      </c>
      <c r="E1008" s="2">
        <f t="shared" si="60"/>
        <v>42172</v>
      </c>
      <c r="F1008">
        <v>0</v>
      </c>
      <c r="G1008" t="s">
        <v>62</v>
      </c>
      <c r="H1008" t="str">
        <f t="shared" si="61"/>
        <v>Other</v>
      </c>
      <c r="I1008">
        <v>24</v>
      </c>
      <c r="J1008">
        <v>6738</v>
      </c>
      <c r="K1008">
        <v>5</v>
      </c>
      <c r="L1008" t="s">
        <v>31</v>
      </c>
      <c r="M1008" t="s">
        <v>683</v>
      </c>
      <c r="N1008" t="s">
        <v>877</v>
      </c>
      <c r="O1008" t="s">
        <v>781</v>
      </c>
      <c r="Q1008" t="s">
        <v>699</v>
      </c>
      <c r="R1008" t="s">
        <v>700</v>
      </c>
      <c r="S1008" t="s">
        <v>1059</v>
      </c>
      <c r="T1008" t="s">
        <v>1058</v>
      </c>
      <c r="U1008" s="7">
        <v>50</v>
      </c>
      <c r="V1008" s="7">
        <v>43.678035218757444</v>
      </c>
      <c r="W1008">
        <v>5</v>
      </c>
      <c r="X1008" s="7">
        <v>13.75</v>
      </c>
      <c r="Y1008" s="7">
        <v>250</v>
      </c>
      <c r="Z1008" s="7">
        <f t="shared" si="62"/>
        <v>236.25</v>
      </c>
      <c r="AA1008" t="s">
        <v>66</v>
      </c>
      <c r="AB1008" t="str">
        <f t="shared" si="63"/>
        <v>Non-Cash Payments</v>
      </c>
    </row>
    <row r="1009" spans="1:28" x14ac:dyDescent="0.25">
      <c r="A1009">
        <v>21193</v>
      </c>
      <c r="B1009" s="2">
        <v>42166</v>
      </c>
      <c r="C1009" s="10">
        <f>VLOOKUP(B1009,Dates!A:B,2,FALSE)</f>
        <v>5</v>
      </c>
      <c r="D1009">
        <v>4</v>
      </c>
      <c r="E1009" s="2">
        <f t="shared" si="60"/>
        <v>42172</v>
      </c>
      <c r="F1009">
        <v>0</v>
      </c>
      <c r="G1009" t="s">
        <v>62</v>
      </c>
      <c r="H1009" t="str">
        <f t="shared" si="61"/>
        <v>Other</v>
      </c>
      <c r="I1009">
        <v>24</v>
      </c>
      <c r="J1009">
        <v>5074</v>
      </c>
      <c r="K1009">
        <v>5</v>
      </c>
      <c r="L1009" t="s">
        <v>31</v>
      </c>
      <c r="M1009" t="s">
        <v>683</v>
      </c>
      <c r="N1009" t="s">
        <v>878</v>
      </c>
      <c r="O1009" t="s">
        <v>879</v>
      </c>
      <c r="Q1009" t="s">
        <v>702</v>
      </c>
      <c r="R1009" t="s">
        <v>700</v>
      </c>
      <c r="S1009" t="s">
        <v>1059</v>
      </c>
      <c r="T1009" t="s">
        <v>1058</v>
      </c>
      <c r="U1009" s="7">
        <v>50</v>
      </c>
      <c r="V1009" s="7">
        <v>43.678035218757444</v>
      </c>
      <c r="W1009">
        <v>5</v>
      </c>
      <c r="X1009" s="7">
        <v>17.5</v>
      </c>
      <c r="Y1009" s="7">
        <v>250</v>
      </c>
      <c r="Z1009" s="7">
        <f t="shared" si="62"/>
        <v>232.5</v>
      </c>
      <c r="AA1009" t="s">
        <v>66</v>
      </c>
      <c r="AB1009" t="str">
        <f t="shared" si="63"/>
        <v>Non-Cash Payments</v>
      </c>
    </row>
    <row r="1010" spans="1:28" x14ac:dyDescent="0.25">
      <c r="A1010">
        <v>26073</v>
      </c>
      <c r="B1010" s="2">
        <v>42385</v>
      </c>
      <c r="C1010" s="10">
        <f>VLOOKUP(B1010,Dates!A:B,2,FALSE)</f>
        <v>7</v>
      </c>
      <c r="D1010">
        <v>4</v>
      </c>
      <c r="E1010" s="2">
        <f t="shared" si="60"/>
        <v>42390</v>
      </c>
      <c r="F1010">
        <v>0</v>
      </c>
      <c r="G1010" t="s">
        <v>62</v>
      </c>
      <c r="H1010" t="str">
        <f t="shared" si="61"/>
        <v>Other</v>
      </c>
      <c r="I1010">
        <v>24</v>
      </c>
      <c r="J1010">
        <v>9148</v>
      </c>
      <c r="K1010">
        <v>5</v>
      </c>
      <c r="L1010" t="s">
        <v>31</v>
      </c>
      <c r="M1010" t="s">
        <v>683</v>
      </c>
      <c r="N1010" t="s">
        <v>476</v>
      </c>
      <c r="O1010" t="s">
        <v>880</v>
      </c>
      <c r="Q1010" t="s">
        <v>772</v>
      </c>
      <c r="R1010" t="s">
        <v>687</v>
      </c>
      <c r="S1010" t="s">
        <v>1059</v>
      </c>
      <c r="T1010" t="s">
        <v>1058</v>
      </c>
      <c r="U1010" s="7">
        <v>50</v>
      </c>
      <c r="V1010" s="7">
        <v>43.678035218757444</v>
      </c>
      <c r="W1010">
        <v>5</v>
      </c>
      <c r="X1010" s="7">
        <v>17.5</v>
      </c>
      <c r="Y1010" s="7">
        <v>250</v>
      </c>
      <c r="Z1010" s="7">
        <f t="shared" si="62"/>
        <v>232.5</v>
      </c>
      <c r="AA1010" t="s">
        <v>66</v>
      </c>
      <c r="AB1010" t="str">
        <f t="shared" si="63"/>
        <v>Non-Cash Payments</v>
      </c>
    </row>
    <row r="1011" spans="1:28" x14ac:dyDescent="0.25">
      <c r="A1011">
        <v>24764</v>
      </c>
      <c r="B1011" s="2">
        <v>42366</v>
      </c>
      <c r="C1011" s="10">
        <f>VLOOKUP(B1011,Dates!A:B,2,FALSE)</f>
        <v>2</v>
      </c>
      <c r="D1011">
        <v>4</v>
      </c>
      <c r="E1011" s="2">
        <f t="shared" si="60"/>
        <v>42370</v>
      </c>
      <c r="F1011">
        <v>1</v>
      </c>
      <c r="G1011" t="s">
        <v>62</v>
      </c>
      <c r="H1011" t="str">
        <f t="shared" si="61"/>
        <v>Other</v>
      </c>
      <c r="I1011">
        <v>18</v>
      </c>
      <c r="J1011">
        <v>8551</v>
      </c>
      <c r="K1011">
        <v>4</v>
      </c>
      <c r="L1011" t="s">
        <v>46</v>
      </c>
      <c r="M1011" t="s">
        <v>683</v>
      </c>
      <c r="N1011" t="s">
        <v>881</v>
      </c>
      <c r="O1011" t="s">
        <v>882</v>
      </c>
      <c r="Q1011" t="s">
        <v>702</v>
      </c>
      <c r="R1011" t="s">
        <v>700</v>
      </c>
      <c r="S1011" t="s">
        <v>1053</v>
      </c>
      <c r="T1011" t="s">
        <v>1052</v>
      </c>
      <c r="U1011" s="7">
        <v>129.9900055</v>
      </c>
      <c r="V1011" s="7">
        <v>110.80340837177086</v>
      </c>
      <c r="W1011">
        <v>1</v>
      </c>
      <c r="X1011" s="7">
        <v>11.69999981</v>
      </c>
      <c r="Y1011" s="7">
        <v>129.9900055</v>
      </c>
      <c r="Z1011" s="7">
        <f t="shared" si="62"/>
        <v>118.29000569</v>
      </c>
      <c r="AA1011" t="s">
        <v>45</v>
      </c>
      <c r="AB1011" t="str">
        <f t="shared" si="63"/>
        <v>Non-Cash Payments</v>
      </c>
    </row>
    <row r="1012" spans="1:28" x14ac:dyDescent="0.25">
      <c r="A1012">
        <v>21522</v>
      </c>
      <c r="B1012" s="2">
        <v>42319</v>
      </c>
      <c r="C1012" s="10">
        <f>VLOOKUP(B1012,Dates!A:B,2,FALSE)</f>
        <v>4</v>
      </c>
      <c r="D1012">
        <v>4</v>
      </c>
      <c r="E1012" s="2">
        <f t="shared" si="60"/>
        <v>42325</v>
      </c>
      <c r="F1012">
        <v>0</v>
      </c>
      <c r="G1012" t="s">
        <v>62</v>
      </c>
      <c r="H1012" t="str">
        <f t="shared" si="61"/>
        <v>Other</v>
      </c>
      <c r="I1012">
        <v>18</v>
      </c>
      <c r="J1012">
        <v>5270</v>
      </c>
      <c r="K1012">
        <v>4</v>
      </c>
      <c r="L1012" t="s">
        <v>46</v>
      </c>
      <c r="M1012" t="s">
        <v>683</v>
      </c>
      <c r="N1012" t="s">
        <v>778</v>
      </c>
      <c r="O1012" t="s">
        <v>779</v>
      </c>
      <c r="Q1012" t="s">
        <v>699</v>
      </c>
      <c r="R1012" t="s">
        <v>700</v>
      </c>
      <c r="S1012" t="s">
        <v>1053</v>
      </c>
      <c r="T1012" t="s">
        <v>1052</v>
      </c>
      <c r="U1012" s="7">
        <v>129.9900055</v>
      </c>
      <c r="V1012" s="7">
        <v>110.80340837177086</v>
      </c>
      <c r="W1012">
        <v>1</v>
      </c>
      <c r="X1012" s="7">
        <v>11.69999981</v>
      </c>
      <c r="Y1012" s="7">
        <v>129.9900055</v>
      </c>
      <c r="Z1012" s="7">
        <f t="shared" si="62"/>
        <v>118.29000569</v>
      </c>
      <c r="AA1012" t="s">
        <v>45</v>
      </c>
      <c r="AB1012" t="str">
        <f t="shared" si="63"/>
        <v>Non-Cash Payments</v>
      </c>
    </row>
    <row r="1013" spans="1:28" x14ac:dyDescent="0.25">
      <c r="A1013">
        <v>26670</v>
      </c>
      <c r="B1013" s="2">
        <v>42394</v>
      </c>
      <c r="C1013" s="10">
        <f>VLOOKUP(B1013,Dates!A:B,2,FALSE)</f>
        <v>2</v>
      </c>
      <c r="D1013">
        <v>4</v>
      </c>
      <c r="E1013" s="2">
        <f t="shared" si="60"/>
        <v>42398</v>
      </c>
      <c r="F1013">
        <v>1</v>
      </c>
      <c r="G1013" t="s">
        <v>62</v>
      </c>
      <c r="H1013" t="str">
        <f t="shared" si="61"/>
        <v>Other</v>
      </c>
      <c r="I1013">
        <v>18</v>
      </c>
      <c r="J1013">
        <v>7163</v>
      </c>
      <c r="K1013">
        <v>4</v>
      </c>
      <c r="L1013" t="s">
        <v>46</v>
      </c>
      <c r="M1013" t="s">
        <v>683</v>
      </c>
      <c r="N1013" t="s">
        <v>719</v>
      </c>
      <c r="O1013" t="s">
        <v>883</v>
      </c>
      <c r="Q1013" t="s">
        <v>699</v>
      </c>
      <c r="R1013" t="s">
        <v>700</v>
      </c>
      <c r="S1013" t="s">
        <v>1053</v>
      </c>
      <c r="T1013" t="s">
        <v>1052</v>
      </c>
      <c r="U1013" s="7">
        <v>129.9900055</v>
      </c>
      <c r="V1013" s="7">
        <v>110.80340837177086</v>
      </c>
      <c r="W1013">
        <v>1</v>
      </c>
      <c r="X1013" s="7">
        <v>11.69999981</v>
      </c>
      <c r="Y1013" s="7">
        <v>129.9900055</v>
      </c>
      <c r="Z1013" s="7">
        <f t="shared" si="62"/>
        <v>118.29000569</v>
      </c>
      <c r="AA1013" t="s">
        <v>45</v>
      </c>
      <c r="AB1013" t="str">
        <f t="shared" si="63"/>
        <v>Non-Cash Payments</v>
      </c>
    </row>
    <row r="1014" spans="1:28" x14ac:dyDescent="0.25">
      <c r="A1014">
        <v>21971</v>
      </c>
      <c r="B1014" s="2">
        <v>42325</v>
      </c>
      <c r="C1014" s="10">
        <f>VLOOKUP(B1014,Dates!A:B,2,FALSE)</f>
        <v>3</v>
      </c>
      <c r="D1014">
        <v>4</v>
      </c>
      <c r="E1014" s="2">
        <f t="shared" si="60"/>
        <v>42331</v>
      </c>
      <c r="F1014">
        <v>0</v>
      </c>
      <c r="G1014" t="s">
        <v>62</v>
      </c>
      <c r="H1014" t="str">
        <f t="shared" si="61"/>
        <v>Other</v>
      </c>
      <c r="I1014">
        <v>18</v>
      </c>
      <c r="J1014">
        <v>9163</v>
      </c>
      <c r="K1014">
        <v>4</v>
      </c>
      <c r="L1014" t="s">
        <v>46</v>
      </c>
      <c r="M1014" t="s">
        <v>683</v>
      </c>
      <c r="N1014" t="s">
        <v>884</v>
      </c>
      <c r="O1014" t="s">
        <v>885</v>
      </c>
      <c r="Q1014" t="s">
        <v>708</v>
      </c>
      <c r="R1014" t="s">
        <v>700</v>
      </c>
      <c r="S1014" t="s">
        <v>1053</v>
      </c>
      <c r="T1014" t="s">
        <v>1052</v>
      </c>
      <c r="U1014" s="7">
        <v>129.9900055</v>
      </c>
      <c r="V1014" s="7">
        <v>110.80340837177086</v>
      </c>
      <c r="W1014">
        <v>1</v>
      </c>
      <c r="X1014" s="7">
        <v>11.69999981</v>
      </c>
      <c r="Y1014" s="7">
        <v>129.9900055</v>
      </c>
      <c r="Z1014" s="7">
        <f t="shared" si="62"/>
        <v>118.29000569</v>
      </c>
      <c r="AA1014" t="s">
        <v>45</v>
      </c>
      <c r="AB1014" t="str">
        <f t="shared" si="63"/>
        <v>Non-Cash Payments</v>
      </c>
    </row>
    <row r="1015" spans="1:28" x14ac:dyDescent="0.25">
      <c r="A1015">
        <v>76849</v>
      </c>
      <c r="B1015" s="2">
        <v>43126</v>
      </c>
      <c r="C1015" s="10">
        <f>VLOOKUP(B1015,Dates!A:B,2,FALSE)</f>
        <v>6</v>
      </c>
      <c r="D1015">
        <v>4</v>
      </c>
      <c r="E1015" s="2">
        <f t="shared" si="60"/>
        <v>43132</v>
      </c>
      <c r="F1015">
        <v>1</v>
      </c>
      <c r="G1015" t="s">
        <v>62</v>
      </c>
      <c r="H1015" t="str">
        <f t="shared" si="61"/>
        <v>Other</v>
      </c>
      <c r="I1015">
        <v>76</v>
      </c>
      <c r="J1015">
        <v>20402</v>
      </c>
      <c r="K1015">
        <v>4</v>
      </c>
      <c r="L1015" t="s">
        <v>46</v>
      </c>
      <c r="M1015" t="s">
        <v>683</v>
      </c>
      <c r="N1015" t="s">
        <v>886</v>
      </c>
      <c r="O1015" t="s">
        <v>887</v>
      </c>
      <c r="Q1015" t="s">
        <v>699</v>
      </c>
      <c r="R1015" t="s">
        <v>700</v>
      </c>
      <c r="S1015" t="s">
        <v>1129</v>
      </c>
      <c r="T1015" t="s">
        <v>1128</v>
      </c>
      <c r="U1015" s="7">
        <v>215.82000729999999</v>
      </c>
      <c r="V1015" s="7">
        <v>186.82667412499998</v>
      </c>
      <c r="W1015">
        <v>1</v>
      </c>
      <c r="X1015" s="7">
        <v>19.420000080000001</v>
      </c>
      <c r="Y1015" s="7">
        <v>215.82000729999999</v>
      </c>
      <c r="Z1015" s="7">
        <f t="shared" si="62"/>
        <v>196.40000721999999</v>
      </c>
      <c r="AA1015" t="s">
        <v>45</v>
      </c>
      <c r="AB1015" t="str">
        <f t="shared" si="63"/>
        <v>Non-Cash Payments</v>
      </c>
    </row>
    <row r="1016" spans="1:28" x14ac:dyDescent="0.25">
      <c r="A1016">
        <v>27357</v>
      </c>
      <c r="B1016" s="2">
        <v>42462</v>
      </c>
      <c r="C1016" s="10">
        <f>VLOOKUP(B1016,Dates!A:B,2,FALSE)</f>
        <v>7</v>
      </c>
      <c r="D1016">
        <v>4</v>
      </c>
      <c r="E1016" s="2">
        <f t="shared" si="60"/>
        <v>42467</v>
      </c>
      <c r="F1016">
        <v>0</v>
      </c>
      <c r="G1016" t="s">
        <v>62</v>
      </c>
      <c r="H1016" t="str">
        <f t="shared" si="61"/>
        <v>Other</v>
      </c>
      <c r="I1016">
        <v>18</v>
      </c>
      <c r="J1016">
        <v>4807</v>
      </c>
      <c r="K1016">
        <v>4</v>
      </c>
      <c r="L1016" t="s">
        <v>46</v>
      </c>
      <c r="M1016" t="s">
        <v>683</v>
      </c>
      <c r="N1016" t="s">
        <v>105</v>
      </c>
      <c r="O1016" t="s">
        <v>725</v>
      </c>
      <c r="Q1016" t="s">
        <v>694</v>
      </c>
      <c r="R1016" t="s">
        <v>695</v>
      </c>
      <c r="S1016" t="s">
        <v>1053</v>
      </c>
      <c r="T1016" t="s">
        <v>1052</v>
      </c>
      <c r="U1016" s="7">
        <v>129.9900055</v>
      </c>
      <c r="V1016" s="7">
        <v>110.80340837177086</v>
      </c>
      <c r="W1016">
        <v>1</v>
      </c>
      <c r="X1016" s="7">
        <v>11.69999981</v>
      </c>
      <c r="Y1016" s="7">
        <v>129.9900055</v>
      </c>
      <c r="Z1016" s="7">
        <f t="shared" si="62"/>
        <v>118.29000569</v>
      </c>
      <c r="AA1016" t="s">
        <v>45</v>
      </c>
      <c r="AB1016" t="str">
        <f t="shared" si="63"/>
        <v>Non-Cash Payments</v>
      </c>
    </row>
    <row r="1017" spans="1:28" x14ac:dyDescent="0.25">
      <c r="A1017">
        <v>29283</v>
      </c>
      <c r="B1017" s="2">
        <v>42432</v>
      </c>
      <c r="C1017" s="10">
        <f>VLOOKUP(B1017,Dates!A:B,2,FALSE)</f>
        <v>5</v>
      </c>
      <c r="D1017">
        <v>4</v>
      </c>
      <c r="E1017" s="2">
        <f t="shared" si="60"/>
        <v>42438</v>
      </c>
      <c r="F1017">
        <v>0</v>
      </c>
      <c r="G1017" t="s">
        <v>62</v>
      </c>
      <c r="H1017" t="str">
        <f t="shared" si="61"/>
        <v>Other</v>
      </c>
      <c r="I1017">
        <v>18</v>
      </c>
      <c r="J1017">
        <v>88</v>
      </c>
      <c r="K1017">
        <v>4</v>
      </c>
      <c r="L1017" t="s">
        <v>46</v>
      </c>
      <c r="M1017" t="s">
        <v>683</v>
      </c>
      <c r="N1017" t="s">
        <v>888</v>
      </c>
      <c r="O1017" t="s">
        <v>725</v>
      </c>
      <c r="Q1017" t="s">
        <v>694</v>
      </c>
      <c r="R1017" t="s">
        <v>695</v>
      </c>
      <c r="S1017" t="s">
        <v>1053</v>
      </c>
      <c r="T1017" t="s">
        <v>1052</v>
      </c>
      <c r="U1017" s="7">
        <v>129.9900055</v>
      </c>
      <c r="V1017" s="7">
        <v>110.80340837177086</v>
      </c>
      <c r="W1017">
        <v>1</v>
      </c>
      <c r="X1017" s="7">
        <v>11.69999981</v>
      </c>
      <c r="Y1017" s="7">
        <v>129.9900055</v>
      </c>
      <c r="Z1017" s="7">
        <f t="shared" si="62"/>
        <v>118.29000569</v>
      </c>
      <c r="AA1017" t="s">
        <v>45</v>
      </c>
      <c r="AB1017" t="str">
        <f t="shared" si="63"/>
        <v>Non-Cash Payments</v>
      </c>
    </row>
    <row r="1018" spans="1:28" x14ac:dyDescent="0.25">
      <c r="A1018">
        <v>30724</v>
      </c>
      <c r="B1018" s="2">
        <v>42453</v>
      </c>
      <c r="C1018" s="10">
        <f>VLOOKUP(B1018,Dates!A:B,2,FALSE)</f>
        <v>5</v>
      </c>
      <c r="D1018">
        <v>4</v>
      </c>
      <c r="E1018" s="2">
        <f t="shared" si="60"/>
        <v>42459</v>
      </c>
      <c r="F1018">
        <v>1</v>
      </c>
      <c r="G1018" t="s">
        <v>62</v>
      </c>
      <c r="H1018" t="str">
        <f t="shared" si="61"/>
        <v>Other</v>
      </c>
      <c r="I1018">
        <v>18</v>
      </c>
      <c r="J1018">
        <v>7697</v>
      </c>
      <c r="K1018">
        <v>4</v>
      </c>
      <c r="L1018" t="s">
        <v>46</v>
      </c>
      <c r="M1018" t="s">
        <v>683</v>
      </c>
      <c r="N1018" t="s">
        <v>748</v>
      </c>
      <c r="O1018" t="s">
        <v>693</v>
      </c>
      <c r="Q1018" t="s">
        <v>694</v>
      </c>
      <c r="R1018" t="s">
        <v>695</v>
      </c>
      <c r="S1018" t="s">
        <v>1053</v>
      </c>
      <c r="T1018" t="s">
        <v>1052</v>
      </c>
      <c r="U1018" s="7">
        <v>129.9900055</v>
      </c>
      <c r="V1018" s="7">
        <v>110.80340837177086</v>
      </c>
      <c r="W1018">
        <v>1</v>
      </c>
      <c r="X1018" s="7">
        <v>11.69999981</v>
      </c>
      <c r="Y1018" s="7">
        <v>129.9900055</v>
      </c>
      <c r="Z1018" s="7">
        <f t="shared" si="62"/>
        <v>118.29000569</v>
      </c>
      <c r="AA1018" t="s">
        <v>45</v>
      </c>
      <c r="AB1018" t="str">
        <f t="shared" si="63"/>
        <v>Non-Cash Payments</v>
      </c>
    </row>
    <row r="1019" spans="1:28" x14ac:dyDescent="0.25">
      <c r="A1019">
        <v>74454</v>
      </c>
      <c r="B1019" s="2">
        <v>43091</v>
      </c>
      <c r="C1019" s="10">
        <f>VLOOKUP(B1019,Dates!A:B,2,FALSE)</f>
        <v>6</v>
      </c>
      <c r="D1019">
        <v>4</v>
      </c>
      <c r="E1019" s="2">
        <f t="shared" si="60"/>
        <v>43097</v>
      </c>
      <c r="F1019">
        <v>1</v>
      </c>
      <c r="G1019" t="s">
        <v>62</v>
      </c>
      <c r="H1019" t="str">
        <f t="shared" si="61"/>
        <v>Other</v>
      </c>
      <c r="I1019">
        <v>63</v>
      </c>
      <c r="J1019">
        <v>18007</v>
      </c>
      <c r="K1019">
        <v>4</v>
      </c>
      <c r="L1019" t="s">
        <v>46</v>
      </c>
      <c r="M1019" t="s">
        <v>683</v>
      </c>
      <c r="N1019" t="s">
        <v>889</v>
      </c>
      <c r="O1019" t="s">
        <v>890</v>
      </c>
      <c r="Q1019" t="s">
        <v>690</v>
      </c>
      <c r="R1019" t="s">
        <v>691</v>
      </c>
      <c r="S1019" t="s">
        <v>1118</v>
      </c>
      <c r="T1019" t="s">
        <v>1117</v>
      </c>
      <c r="U1019" s="7">
        <v>357.10000609999997</v>
      </c>
      <c r="V1019" s="7">
        <v>263.94000818499995</v>
      </c>
      <c r="W1019">
        <v>1</v>
      </c>
      <c r="X1019" s="7">
        <v>32.13999939</v>
      </c>
      <c r="Y1019" s="7">
        <v>357.10000609999997</v>
      </c>
      <c r="Z1019" s="7">
        <f t="shared" si="62"/>
        <v>324.96000670999996</v>
      </c>
      <c r="AA1019" t="s">
        <v>45</v>
      </c>
      <c r="AB1019" t="str">
        <f t="shared" si="63"/>
        <v>Non-Cash Payments</v>
      </c>
    </row>
    <row r="1020" spans="1:28" x14ac:dyDescent="0.25">
      <c r="A1020">
        <v>24558</v>
      </c>
      <c r="B1020" s="2">
        <v>42363</v>
      </c>
      <c r="C1020" s="10">
        <f>VLOOKUP(B1020,Dates!A:B,2,FALSE)</f>
        <v>6</v>
      </c>
      <c r="D1020">
        <v>4</v>
      </c>
      <c r="E1020" s="2">
        <f t="shared" si="60"/>
        <v>42369</v>
      </c>
      <c r="F1020">
        <v>0</v>
      </c>
      <c r="G1020" t="s">
        <v>62</v>
      </c>
      <c r="H1020" t="str">
        <f t="shared" si="61"/>
        <v>Other</v>
      </c>
      <c r="I1020">
        <v>18</v>
      </c>
      <c r="J1020">
        <v>8720</v>
      </c>
      <c r="K1020">
        <v>4</v>
      </c>
      <c r="L1020" t="s">
        <v>46</v>
      </c>
      <c r="M1020" t="s">
        <v>683</v>
      </c>
      <c r="N1020" t="s">
        <v>730</v>
      </c>
      <c r="O1020" t="s">
        <v>723</v>
      </c>
      <c r="Q1020" t="s">
        <v>690</v>
      </c>
      <c r="R1020" t="s">
        <v>691</v>
      </c>
      <c r="S1020" t="s">
        <v>1053</v>
      </c>
      <c r="T1020" t="s">
        <v>1052</v>
      </c>
      <c r="U1020" s="7">
        <v>129.9900055</v>
      </c>
      <c r="V1020" s="7">
        <v>110.80340837177086</v>
      </c>
      <c r="W1020">
        <v>1</v>
      </c>
      <c r="X1020" s="7">
        <v>11.69999981</v>
      </c>
      <c r="Y1020" s="7">
        <v>129.9900055</v>
      </c>
      <c r="Z1020" s="7">
        <f t="shared" si="62"/>
        <v>118.29000569</v>
      </c>
      <c r="AA1020" t="s">
        <v>45</v>
      </c>
      <c r="AB1020" t="str">
        <f t="shared" si="63"/>
        <v>Non-Cash Payments</v>
      </c>
    </row>
    <row r="1021" spans="1:28" x14ac:dyDescent="0.25">
      <c r="A1021">
        <v>24230</v>
      </c>
      <c r="B1021" s="2">
        <v>42358</v>
      </c>
      <c r="C1021" s="10">
        <f>VLOOKUP(B1021,Dates!A:B,2,FALSE)</f>
        <v>1</v>
      </c>
      <c r="D1021">
        <v>4</v>
      </c>
      <c r="E1021" s="2">
        <f t="shared" si="60"/>
        <v>42362</v>
      </c>
      <c r="F1021">
        <v>1</v>
      </c>
      <c r="G1021" t="s">
        <v>62</v>
      </c>
      <c r="H1021" t="str">
        <f t="shared" si="61"/>
        <v>Other</v>
      </c>
      <c r="I1021">
        <v>17</v>
      </c>
      <c r="J1021">
        <v>1718</v>
      </c>
      <c r="K1021">
        <v>4</v>
      </c>
      <c r="L1021" t="s">
        <v>46</v>
      </c>
      <c r="M1021" t="s">
        <v>683</v>
      </c>
      <c r="N1021" t="s">
        <v>770</v>
      </c>
      <c r="O1021" t="s">
        <v>771</v>
      </c>
      <c r="Q1021" t="s">
        <v>772</v>
      </c>
      <c r="R1021" t="s">
        <v>687</v>
      </c>
      <c r="S1021" t="s">
        <v>1055</v>
      </c>
      <c r="T1021" t="s">
        <v>1054</v>
      </c>
      <c r="U1021" s="7">
        <v>59.990001679999999</v>
      </c>
      <c r="V1021" s="7">
        <v>54.488929209402009</v>
      </c>
      <c r="W1021">
        <v>1</v>
      </c>
      <c r="X1021" s="7">
        <v>5.4000000950000002</v>
      </c>
      <c r="Y1021" s="7">
        <v>59.990001679999999</v>
      </c>
      <c r="Z1021" s="7">
        <f t="shared" si="62"/>
        <v>54.590001584999996</v>
      </c>
      <c r="AA1021" t="s">
        <v>45</v>
      </c>
      <c r="AB1021" t="str">
        <f t="shared" si="63"/>
        <v>Non-Cash Payments</v>
      </c>
    </row>
    <row r="1022" spans="1:28" x14ac:dyDescent="0.25">
      <c r="A1022">
        <v>26821</v>
      </c>
      <c r="B1022" s="2">
        <v>42396</v>
      </c>
      <c r="C1022" s="10">
        <f>VLOOKUP(B1022,Dates!A:B,2,FALSE)</f>
        <v>4</v>
      </c>
      <c r="D1022">
        <v>4</v>
      </c>
      <c r="E1022" s="2">
        <f t="shared" si="60"/>
        <v>42402</v>
      </c>
      <c r="F1022">
        <v>0</v>
      </c>
      <c r="G1022" t="s">
        <v>62</v>
      </c>
      <c r="H1022" t="str">
        <f t="shared" si="61"/>
        <v>Other</v>
      </c>
      <c r="I1022">
        <v>18</v>
      </c>
      <c r="J1022">
        <v>7795</v>
      </c>
      <c r="K1022">
        <v>4</v>
      </c>
      <c r="L1022" t="s">
        <v>46</v>
      </c>
      <c r="M1022" t="s">
        <v>683</v>
      </c>
      <c r="N1022" t="s">
        <v>796</v>
      </c>
      <c r="O1022" t="s">
        <v>685</v>
      </c>
      <c r="Q1022" t="s">
        <v>686</v>
      </c>
      <c r="R1022" t="s">
        <v>687</v>
      </c>
      <c r="S1022" t="s">
        <v>1053</v>
      </c>
      <c r="T1022" t="s">
        <v>1052</v>
      </c>
      <c r="U1022" s="7">
        <v>129.9900055</v>
      </c>
      <c r="V1022" s="7">
        <v>110.80340837177086</v>
      </c>
      <c r="W1022">
        <v>1</v>
      </c>
      <c r="X1022" s="7">
        <v>11.69999981</v>
      </c>
      <c r="Y1022" s="7">
        <v>129.9900055</v>
      </c>
      <c r="Z1022" s="7">
        <f t="shared" si="62"/>
        <v>118.29000569</v>
      </c>
      <c r="AA1022" t="s">
        <v>45</v>
      </c>
      <c r="AB1022" t="str">
        <f t="shared" si="63"/>
        <v>Non-Cash Payments</v>
      </c>
    </row>
    <row r="1023" spans="1:28" x14ac:dyDescent="0.25">
      <c r="A1023">
        <v>23211</v>
      </c>
      <c r="B1023" s="2">
        <v>42136</v>
      </c>
      <c r="C1023" s="10">
        <f>VLOOKUP(B1023,Dates!A:B,2,FALSE)</f>
        <v>3</v>
      </c>
      <c r="D1023">
        <v>4</v>
      </c>
      <c r="E1023" s="2">
        <f t="shared" si="60"/>
        <v>42142</v>
      </c>
      <c r="F1023">
        <v>0</v>
      </c>
      <c r="G1023" t="s">
        <v>62</v>
      </c>
      <c r="H1023" t="str">
        <f t="shared" si="61"/>
        <v>Other</v>
      </c>
      <c r="I1023">
        <v>18</v>
      </c>
      <c r="J1023">
        <v>12100</v>
      </c>
      <c r="K1023">
        <v>4</v>
      </c>
      <c r="L1023" t="s">
        <v>46</v>
      </c>
      <c r="M1023" t="s">
        <v>683</v>
      </c>
      <c r="N1023" t="s">
        <v>833</v>
      </c>
      <c r="O1023" t="s">
        <v>833</v>
      </c>
      <c r="Q1023" t="s">
        <v>834</v>
      </c>
      <c r="R1023" t="s">
        <v>687</v>
      </c>
      <c r="S1023" t="s">
        <v>1053</v>
      </c>
      <c r="T1023" t="s">
        <v>1052</v>
      </c>
      <c r="U1023" s="7">
        <v>129.9900055</v>
      </c>
      <c r="V1023" s="7">
        <v>110.80340837177086</v>
      </c>
      <c r="W1023">
        <v>1</v>
      </c>
      <c r="X1023" s="7">
        <v>11.69999981</v>
      </c>
      <c r="Y1023" s="7">
        <v>129.9900055</v>
      </c>
      <c r="Z1023" s="7">
        <f t="shared" si="62"/>
        <v>118.29000569</v>
      </c>
      <c r="AA1023" t="s">
        <v>45</v>
      </c>
      <c r="AB1023" t="str">
        <f t="shared" si="63"/>
        <v>Non-Cash Payments</v>
      </c>
    </row>
    <row r="1024" spans="1:28" x14ac:dyDescent="0.25">
      <c r="A1024">
        <v>21868</v>
      </c>
      <c r="B1024" s="2">
        <v>42324</v>
      </c>
      <c r="C1024" s="10">
        <f>VLOOKUP(B1024,Dates!A:B,2,FALSE)</f>
        <v>2</v>
      </c>
      <c r="D1024">
        <v>4</v>
      </c>
      <c r="E1024" s="2">
        <f t="shared" si="60"/>
        <v>42328</v>
      </c>
      <c r="F1024">
        <v>0</v>
      </c>
      <c r="G1024" t="s">
        <v>62</v>
      </c>
      <c r="H1024" t="str">
        <f t="shared" si="61"/>
        <v>Other</v>
      </c>
      <c r="I1024">
        <v>18</v>
      </c>
      <c r="J1024">
        <v>11979</v>
      </c>
      <c r="K1024">
        <v>4</v>
      </c>
      <c r="L1024" t="s">
        <v>46</v>
      </c>
      <c r="M1024" t="s">
        <v>683</v>
      </c>
      <c r="N1024" t="s">
        <v>854</v>
      </c>
      <c r="O1024" t="s">
        <v>854</v>
      </c>
      <c r="Q1024" t="s">
        <v>686</v>
      </c>
      <c r="R1024" t="s">
        <v>687</v>
      </c>
      <c r="S1024" t="s">
        <v>1053</v>
      </c>
      <c r="T1024" t="s">
        <v>1052</v>
      </c>
      <c r="U1024" s="7">
        <v>129.9900055</v>
      </c>
      <c r="V1024" s="7">
        <v>110.80340837177086</v>
      </c>
      <c r="W1024">
        <v>1</v>
      </c>
      <c r="X1024" s="7">
        <v>11.69999981</v>
      </c>
      <c r="Y1024" s="7">
        <v>129.9900055</v>
      </c>
      <c r="Z1024" s="7">
        <f t="shared" si="62"/>
        <v>118.29000569</v>
      </c>
      <c r="AA1024" t="s">
        <v>45</v>
      </c>
      <c r="AB1024" t="str">
        <f t="shared" si="63"/>
        <v>Non-Cash Payments</v>
      </c>
    </row>
    <row r="1025" spans="1:28" x14ac:dyDescent="0.25">
      <c r="A1025">
        <v>47009</v>
      </c>
      <c r="B1025" s="2">
        <v>42691</v>
      </c>
      <c r="C1025" s="10">
        <f>VLOOKUP(B1025,Dates!A:B,2,FALSE)</f>
        <v>5</v>
      </c>
      <c r="D1025">
        <v>4</v>
      </c>
      <c r="E1025" s="2">
        <f t="shared" si="60"/>
        <v>42697</v>
      </c>
      <c r="F1025">
        <v>1</v>
      </c>
      <c r="G1025" t="s">
        <v>62</v>
      </c>
      <c r="H1025" t="str">
        <f t="shared" si="61"/>
        <v>Other</v>
      </c>
      <c r="I1025">
        <v>18</v>
      </c>
      <c r="J1025">
        <v>150</v>
      </c>
      <c r="K1025">
        <v>4</v>
      </c>
      <c r="L1025" t="s">
        <v>46</v>
      </c>
      <c r="M1025" t="s">
        <v>683</v>
      </c>
      <c r="N1025" t="s">
        <v>758</v>
      </c>
      <c r="O1025" t="s">
        <v>758</v>
      </c>
      <c r="Q1025" t="s">
        <v>759</v>
      </c>
      <c r="R1025" t="s">
        <v>737</v>
      </c>
      <c r="S1025" t="s">
        <v>1053</v>
      </c>
      <c r="T1025" t="s">
        <v>1052</v>
      </c>
      <c r="U1025" s="7">
        <v>129.9900055</v>
      </c>
      <c r="V1025" s="7">
        <v>110.80340837177086</v>
      </c>
      <c r="W1025">
        <v>1</v>
      </c>
      <c r="X1025" s="7">
        <v>11.69999981</v>
      </c>
      <c r="Y1025" s="7">
        <v>129.9900055</v>
      </c>
      <c r="Z1025" s="7">
        <f t="shared" si="62"/>
        <v>118.29000569</v>
      </c>
      <c r="AA1025" t="s">
        <v>45</v>
      </c>
      <c r="AB1025" t="str">
        <f t="shared" si="63"/>
        <v>Non-Cash Payments</v>
      </c>
    </row>
    <row r="1026" spans="1:28" x14ac:dyDescent="0.25">
      <c r="A1026">
        <v>42271</v>
      </c>
      <c r="B1026" s="2">
        <v>42622</v>
      </c>
      <c r="C1026" s="10">
        <f>VLOOKUP(B1026,Dates!A:B,2,FALSE)</f>
        <v>6</v>
      </c>
      <c r="D1026">
        <v>4</v>
      </c>
      <c r="E1026" s="2">
        <f t="shared" si="60"/>
        <v>42628</v>
      </c>
      <c r="F1026">
        <v>0</v>
      </c>
      <c r="G1026" t="s">
        <v>62</v>
      </c>
      <c r="H1026" t="str">
        <f t="shared" si="61"/>
        <v>Other</v>
      </c>
      <c r="I1026">
        <v>18</v>
      </c>
      <c r="J1026">
        <v>3905</v>
      </c>
      <c r="K1026">
        <v>4</v>
      </c>
      <c r="L1026" t="s">
        <v>46</v>
      </c>
      <c r="M1026" t="s">
        <v>683</v>
      </c>
      <c r="N1026" t="s">
        <v>891</v>
      </c>
      <c r="O1026" t="s">
        <v>892</v>
      </c>
      <c r="Q1026" t="s">
        <v>801</v>
      </c>
      <c r="R1026" t="s">
        <v>777</v>
      </c>
      <c r="S1026" t="s">
        <v>1053</v>
      </c>
      <c r="T1026" t="s">
        <v>1052</v>
      </c>
      <c r="U1026" s="7">
        <v>129.9900055</v>
      </c>
      <c r="V1026" s="7">
        <v>110.80340837177086</v>
      </c>
      <c r="W1026">
        <v>1</v>
      </c>
      <c r="X1026" s="7">
        <v>13</v>
      </c>
      <c r="Y1026" s="7">
        <v>129.9900055</v>
      </c>
      <c r="Z1026" s="7">
        <f t="shared" si="62"/>
        <v>116.9900055</v>
      </c>
      <c r="AA1026" t="s">
        <v>45</v>
      </c>
      <c r="AB1026" t="str">
        <f t="shared" si="63"/>
        <v>Non-Cash Payments</v>
      </c>
    </row>
    <row r="1027" spans="1:28" x14ac:dyDescent="0.25">
      <c r="A1027">
        <v>36146</v>
      </c>
      <c r="B1027" s="2">
        <v>42680</v>
      </c>
      <c r="C1027" s="10">
        <f>VLOOKUP(B1027,Dates!A:B,2,FALSE)</f>
        <v>1</v>
      </c>
      <c r="D1027">
        <v>2</v>
      </c>
      <c r="E1027" s="2">
        <f t="shared" ref="E1027:E1090" si="64">WORKDAY(B1027,D1027)</f>
        <v>42682</v>
      </c>
      <c r="F1027">
        <v>0</v>
      </c>
      <c r="G1027" t="s">
        <v>23</v>
      </c>
      <c r="H1027" t="str">
        <f t="shared" ref="H1027:H1090" si="65">IF(AND(F1027=0,G1027="Same Day"),"Same Day - On Time","Other")</f>
        <v>Other</v>
      </c>
      <c r="I1027">
        <v>13</v>
      </c>
      <c r="J1027">
        <v>3296</v>
      </c>
      <c r="K1027">
        <v>3</v>
      </c>
      <c r="L1027" t="s">
        <v>24</v>
      </c>
      <c r="M1027" t="s">
        <v>893</v>
      </c>
      <c r="N1027" t="s">
        <v>894</v>
      </c>
      <c r="O1027" t="s">
        <v>895</v>
      </c>
      <c r="P1027">
        <v>99301</v>
      </c>
      <c r="Q1027" t="s">
        <v>896</v>
      </c>
      <c r="R1027" t="s">
        <v>897</v>
      </c>
      <c r="S1027" t="s">
        <v>1051</v>
      </c>
      <c r="T1027" t="s">
        <v>1106</v>
      </c>
      <c r="U1027" s="7">
        <v>44.990001679999999</v>
      </c>
      <c r="V1027" s="7">
        <v>31.547668386333335</v>
      </c>
      <c r="W1027">
        <v>2</v>
      </c>
      <c r="X1027" s="7">
        <v>15.30000019</v>
      </c>
      <c r="Y1027" s="7">
        <v>89.980003359999998</v>
      </c>
      <c r="Z1027" s="7">
        <f t="shared" ref="Z1027:Z1090" si="66">Y1027-X1027</f>
        <v>74.680003169999992</v>
      </c>
      <c r="AA1027" t="s">
        <v>30</v>
      </c>
      <c r="AB1027" t="str">
        <f t="shared" ref="AB1027:AB1090" si="67">IF(AND(Z1027&gt;200,AA1027="CASH"),"Cash Over 200",IF(AA1027="CASH","Cash Not Over 200","Non-Cash Payments"))</f>
        <v>Cash Not Over 200</v>
      </c>
    </row>
    <row r="1028" spans="1:28" x14ac:dyDescent="0.25">
      <c r="A1028">
        <v>41234</v>
      </c>
      <c r="B1028" s="2">
        <v>42606</v>
      </c>
      <c r="C1028" s="10">
        <f>VLOOKUP(B1028,Dates!A:B,2,FALSE)</f>
        <v>4</v>
      </c>
      <c r="D1028">
        <v>2</v>
      </c>
      <c r="E1028" s="2">
        <f t="shared" si="64"/>
        <v>42608</v>
      </c>
      <c r="F1028">
        <v>1</v>
      </c>
      <c r="G1028" t="s">
        <v>23</v>
      </c>
      <c r="H1028" t="str">
        <f t="shared" si="65"/>
        <v>Other</v>
      </c>
      <c r="I1028">
        <v>12</v>
      </c>
      <c r="J1028">
        <v>3182</v>
      </c>
      <c r="K1028">
        <v>3</v>
      </c>
      <c r="L1028" t="s">
        <v>24</v>
      </c>
      <c r="M1028" t="s">
        <v>893</v>
      </c>
      <c r="N1028" t="s">
        <v>898</v>
      </c>
      <c r="O1028" t="s">
        <v>899</v>
      </c>
      <c r="P1028">
        <v>90049</v>
      </c>
      <c r="Q1028" t="s">
        <v>896</v>
      </c>
      <c r="R1028" t="s">
        <v>897</v>
      </c>
      <c r="S1028" t="s">
        <v>1087</v>
      </c>
      <c r="T1028" t="s">
        <v>1086</v>
      </c>
      <c r="U1028" s="7">
        <v>54.97000122</v>
      </c>
      <c r="V1028" s="7">
        <v>38.635001181666667</v>
      </c>
      <c r="W1028">
        <v>2</v>
      </c>
      <c r="X1028" s="7">
        <v>19.790000920000001</v>
      </c>
      <c r="Y1028" s="7">
        <v>109.94000244</v>
      </c>
      <c r="Z1028" s="7">
        <f t="shared" si="66"/>
        <v>90.150001520000004</v>
      </c>
      <c r="AA1028" t="s">
        <v>30</v>
      </c>
      <c r="AB1028" t="str">
        <f t="shared" si="67"/>
        <v>Cash Not Over 200</v>
      </c>
    </row>
    <row r="1029" spans="1:28" x14ac:dyDescent="0.25">
      <c r="A1029">
        <v>32090</v>
      </c>
      <c r="B1029" s="2">
        <v>42473</v>
      </c>
      <c r="C1029" s="10">
        <f>VLOOKUP(B1029,Dates!A:B,2,FALSE)</f>
        <v>4</v>
      </c>
      <c r="D1029">
        <v>2</v>
      </c>
      <c r="E1029" s="2">
        <f t="shared" si="64"/>
        <v>42475</v>
      </c>
      <c r="F1029">
        <v>1</v>
      </c>
      <c r="G1029" t="s">
        <v>23</v>
      </c>
      <c r="H1029" t="str">
        <f t="shared" si="65"/>
        <v>Other</v>
      </c>
      <c r="I1029">
        <v>17</v>
      </c>
      <c r="J1029">
        <v>7864</v>
      </c>
      <c r="K1029">
        <v>4</v>
      </c>
      <c r="L1029" t="s">
        <v>46</v>
      </c>
      <c r="M1029" t="s">
        <v>893</v>
      </c>
      <c r="N1029" t="s">
        <v>900</v>
      </c>
      <c r="O1029" t="s">
        <v>899</v>
      </c>
      <c r="P1029">
        <v>94110</v>
      </c>
      <c r="Q1029" t="s">
        <v>896</v>
      </c>
      <c r="R1029" t="s">
        <v>897</v>
      </c>
      <c r="S1029" t="s">
        <v>1055</v>
      </c>
      <c r="T1029" t="s">
        <v>1054</v>
      </c>
      <c r="U1029" s="7">
        <v>59.990001679999999</v>
      </c>
      <c r="V1029" s="7">
        <v>54.488929209402009</v>
      </c>
      <c r="W1029">
        <v>2</v>
      </c>
      <c r="X1029" s="7">
        <v>2.4000000950000002</v>
      </c>
      <c r="Y1029" s="7">
        <v>119.98000336</v>
      </c>
      <c r="Z1029" s="7">
        <f t="shared" si="66"/>
        <v>117.580003265</v>
      </c>
      <c r="AA1029" t="s">
        <v>30</v>
      </c>
      <c r="AB1029" t="str">
        <f t="shared" si="67"/>
        <v>Cash Not Over 200</v>
      </c>
    </row>
    <row r="1030" spans="1:28" x14ac:dyDescent="0.25">
      <c r="A1030">
        <v>34773</v>
      </c>
      <c r="B1030" s="2">
        <v>42512</v>
      </c>
      <c r="C1030" s="10">
        <f>VLOOKUP(B1030,Dates!A:B,2,FALSE)</f>
        <v>1</v>
      </c>
      <c r="D1030">
        <v>2</v>
      </c>
      <c r="E1030" s="2">
        <f t="shared" si="64"/>
        <v>42514</v>
      </c>
      <c r="F1030">
        <v>1</v>
      </c>
      <c r="G1030" t="s">
        <v>23</v>
      </c>
      <c r="H1030" t="str">
        <f t="shared" si="65"/>
        <v>Other</v>
      </c>
      <c r="I1030">
        <v>17</v>
      </c>
      <c r="J1030">
        <v>11169</v>
      </c>
      <c r="K1030">
        <v>4</v>
      </c>
      <c r="L1030" t="s">
        <v>46</v>
      </c>
      <c r="M1030" t="s">
        <v>893</v>
      </c>
      <c r="N1030" t="s">
        <v>901</v>
      </c>
      <c r="O1030" t="s">
        <v>902</v>
      </c>
      <c r="P1030">
        <v>66212</v>
      </c>
      <c r="Q1030" t="s">
        <v>896</v>
      </c>
      <c r="R1030" t="s">
        <v>903</v>
      </c>
      <c r="S1030" t="s">
        <v>1055</v>
      </c>
      <c r="T1030" t="s">
        <v>1054</v>
      </c>
      <c r="U1030" s="7">
        <v>59.990001679999999</v>
      </c>
      <c r="V1030" s="7">
        <v>54.488929209402009</v>
      </c>
      <c r="W1030">
        <v>2</v>
      </c>
      <c r="X1030" s="7">
        <v>24</v>
      </c>
      <c r="Y1030" s="7">
        <v>119.98000336</v>
      </c>
      <c r="Z1030" s="7">
        <f t="shared" si="66"/>
        <v>95.980003359999998</v>
      </c>
      <c r="AA1030" t="s">
        <v>30</v>
      </c>
      <c r="AB1030" t="str">
        <f t="shared" si="67"/>
        <v>Cash Not Over 200</v>
      </c>
    </row>
    <row r="1031" spans="1:28" x14ac:dyDescent="0.25">
      <c r="A1031">
        <v>33824</v>
      </c>
      <c r="B1031" s="2">
        <v>42587</v>
      </c>
      <c r="C1031" s="10">
        <f>VLOOKUP(B1031,Dates!A:B,2,FALSE)</f>
        <v>6</v>
      </c>
      <c r="D1031">
        <v>4</v>
      </c>
      <c r="E1031" s="2">
        <f t="shared" si="64"/>
        <v>42593</v>
      </c>
      <c r="F1031">
        <v>0</v>
      </c>
      <c r="G1031" t="s">
        <v>62</v>
      </c>
      <c r="H1031" t="str">
        <f t="shared" si="65"/>
        <v>Other</v>
      </c>
      <c r="I1031">
        <v>13</v>
      </c>
      <c r="J1031">
        <v>1509</v>
      </c>
      <c r="K1031">
        <v>3</v>
      </c>
      <c r="L1031" t="s">
        <v>24</v>
      </c>
      <c r="M1031" t="s">
        <v>893</v>
      </c>
      <c r="N1031" t="s">
        <v>904</v>
      </c>
      <c r="O1031" t="s">
        <v>905</v>
      </c>
      <c r="P1031">
        <v>77041</v>
      </c>
      <c r="Q1031" t="s">
        <v>896</v>
      </c>
      <c r="R1031" t="s">
        <v>903</v>
      </c>
      <c r="S1031" t="s">
        <v>1051</v>
      </c>
      <c r="T1031" t="s">
        <v>1106</v>
      </c>
      <c r="U1031" s="7">
        <v>44.990001679999999</v>
      </c>
      <c r="V1031" s="7">
        <v>31.547668386333335</v>
      </c>
      <c r="W1031">
        <v>3</v>
      </c>
      <c r="X1031" s="7">
        <v>6.75</v>
      </c>
      <c r="Y1031" s="7">
        <v>134.97000503999999</v>
      </c>
      <c r="Z1031" s="7">
        <f t="shared" si="66"/>
        <v>128.22000503999999</v>
      </c>
      <c r="AA1031" t="s">
        <v>66</v>
      </c>
      <c r="AB1031" t="str">
        <f t="shared" si="67"/>
        <v>Non-Cash Payments</v>
      </c>
    </row>
    <row r="1032" spans="1:28" x14ac:dyDescent="0.25">
      <c r="A1032">
        <v>31364</v>
      </c>
      <c r="B1032" s="2">
        <v>42404</v>
      </c>
      <c r="C1032" s="10">
        <f>VLOOKUP(B1032,Dates!A:B,2,FALSE)</f>
        <v>5</v>
      </c>
      <c r="D1032">
        <v>4</v>
      </c>
      <c r="E1032" s="2">
        <f t="shared" si="64"/>
        <v>42410</v>
      </c>
      <c r="F1032">
        <v>0</v>
      </c>
      <c r="G1032" t="s">
        <v>62</v>
      </c>
      <c r="H1032" t="str">
        <f t="shared" si="65"/>
        <v>Other</v>
      </c>
      <c r="I1032">
        <v>9</v>
      </c>
      <c r="J1032">
        <v>1636</v>
      </c>
      <c r="K1032">
        <v>3</v>
      </c>
      <c r="L1032" t="s">
        <v>24</v>
      </c>
      <c r="M1032" t="s">
        <v>893</v>
      </c>
      <c r="N1032" t="s">
        <v>906</v>
      </c>
      <c r="O1032" t="s">
        <v>907</v>
      </c>
      <c r="P1032">
        <v>85234</v>
      </c>
      <c r="Q1032" t="s">
        <v>896</v>
      </c>
      <c r="R1032" t="s">
        <v>897</v>
      </c>
      <c r="S1032" t="s">
        <v>1045</v>
      </c>
      <c r="T1032" t="s">
        <v>1044</v>
      </c>
      <c r="U1032" s="7">
        <v>99.989997860000003</v>
      </c>
      <c r="V1032" s="7">
        <v>95.114003926871064</v>
      </c>
      <c r="W1032">
        <v>3</v>
      </c>
      <c r="X1032" s="7">
        <v>21</v>
      </c>
      <c r="Y1032" s="7">
        <v>299.96999357999999</v>
      </c>
      <c r="Z1032" s="7">
        <f t="shared" si="66"/>
        <v>278.96999357999999</v>
      </c>
      <c r="AA1032" t="s">
        <v>66</v>
      </c>
      <c r="AB1032" t="str">
        <f t="shared" si="67"/>
        <v>Non-Cash Payments</v>
      </c>
    </row>
    <row r="1033" spans="1:28" x14ac:dyDescent="0.25">
      <c r="A1033">
        <v>40495</v>
      </c>
      <c r="B1033" s="2">
        <v>42596</v>
      </c>
      <c r="C1033" s="10">
        <f>VLOOKUP(B1033,Dates!A:B,2,FALSE)</f>
        <v>1</v>
      </c>
      <c r="D1033">
        <v>4</v>
      </c>
      <c r="E1033" s="2">
        <f t="shared" si="64"/>
        <v>42600</v>
      </c>
      <c r="F1033">
        <v>0</v>
      </c>
      <c r="G1033" t="s">
        <v>62</v>
      </c>
      <c r="H1033" t="str">
        <f t="shared" si="65"/>
        <v>Other</v>
      </c>
      <c r="I1033">
        <v>9</v>
      </c>
      <c r="J1033">
        <v>2784</v>
      </c>
      <c r="K1033">
        <v>3</v>
      </c>
      <c r="L1033" t="s">
        <v>24</v>
      </c>
      <c r="M1033" t="s">
        <v>893</v>
      </c>
      <c r="N1033" t="s">
        <v>908</v>
      </c>
      <c r="O1033" t="s">
        <v>899</v>
      </c>
      <c r="P1033">
        <v>95123</v>
      </c>
      <c r="Q1033" t="s">
        <v>896</v>
      </c>
      <c r="R1033" t="s">
        <v>897</v>
      </c>
      <c r="S1033" t="s">
        <v>1045</v>
      </c>
      <c r="T1033" t="s">
        <v>1044</v>
      </c>
      <c r="U1033" s="7">
        <v>99.989997860000003</v>
      </c>
      <c r="V1033" s="7">
        <v>95.114003926871064</v>
      </c>
      <c r="W1033">
        <v>3</v>
      </c>
      <c r="X1033" s="7">
        <v>27</v>
      </c>
      <c r="Y1033" s="7">
        <v>299.96999357999999</v>
      </c>
      <c r="Z1033" s="7">
        <f t="shared" si="66"/>
        <v>272.96999357999999</v>
      </c>
      <c r="AA1033" t="s">
        <v>66</v>
      </c>
      <c r="AB1033" t="str">
        <f t="shared" si="67"/>
        <v>Non-Cash Payments</v>
      </c>
    </row>
    <row r="1034" spans="1:28" x14ac:dyDescent="0.25">
      <c r="A1034">
        <v>31364</v>
      </c>
      <c r="B1034" s="2">
        <v>42404</v>
      </c>
      <c r="C1034" s="10">
        <f>VLOOKUP(B1034,Dates!A:B,2,FALSE)</f>
        <v>5</v>
      </c>
      <c r="D1034">
        <v>4</v>
      </c>
      <c r="E1034" s="2">
        <f t="shared" si="64"/>
        <v>42410</v>
      </c>
      <c r="F1034">
        <v>0</v>
      </c>
      <c r="G1034" t="s">
        <v>62</v>
      </c>
      <c r="H1034" t="str">
        <f t="shared" si="65"/>
        <v>Other</v>
      </c>
      <c r="I1034">
        <v>9</v>
      </c>
      <c r="J1034">
        <v>1636</v>
      </c>
      <c r="K1034">
        <v>3</v>
      </c>
      <c r="L1034" t="s">
        <v>24</v>
      </c>
      <c r="M1034" t="s">
        <v>893</v>
      </c>
      <c r="N1034" t="s">
        <v>906</v>
      </c>
      <c r="O1034" t="s">
        <v>907</v>
      </c>
      <c r="P1034">
        <v>85234</v>
      </c>
      <c r="Q1034" t="s">
        <v>896</v>
      </c>
      <c r="R1034" t="s">
        <v>897</v>
      </c>
      <c r="S1034" t="s">
        <v>1045</v>
      </c>
      <c r="T1034" t="s">
        <v>1044</v>
      </c>
      <c r="U1034" s="7">
        <v>99.989997860000003</v>
      </c>
      <c r="V1034" s="7">
        <v>95.114003926871064</v>
      </c>
      <c r="W1034">
        <v>3</v>
      </c>
      <c r="X1034" s="7">
        <v>27</v>
      </c>
      <c r="Y1034" s="7">
        <v>299.96999357999999</v>
      </c>
      <c r="Z1034" s="7">
        <f t="shared" si="66"/>
        <v>272.96999357999999</v>
      </c>
      <c r="AA1034" t="s">
        <v>66</v>
      </c>
      <c r="AB1034" t="str">
        <f t="shared" si="67"/>
        <v>Non-Cash Payments</v>
      </c>
    </row>
    <row r="1035" spans="1:28" x14ac:dyDescent="0.25">
      <c r="A1035">
        <v>34506</v>
      </c>
      <c r="B1035" s="2">
        <v>42508</v>
      </c>
      <c r="C1035" s="10">
        <f>VLOOKUP(B1035,Dates!A:B,2,FALSE)</f>
        <v>4</v>
      </c>
      <c r="D1035">
        <v>4</v>
      </c>
      <c r="E1035" s="2">
        <f t="shared" si="64"/>
        <v>42514</v>
      </c>
      <c r="F1035">
        <v>0</v>
      </c>
      <c r="G1035" t="s">
        <v>62</v>
      </c>
      <c r="H1035" t="str">
        <f t="shared" si="65"/>
        <v>Other</v>
      </c>
      <c r="I1035">
        <v>17</v>
      </c>
      <c r="J1035">
        <v>9174</v>
      </c>
      <c r="K1035">
        <v>4</v>
      </c>
      <c r="L1035" t="s">
        <v>46</v>
      </c>
      <c r="M1035" t="s">
        <v>893</v>
      </c>
      <c r="N1035" t="s">
        <v>909</v>
      </c>
      <c r="O1035" t="s">
        <v>899</v>
      </c>
      <c r="P1035">
        <v>93727</v>
      </c>
      <c r="Q1035" t="s">
        <v>896</v>
      </c>
      <c r="R1035" t="s">
        <v>897</v>
      </c>
      <c r="S1035" t="s">
        <v>1055</v>
      </c>
      <c r="T1035" t="s">
        <v>1054</v>
      </c>
      <c r="U1035" s="7">
        <v>59.990001679999999</v>
      </c>
      <c r="V1035" s="7">
        <v>54.488929209402009</v>
      </c>
      <c r="W1035">
        <v>3</v>
      </c>
      <c r="X1035" s="7">
        <v>9</v>
      </c>
      <c r="Y1035" s="7">
        <v>179.97000503999999</v>
      </c>
      <c r="Z1035" s="7">
        <f t="shared" si="66"/>
        <v>170.97000503999999</v>
      </c>
      <c r="AA1035" t="s">
        <v>66</v>
      </c>
      <c r="AB1035" t="str">
        <f t="shared" si="67"/>
        <v>Non-Cash Payments</v>
      </c>
    </row>
    <row r="1036" spans="1:28" x14ac:dyDescent="0.25">
      <c r="A1036">
        <v>33607</v>
      </c>
      <c r="B1036" s="2">
        <v>42495</v>
      </c>
      <c r="C1036" s="10">
        <f>VLOOKUP(B1036,Dates!A:B,2,FALSE)</f>
        <v>5</v>
      </c>
      <c r="D1036">
        <v>4</v>
      </c>
      <c r="E1036" s="2">
        <f t="shared" si="64"/>
        <v>42501</v>
      </c>
      <c r="F1036">
        <v>0</v>
      </c>
      <c r="G1036" t="s">
        <v>62</v>
      </c>
      <c r="H1036" t="str">
        <f t="shared" si="65"/>
        <v>Other</v>
      </c>
      <c r="I1036">
        <v>17</v>
      </c>
      <c r="J1036">
        <v>122</v>
      </c>
      <c r="K1036">
        <v>4</v>
      </c>
      <c r="L1036" t="s">
        <v>46</v>
      </c>
      <c r="M1036" t="s">
        <v>893</v>
      </c>
      <c r="N1036" t="s">
        <v>910</v>
      </c>
      <c r="O1036" t="s">
        <v>907</v>
      </c>
      <c r="P1036">
        <v>85345</v>
      </c>
      <c r="Q1036" t="s">
        <v>896</v>
      </c>
      <c r="R1036" t="s">
        <v>897</v>
      </c>
      <c r="S1036" t="s">
        <v>1055</v>
      </c>
      <c r="T1036" t="s">
        <v>1054</v>
      </c>
      <c r="U1036" s="7">
        <v>59.990001679999999</v>
      </c>
      <c r="V1036" s="7">
        <v>54.488929209402009</v>
      </c>
      <c r="W1036">
        <v>3</v>
      </c>
      <c r="X1036" s="7">
        <v>12.600000380000001</v>
      </c>
      <c r="Y1036" s="7">
        <v>179.97000503999999</v>
      </c>
      <c r="Z1036" s="7">
        <f t="shared" si="66"/>
        <v>167.37000465999998</v>
      </c>
      <c r="AA1036" t="s">
        <v>66</v>
      </c>
      <c r="AB1036" t="str">
        <f t="shared" si="67"/>
        <v>Non-Cash Payments</v>
      </c>
    </row>
    <row r="1037" spans="1:28" x14ac:dyDescent="0.25">
      <c r="A1037">
        <v>32617</v>
      </c>
      <c r="B1037" s="2">
        <v>42481</v>
      </c>
      <c r="C1037" s="10">
        <f>VLOOKUP(B1037,Dates!A:B,2,FALSE)</f>
        <v>5</v>
      </c>
      <c r="D1037">
        <v>4</v>
      </c>
      <c r="E1037" s="2">
        <f t="shared" si="64"/>
        <v>42487</v>
      </c>
      <c r="F1037">
        <v>0</v>
      </c>
      <c r="G1037" t="s">
        <v>62</v>
      </c>
      <c r="H1037" t="str">
        <f t="shared" si="65"/>
        <v>Other</v>
      </c>
      <c r="I1037">
        <v>17</v>
      </c>
      <c r="J1037">
        <v>3800</v>
      </c>
      <c r="K1037">
        <v>4</v>
      </c>
      <c r="L1037" t="s">
        <v>46</v>
      </c>
      <c r="M1037" t="s">
        <v>893</v>
      </c>
      <c r="N1037" t="s">
        <v>911</v>
      </c>
      <c r="O1037" t="s">
        <v>912</v>
      </c>
      <c r="P1037">
        <v>45231</v>
      </c>
      <c r="Q1037" t="s">
        <v>896</v>
      </c>
      <c r="R1037" t="s">
        <v>913</v>
      </c>
      <c r="S1037" t="s">
        <v>1055</v>
      </c>
      <c r="T1037" t="s">
        <v>1054</v>
      </c>
      <c r="U1037" s="7">
        <v>59.990001679999999</v>
      </c>
      <c r="V1037" s="7">
        <v>54.488929209402009</v>
      </c>
      <c r="W1037">
        <v>3</v>
      </c>
      <c r="X1037" s="7">
        <v>21.600000380000001</v>
      </c>
      <c r="Y1037" s="7">
        <v>179.97000503999999</v>
      </c>
      <c r="Z1037" s="7">
        <f t="shared" si="66"/>
        <v>158.37000465999998</v>
      </c>
      <c r="AA1037" t="s">
        <v>66</v>
      </c>
      <c r="AB1037" t="str">
        <f t="shared" si="67"/>
        <v>Non-Cash Payments</v>
      </c>
    </row>
    <row r="1038" spans="1:28" x14ac:dyDescent="0.25">
      <c r="A1038">
        <v>37496</v>
      </c>
      <c r="B1038" s="2">
        <v>42376</v>
      </c>
      <c r="C1038" s="10">
        <f>VLOOKUP(B1038,Dates!A:B,2,FALSE)</f>
        <v>5</v>
      </c>
      <c r="D1038">
        <v>4</v>
      </c>
      <c r="E1038" s="2">
        <f t="shared" si="64"/>
        <v>42382</v>
      </c>
      <c r="F1038">
        <v>0</v>
      </c>
      <c r="G1038" t="s">
        <v>62</v>
      </c>
      <c r="H1038" t="str">
        <f t="shared" si="65"/>
        <v>Other</v>
      </c>
      <c r="I1038">
        <v>29</v>
      </c>
      <c r="J1038">
        <v>10029</v>
      </c>
      <c r="K1038">
        <v>5</v>
      </c>
      <c r="L1038" t="s">
        <v>31</v>
      </c>
      <c r="M1038" t="s">
        <v>893</v>
      </c>
      <c r="N1038" t="s">
        <v>914</v>
      </c>
      <c r="O1038" t="s">
        <v>915</v>
      </c>
      <c r="P1038">
        <v>47201</v>
      </c>
      <c r="Q1038" t="s">
        <v>896</v>
      </c>
      <c r="R1038" t="s">
        <v>903</v>
      </c>
      <c r="S1038" t="s">
        <v>1047</v>
      </c>
      <c r="T1038" t="s">
        <v>1046</v>
      </c>
      <c r="U1038" s="7">
        <v>39.990001679999999</v>
      </c>
      <c r="V1038" s="7">
        <v>34.198098313835338</v>
      </c>
      <c r="W1038">
        <v>3</v>
      </c>
      <c r="X1038" s="7">
        <v>1.2000000479999999</v>
      </c>
      <c r="Y1038" s="7">
        <v>119.97000503999999</v>
      </c>
      <c r="Z1038" s="7">
        <f t="shared" si="66"/>
        <v>118.77000499199998</v>
      </c>
      <c r="AA1038" t="s">
        <v>66</v>
      </c>
      <c r="AB1038" t="str">
        <f t="shared" si="67"/>
        <v>Non-Cash Payments</v>
      </c>
    </row>
    <row r="1039" spans="1:28" x14ac:dyDescent="0.25">
      <c r="A1039">
        <v>32617</v>
      </c>
      <c r="B1039" s="2">
        <v>42481</v>
      </c>
      <c r="C1039" s="10">
        <f>VLOOKUP(B1039,Dates!A:B,2,FALSE)</f>
        <v>5</v>
      </c>
      <c r="D1039">
        <v>4</v>
      </c>
      <c r="E1039" s="2">
        <f t="shared" si="64"/>
        <v>42487</v>
      </c>
      <c r="F1039">
        <v>0</v>
      </c>
      <c r="G1039" t="s">
        <v>62</v>
      </c>
      <c r="H1039" t="str">
        <f t="shared" si="65"/>
        <v>Other</v>
      </c>
      <c r="I1039">
        <v>26</v>
      </c>
      <c r="J1039">
        <v>3800</v>
      </c>
      <c r="K1039">
        <v>5</v>
      </c>
      <c r="L1039" t="s">
        <v>31</v>
      </c>
      <c r="M1039" t="s">
        <v>893</v>
      </c>
      <c r="N1039" t="s">
        <v>911</v>
      </c>
      <c r="O1039" t="s">
        <v>912</v>
      </c>
      <c r="P1039">
        <v>45231</v>
      </c>
      <c r="Q1039" t="s">
        <v>896</v>
      </c>
      <c r="R1039" t="s">
        <v>913</v>
      </c>
      <c r="S1039" t="s">
        <v>1063</v>
      </c>
      <c r="T1039" t="s">
        <v>1081</v>
      </c>
      <c r="U1039" s="7">
        <v>25</v>
      </c>
      <c r="V1039" s="7">
        <v>17.922466723766668</v>
      </c>
      <c r="W1039">
        <v>3</v>
      </c>
      <c r="X1039" s="7">
        <v>1.5</v>
      </c>
      <c r="Y1039" s="7">
        <v>75</v>
      </c>
      <c r="Z1039" s="7">
        <f t="shared" si="66"/>
        <v>73.5</v>
      </c>
      <c r="AA1039" t="s">
        <v>66</v>
      </c>
      <c r="AB1039" t="str">
        <f t="shared" si="67"/>
        <v>Non-Cash Payments</v>
      </c>
    </row>
    <row r="1040" spans="1:28" x14ac:dyDescent="0.25">
      <c r="A1040">
        <v>49075</v>
      </c>
      <c r="B1040" s="2">
        <v>42721</v>
      </c>
      <c r="C1040" s="10">
        <f>VLOOKUP(B1040,Dates!A:B,2,FALSE)</f>
        <v>7</v>
      </c>
      <c r="D1040">
        <v>4</v>
      </c>
      <c r="E1040" s="2">
        <f t="shared" si="64"/>
        <v>42726</v>
      </c>
      <c r="F1040">
        <v>0</v>
      </c>
      <c r="G1040" t="s">
        <v>62</v>
      </c>
      <c r="H1040" t="str">
        <f t="shared" si="65"/>
        <v>Other</v>
      </c>
      <c r="I1040">
        <v>24</v>
      </c>
      <c r="J1040">
        <v>2805</v>
      </c>
      <c r="K1040">
        <v>5</v>
      </c>
      <c r="L1040" t="s">
        <v>31</v>
      </c>
      <c r="M1040" t="s">
        <v>893</v>
      </c>
      <c r="N1040" t="s">
        <v>916</v>
      </c>
      <c r="O1040" t="s">
        <v>917</v>
      </c>
      <c r="Q1040" t="s">
        <v>918</v>
      </c>
      <c r="R1040" t="s">
        <v>918</v>
      </c>
      <c r="S1040" t="s">
        <v>1059</v>
      </c>
      <c r="T1040" t="s">
        <v>1058</v>
      </c>
      <c r="U1040" s="7">
        <v>50</v>
      </c>
      <c r="V1040" s="7">
        <v>43.678035218757444</v>
      </c>
      <c r="W1040">
        <v>3</v>
      </c>
      <c r="X1040" s="7">
        <v>18</v>
      </c>
      <c r="Y1040" s="7">
        <v>150</v>
      </c>
      <c r="Z1040" s="7">
        <f t="shared" si="66"/>
        <v>132</v>
      </c>
      <c r="AA1040" t="s">
        <v>66</v>
      </c>
      <c r="AB1040" t="str">
        <f t="shared" si="67"/>
        <v>Non-Cash Payments</v>
      </c>
    </row>
    <row r="1041" spans="1:28" x14ac:dyDescent="0.25">
      <c r="A1041">
        <v>33824</v>
      </c>
      <c r="B1041" s="2">
        <v>42587</v>
      </c>
      <c r="C1041" s="10">
        <f>VLOOKUP(B1041,Dates!A:B,2,FALSE)</f>
        <v>6</v>
      </c>
      <c r="D1041">
        <v>4</v>
      </c>
      <c r="E1041" s="2">
        <f t="shared" si="64"/>
        <v>42593</v>
      </c>
      <c r="F1041">
        <v>0</v>
      </c>
      <c r="G1041" t="s">
        <v>62</v>
      </c>
      <c r="H1041" t="str">
        <f t="shared" si="65"/>
        <v>Other</v>
      </c>
      <c r="I1041">
        <v>24</v>
      </c>
      <c r="J1041">
        <v>1509</v>
      </c>
      <c r="K1041">
        <v>5</v>
      </c>
      <c r="L1041" t="s">
        <v>31</v>
      </c>
      <c r="M1041" t="s">
        <v>893</v>
      </c>
      <c r="N1041" t="s">
        <v>904</v>
      </c>
      <c r="O1041" t="s">
        <v>905</v>
      </c>
      <c r="P1041">
        <v>77041</v>
      </c>
      <c r="Q1041" t="s">
        <v>896</v>
      </c>
      <c r="R1041" t="s">
        <v>903</v>
      </c>
      <c r="S1041" t="s">
        <v>1059</v>
      </c>
      <c r="T1041" t="s">
        <v>1058</v>
      </c>
      <c r="U1041" s="7">
        <v>50</v>
      </c>
      <c r="V1041" s="7">
        <v>43.678035218757444</v>
      </c>
      <c r="W1041">
        <v>3</v>
      </c>
      <c r="X1041" s="7">
        <v>18</v>
      </c>
      <c r="Y1041" s="7">
        <v>150</v>
      </c>
      <c r="Z1041" s="7">
        <f t="shared" si="66"/>
        <v>132</v>
      </c>
      <c r="AA1041" t="s">
        <v>66</v>
      </c>
      <c r="AB1041" t="str">
        <f t="shared" si="67"/>
        <v>Non-Cash Payments</v>
      </c>
    </row>
    <row r="1042" spans="1:28" x14ac:dyDescent="0.25">
      <c r="A1042">
        <v>49075</v>
      </c>
      <c r="B1042" s="2">
        <v>42721</v>
      </c>
      <c r="C1042" s="10">
        <f>VLOOKUP(B1042,Dates!A:B,2,FALSE)</f>
        <v>7</v>
      </c>
      <c r="D1042">
        <v>4</v>
      </c>
      <c r="E1042" s="2">
        <f t="shared" si="64"/>
        <v>42726</v>
      </c>
      <c r="F1042">
        <v>0</v>
      </c>
      <c r="G1042" t="s">
        <v>62</v>
      </c>
      <c r="H1042" t="str">
        <f t="shared" si="65"/>
        <v>Other</v>
      </c>
      <c r="I1042">
        <v>24</v>
      </c>
      <c r="J1042">
        <v>2805</v>
      </c>
      <c r="K1042">
        <v>5</v>
      </c>
      <c r="L1042" t="s">
        <v>31</v>
      </c>
      <c r="M1042" t="s">
        <v>893</v>
      </c>
      <c r="N1042" t="s">
        <v>916</v>
      </c>
      <c r="O1042" t="s">
        <v>917</v>
      </c>
      <c r="Q1042" t="s">
        <v>918</v>
      </c>
      <c r="R1042" t="s">
        <v>918</v>
      </c>
      <c r="S1042" t="s">
        <v>1059</v>
      </c>
      <c r="T1042" t="s">
        <v>1058</v>
      </c>
      <c r="U1042" s="7">
        <v>50</v>
      </c>
      <c r="V1042" s="7">
        <v>43.678035218757444</v>
      </c>
      <c r="W1042">
        <v>3</v>
      </c>
      <c r="X1042" s="7">
        <v>19.5</v>
      </c>
      <c r="Y1042" s="7">
        <v>150</v>
      </c>
      <c r="Z1042" s="7">
        <f t="shared" si="66"/>
        <v>130.5</v>
      </c>
      <c r="AA1042" t="s">
        <v>66</v>
      </c>
      <c r="AB1042" t="str">
        <f t="shared" si="67"/>
        <v>Non-Cash Payments</v>
      </c>
    </row>
    <row r="1043" spans="1:28" x14ac:dyDescent="0.25">
      <c r="A1043">
        <v>41623</v>
      </c>
      <c r="B1043" s="2">
        <v>42612</v>
      </c>
      <c r="C1043" s="10">
        <f>VLOOKUP(B1043,Dates!A:B,2,FALSE)</f>
        <v>3</v>
      </c>
      <c r="D1043">
        <v>4</v>
      </c>
      <c r="E1043" s="2">
        <f t="shared" si="64"/>
        <v>42618</v>
      </c>
      <c r="F1043">
        <v>0</v>
      </c>
      <c r="G1043" t="s">
        <v>62</v>
      </c>
      <c r="H1043" t="str">
        <f t="shared" si="65"/>
        <v>Other</v>
      </c>
      <c r="I1043">
        <v>29</v>
      </c>
      <c r="J1043">
        <v>12253</v>
      </c>
      <c r="K1043">
        <v>5</v>
      </c>
      <c r="L1043" t="s">
        <v>31</v>
      </c>
      <c r="M1043" t="s">
        <v>893</v>
      </c>
      <c r="N1043" t="s">
        <v>919</v>
      </c>
      <c r="O1043" t="s">
        <v>917</v>
      </c>
      <c r="Q1043" t="s">
        <v>918</v>
      </c>
      <c r="R1043" t="s">
        <v>918</v>
      </c>
      <c r="S1043" t="s">
        <v>1047</v>
      </c>
      <c r="T1043" t="s">
        <v>1046</v>
      </c>
      <c r="U1043" s="7">
        <v>39.990001679999999</v>
      </c>
      <c r="V1043" s="7">
        <v>34.198098313835338</v>
      </c>
      <c r="W1043">
        <v>3</v>
      </c>
      <c r="X1043" s="7">
        <v>20.38999939</v>
      </c>
      <c r="Y1043" s="7">
        <v>119.97000503999999</v>
      </c>
      <c r="Z1043" s="7">
        <f t="shared" si="66"/>
        <v>99.58000564999999</v>
      </c>
      <c r="AA1043" t="s">
        <v>66</v>
      </c>
      <c r="AB1043" t="str">
        <f t="shared" si="67"/>
        <v>Non-Cash Payments</v>
      </c>
    </row>
    <row r="1044" spans="1:28" x14ac:dyDescent="0.25">
      <c r="A1044">
        <v>39271</v>
      </c>
      <c r="B1044" s="2">
        <v>42578</v>
      </c>
      <c r="C1044" s="10">
        <f>VLOOKUP(B1044,Dates!A:B,2,FALSE)</f>
        <v>4</v>
      </c>
      <c r="D1044">
        <v>4</v>
      </c>
      <c r="E1044" s="2">
        <f t="shared" si="64"/>
        <v>42584</v>
      </c>
      <c r="F1044">
        <v>0</v>
      </c>
      <c r="G1044" t="s">
        <v>62</v>
      </c>
      <c r="H1044" t="str">
        <f t="shared" si="65"/>
        <v>Other</v>
      </c>
      <c r="I1044">
        <v>29</v>
      </c>
      <c r="J1044">
        <v>3528</v>
      </c>
      <c r="K1044">
        <v>5</v>
      </c>
      <c r="L1044" t="s">
        <v>31</v>
      </c>
      <c r="M1044" t="s">
        <v>893</v>
      </c>
      <c r="N1044" t="s">
        <v>920</v>
      </c>
      <c r="O1044" t="s">
        <v>921</v>
      </c>
      <c r="P1044">
        <v>19134</v>
      </c>
      <c r="Q1044" t="s">
        <v>896</v>
      </c>
      <c r="R1044" t="s">
        <v>913</v>
      </c>
      <c r="S1044" t="s">
        <v>1047</v>
      </c>
      <c r="T1044" t="s">
        <v>1046</v>
      </c>
      <c r="U1044" s="7">
        <v>39.990001679999999</v>
      </c>
      <c r="V1044" s="7">
        <v>34.198098313835338</v>
      </c>
      <c r="W1044">
        <v>3</v>
      </c>
      <c r="X1044" s="7">
        <v>20.38999939</v>
      </c>
      <c r="Y1044" s="7">
        <v>119.97000503999999</v>
      </c>
      <c r="Z1044" s="7">
        <f t="shared" si="66"/>
        <v>99.58000564999999</v>
      </c>
      <c r="AA1044" t="s">
        <v>66</v>
      </c>
      <c r="AB1044" t="str">
        <f t="shared" si="67"/>
        <v>Non-Cash Payments</v>
      </c>
    </row>
    <row r="1045" spans="1:28" x14ac:dyDescent="0.25">
      <c r="A1045">
        <v>38598</v>
      </c>
      <c r="B1045" s="2">
        <v>42568</v>
      </c>
      <c r="C1045" s="10">
        <f>VLOOKUP(B1045,Dates!A:B,2,FALSE)</f>
        <v>1</v>
      </c>
      <c r="D1045">
        <v>4</v>
      </c>
      <c r="E1045" s="2">
        <f t="shared" si="64"/>
        <v>42572</v>
      </c>
      <c r="F1045">
        <v>0</v>
      </c>
      <c r="G1045" t="s">
        <v>62</v>
      </c>
      <c r="H1045" t="str">
        <f t="shared" si="65"/>
        <v>Other</v>
      </c>
      <c r="I1045">
        <v>40</v>
      </c>
      <c r="J1045">
        <v>11018</v>
      </c>
      <c r="K1045">
        <v>6</v>
      </c>
      <c r="L1045" t="s">
        <v>35</v>
      </c>
      <c r="M1045" t="s">
        <v>893</v>
      </c>
      <c r="N1045" t="s">
        <v>922</v>
      </c>
      <c r="O1045" t="s">
        <v>923</v>
      </c>
      <c r="P1045">
        <v>60016</v>
      </c>
      <c r="Q1045" t="s">
        <v>896</v>
      </c>
      <c r="R1045" t="s">
        <v>903</v>
      </c>
      <c r="S1045" t="s">
        <v>1061</v>
      </c>
      <c r="T1045" t="s">
        <v>1092</v>
      </c>
      <c r="U1045" s="7">
        <v>24.989999770000001</v>
      </c>
      <c r="V1045" s="7">
        <v>19.858499913833334</v>
      </c>
      <c r="W1045">
        <v>3</v>
      </c>
      <c r="X1045" s="7">
        <v>0.75</v>
      </c>
      <c r="Y1045" s="7">
        <v>74.969999310000006</v>
      </c>
      <c r="Z1045" s="7">
        <f t="shared" si="66"/>
        <v>74.219999310000006</v>
      </c>
      <c r="AA1045" t="s">
        <v>66</v>
      </c>
      <c r="AB1045" t="str">
        <f t="shared" si="67"/>
        <v>Non-Cash Payments</v>
      </c>
    </row>
    <row r="1046" spans="1:28" x14ac:dyDescent="0.25">
      <c r="A1046">
        <v>37845</v>
      </c>
      <c r="B1046" s="2">
        <v>42528</v>
      </c>
      <c r="C1046" s="10">
        <f>VLOOKUP(B1046,Dates!A:B,2,FALSE)</f>
        <v>3</v>
      </c>
      <c r="D1046">
        <v>4</v>
      </c>
      <c r="E1046" s="2">
        <f t="shared" si="64"/>
        <v>42534</v>
      </c>
      <c r="F1046">
        <v>0</v>
      </c>
      <c r="G1046" t="s">
        <v>62</v>
      </c>
      <c r="H1046" t="str">
        <f t="shared" si="65"/>
        <v>Other</v>
      </c>
      <c r="I1046">
        <v>41</v>
      </c>
      <c r="J1046">
        <v>3222</v>
      </c>
      <c r="K1046">
        <v>6</v>
      </c>
      <c r="L1046" t="s">
        <v>35</v>
      </c>
      <c r="M1046" t="s">
        <v>893</v>
      </c>
      <c r="N1046" t="s">
        <v>924</v>
      </c>
      <c r="O1046" t="s">
        <v>923</v>
      </c>
      <c r="P1046">
        <v>60126</v>
      </c>
      <c r="Q1046" t="s">
        <v>896</v>
      </c>
      <c r="R1046" t="s">
        <v>903</v>
      </c>
      <c r="S1046" t="s">
        <v>1049</v>
      </c>
      <c r="T1046" t="s">
        <v>1068</v>
      </c>
      <c r="U1046" s="7">
        <v>15.989999770000001</v>
      </c>
      <c r="V1046" s="7">
        <v>16.143866608000003</v>
      </c>
      <c r="W1046">
        <v>3</v>
      </c>
      <c r="X1046" s="7">
        <v>7.6799998279999997</v>
      </c>
      <c r="Y1046" s="7">
        <v>47.969999310000006</v>
      </c>
      <c r="Z1046" s="7">
        <f t="shared" si="66"/>
        <v>40.289999482000006</v>
      </c>
      <c r="AA1046" t="s">
        <v>66</v>
      </c>
      <c r="AB1046" t="str">
        <f t="shared" si="67"/>
        <v>Non-Cash Payments</v>
      </c>
    </row>
    <row r="1047" spans="1:28" x14ac:dyDescent="0.25">
      <c r="A1047">
        <v>39159</v>
      </c>
      <c r="B1047" s="2">
        <v>42576</v>
      </c>
      <c r="C1047" s="10">
        <f>VLOOKUP(B1047,Dates!A:B,2,FALSE)</f>
        <v>2</v>
      </c>
      <c r="D1047">
        <v>2</v>
      </c>
      <c r="E1047" s="2">
        <f t="shared" si="64"/>
        <v>42578</v>
      </c>
      <c r="F1047">
        <v>1</v>
      </c>
      <c r="G1047" t="s">
        <v>23</v>
      </c>
      <c r="H1047" t="str">
        <f t="shared" si="65"/>
        <v>Other</v>
      </c>
      <c r="I1047">
        <v>17</v>
      </c>
      <c r="J1047">
        <v>11292</v>
      </c>
      <c r="K1047">
        <v>4</v>
      </c>
      <c r="L1047" t="s">
        <v>46</v>
      </c>
      <c r="M1047" t="s">
        <v>893</v>
      </c>
      <c r="N1047" t="s">
        <v>925</v>
      </c>
      <c r="O1047" t="s">
        <v>895</v>
      </c>
      <c r="P1047">
        <v>98103</v>
      </c>
      <c r="Q1047" t="s">
        <v>896</v>
      </c>
      <c r="R1047" t="s">
        <v>897</v>
      </c>
      <c r="S1047" t="s">
        <v>1055</v>
      </c>
      <c r="T1047" t="s">
        <v>1054</v>
      </c>
      <c r="U1047" s="7">
        <v>59.990001679999999</v>
      </c>
      <c r="V1047" s="7">
        <v>54.488929209402009</v>
      </c>
      <c r="W1047">
        <v>3</v>
      </c>
      <c r="X1047" s="7">
        <v>23.399999619999999</v>
      </c>
      <c r="Y1047" s="7">
        <v>179.97000503999999</v>
      </c>
      <c r="Z1047" s="7">
        <f t="shared" si="66"/>
        <v>156.57000542</v>
      </c>
      <c r="AA1047" t="s">
        <v>30</v>
      </c>
      <c r="AB1047" t="str">
        <f t="shared" si="67"/>
        <v>Cash Not Over 200</v>
      </c>
    </row>
    <row r="1048" spans="1:28" x14ac:dyDescent="0.25">
      <c r="A1048">
        <v>32090</v>
      </c>
      <c r="B1048" s="2">
        <v>42473</v>
      </c>
      <c r="C1048" s="10">
        <f>VLOOKUP(B1048,Dates!A:B,2,FALSE)</f>
        <v>4</v>
      </c>
      <c r="D1048">
        <v>2</v>
      </c>
      <c r="E1048" s="2">
        <f t="shared" si="64"/>
        <v>42475</v>
      </c>
      <c r="F1048">
        <v>1</v>
      </c>
      <c r="G1048" t="s">
        <v>23</v>
      </c>
      <c r="H1048" t="str">
        <f t="shared" si="65"/>
        <v>Other</v>
      </c>
      <c r="I1048">
        <v>6</v>
      </c>
      <c r="J1048">
        <v>7864</v>
      </c>
      <c r="K1048">
        <v>2</v>
      </c>
      <c r="L1048" t="s">
        <v>136</v>
      </c>
      <c r="M1048" t="s">
        <v>893</v>
      </c>
      <c r="N1048" t="s">
        <v>900</v>
      </c>
      <c r="O1048" t="s">
        <v>899</v>
      </c>
      <c r="P1048">
        <v>94110</v>
      </c>
      <c r="Q1048" t="s">
        <v>896</v>
      </c>
      <c r="R1048" t="s">
        <v>897</v>
      </c>
      <c r="S1048" t="s">
        <v>1073</v>
      </c>
      <c r="T1048" t="s">
        <v>1072</v>
      </c>
      <c r="U1048" s="7">
        <v>44.990001679999999</v>
      </c>
      <c r="V1048" s="7">
        <v>30.409585080374999</v>
      </c>
      <c r="W1048">
        <v>3</v>
      </c>
      <c r="X1048" s="7">
        <v>20.25</v>
      </c>
      <c r="Y1048" s="7">
        <v>134.97000503999999</v>
      </c>
      <c r="Z1048" s="7">
        <f t="shared" si="66"/>
        <v>114.72000503999999</v>
      </c>
      <c r="AA1048" t="s">
        <v>30</v>
      </c>
      <c r="AB1048" t="str">
        <f t="shared" si="67"/>
        <v>Cash Not Over 200</v>
      </c>
    </row>
    <row r="1049" spans="1:28" x14ac:dyDescent="0.25">
      <c r="A1049">
        <v>34631</v>
      </c>
      <c r="B1049" s="2">
        <v>42510</v>
      </c>
      <c r="C1049" s="10">
        <f>VLOOKUP(B1049,Dates!A:B,2,FALSE)</f>
        <v>6</v>
      </c>
      <c r="D1049">
        <v>2</v>
      </c>
      <c r="E1049" s="2">
        <f t="shared" si="64"/>
        <v>42514</v>
      </c>
      <c r="F1049">
        <v>0</v>
      </c>
      <c r="G1049" t="s">
        <v>23</v>
      </c>
      <c r="H1049" t="str">
        <f t="shared" si="65"/>
        <v>Other</v>
      </c>
      <c r="I1049">
        <v>9</v>
      </c>
      <c r="J1049">
        <v>47</v>
      </c>
      <c r="K1049">
        <v>3</v>
      </c>
      <c r="L1049" t="s">
        <v>24</v>
      </c>
      <c r="M1049" t="s">
        <v>893</v>
      </c>
      <c r="N1049" t="s">
        <v>926</v>
      </c>
      <c r="O1049" t="s">
        <v>899</v>
      </c>
      <c r="P1049">
        <v>94601</v>
      </c>
      <c r="Q1049" t="s">
        <v>896</v>
      </c>
      <c r="R1049" t="s">
        <v>897</v>
      </c>
      <c r="S1049" t="s">
        <v>1045</v>
      </c>
      <c r="T1049" t="s">
        <v>1044</v>
      </c>
      <c r="U1049" s="7">
        <v>99.989997860000003</v>
      </c>
      <c r="V1049" s="7">
        <v>95.114003926871064</v>
      </c>
      <c r="W1049">
        <v>3</v>
      </c>
      <c r="X1049" s="7">
        <v>6</v>
      </c>
      <c r="Y1049" s="7">
        <v>299.96999357999999</v>
      </c>
      <c r="Z1049" s="7">
        <f t="shared" si="66"/>
        <v>293.96999357999999</v>
      </c>
      <c r="AA1049" t="s">
        <v>30</v>
      </c>
      <c r="AB1049" t="str">
        <f t="shared" si="67"/>
        <v>Cash Over 200</v>
      </c>
    </row>
    <row r="1050" spans="1:28" x14ac:dyDescent="0.25">
      <c r="A1050">
        <v>37669</v>
      </c>
      <c r="B1050" s="2">
        <v>42436</v>
      </c>
      <c r="C1050" s="10">
        <f>VLOOKUP(B1050,Dates!A:B,2,FALSE)</f>
        <v>2</v>
      </c>
      <c r="D1050">
        <v>2</v>
      </c>
      <c r="E1050" s="2">
        <f t="shared" si="64"/>
        <v>42438</v>
      </c>
      <c r="F1050">
        <v>1</v>
      </c>
      <c r="G1050" t="s">
        <v>23</v>
      </c>
      <c r="H1050" t="str">
        <f t="shared" si="65"/>
        <v>Other</v>
      </c>
      <c r="I1050">
        <v>9</v>
      </c>
      <c r="J1050">
        <v>6405</v>
      </c>
      <c r="K1050">
        <v>3</v>
      </c>
      <c r="L1050" t="s">
        <v>24</v>
      </c>
      <c r="M1050" t="s">
        <v>893</v>
      </c>
      <c r="N1050" t="s">
        <v>927</v>
      </c>
      <c r="O1050" t="s">
        <v>928</v>
      </c>
      <c r="P1050">
        <v>10009</v>
      </c>
      <c r="Q1050" t="s">
        <v>896</v>
      </c>
      <c r="R1050" t="s">
        <v>913</v>
      </c>
      <c r="S1050" t="s">
        <v>1045</v>
      </c>
      <c r="T1050" t="s">
        <v>1044</v>
      </c>
      <c r="U1050" s="7">
        <v>99.989997860000003</v>
      </c>
      <c r="V1050" s="7">
        <v>95.114003926871064</v>
      </c>
      <c r="W1050">
        <v>3</v>
      </c>
      <c r="X1050" s="7">
        <v>21</v>
      </c>
      <c r="Y1050" s="7">
        <v>299.96999357999999</v>
      </c>
      <c r="Z1050" s="7">
        <f t="shared" si="66"/>
        <v>278.96999357999999</v>
      </c>
      <c r="AA1050" t="s">
        <v>30</v>
      </c>
      <c r="AB1050" t="str">
        <f t="shared" si="67"/>
        <v>Cash Over 200</v>
      </c>
    </row>
    <row r="1051" spans="1:28" x14ac:dyDescent="0.25">
      <c r="A1051">
        <v>37669</v>
      </c>
      <c r="B1051" s="2">
        <v>42436</v>
      </c>
      <c r="C1051" s="10">
        <f>VLOOKUP(B1051,Dates!A:B,2,FALSE)</f>
        <v>2</v>
      </c>
      <c r="D1051">
        <v>2</v>
      </c>
      <c r="E1051" s="2">
        <f t="shared" si="64"/>
        <v>42438</v>
      </c>
      <c r="F1051">
        <v>1</v>
      </c>
      <c r="G1051" t="s">
        <v>23</v>
      </c>
      <c r="H1051" t="str">
        <f t="shared" si="65"/>
        <v>Other</v>
      </c>
      <c r="I1051">
        <v>17</v>
      </c>
      <c r="J1051">
        <v>6405</v>
      </c>
      <c r="K1051">
        <v>4</v>
      </c>
      <c r="L1051" t="s">
        <v>46</v>
      </c>
      <c r="M1051" t="s">
        <v>893</v>
      </c>
      <c r="N1051" t="s">
        <v>927</v>
      </c>
      <c r="O1051" t="s">
        <v>928</v>
      </c>
      <c r="P1051">
        <v>10009</v>
      </c>
      <c r="Q1051" t="s">
        <v>896</v>
      </c>
      <c r="R1051" t="s">
        <v>913</v>
      </c>
      <c r="S1051" t="s">
        <v>1055</v>
      </c>
      <c r="T1051" t="s">
        <v>1054</v>
      </c>
      <c r="U1051" s="7">
        <v>59.990001679999999</v>
      </c>
      <c r="V1051" s="7">
        <v>54.488929209402009</v>
      </c>
      <c r="W1051">
        <v>3</v>
      </c>
      <c r="X1051" s="7">
        <v>27</v>
      </c>
      <c r="Y1051" s="7">
        <v>179.97000503999999</v>
      </c>
      <c r="Z1051" s="7">
        <f t="shared" si="66"/>
        <v>152.97000503999999</v>
      </c>
      <c r="AA1051" t="s">
        <v>30</v>
      </c>
      <c r="AB1051" t="str">
        <f t="shared" si="67"/>
        <v>Cash Not Over 200</v>
      </c>
    </row>
    <row r="1052" spans="1:28" x14ac:dyDescent="0.25">
      <c r="A1052">
        <v>34773</v>
      </c>
      <c r="B1052" s="2">
        <v>42512</v>
      </c>
      <c r="C1052" s="10">
        <f>VLOOKUP(B1052,Dates!A:B,2,FALSE)</f>
        <v>1</v>
      </c>
      <c r="D1052">
        <v>2</v>
      </c>
      <c r="E1052" s="2">
        <f t="shared" si="64"/>
        <v>42514</v>
      </c>
      <c r="F1052">
        <v>1</v>
      </c>
      <c r="G1052" t="s">
        <v>23</v>
      </c>
      <c r="H1052" t="str">
        <f t="shared" si="65"/>
        <v>Other</v>
      </c>
      <c r="I1052">
        <v>24</v>
      </c>
      <c r="J1052">
        <v>11169</v>
      </c>
      <c r="K1052">
        <v>5</v>
      </c>
      <c r="L1052" t="s">
        <v>31</v>
      </c>
      <c r="M1052" t="s">
        <v>893</v>
      </c>
      <c r="N1052" t="s">
        <v>901</v>
      </c>
      <c r="O1052" t="s">
        <v>902</v>
      </c>
      <c r="P1052">
        <v>66212</v>
      </c>
      <c r="Q1052" t="s">
        <v>896</v>
      </c>
      <c r="R1052" t="s">
        <v>903</v>
      </c>
      <c r="S1052" t="s">
        <v>1059</v>
      </c>
      <c r="T1052" t="s">
        <v>1058</v>
      </c>
      <c r="U1052" s="7">
        <v>50</v>
      </c>
      <c r="V1052" s="7">
        <v>43.678035218757444</v>
      </c>
      <c r="W1052">
        <v>3</v>
      </c>
      <c r="X1052" s="7">
        <v>4.5</v>
      </c>
      <c r="Y1052" s="7">
        <v>150</v>
      </c>
      <c r="Z1052" s="7">
        <f t="shared" si="66"/>
        <v>145.5</v>
      </c>
      <c r="AA1052" t="s">
        <v>30</v>
      </c>
      <c r="AB1052" t="str">
        <f t="shared" si="67"/>
        <v>Cash Not Over 200</v>
      </c>
    </row>
    <row r="1053" spans="1:28" x14ac:dyDescent="0.25">
      <c r="A1053">
        <v>40085</v>
      </c>
      <c r="B1053" s="2">
        <v>42590</v>
      </c>
      <c r="C1053" s="10">
        <f>VLOOKUP(B1053,Dates!A:B,2,FALSE)</f>
        <v>2</v>
      </c>
      <c r="D1053">
        <v>2</v>
      </c>
      <c r="E1053" s="2">
        <f t="shared" si="64"/>
        <v>42592</v>
      </c>
      <c r="F1053">
        <v>1</v>
      </c>
      <c r="G1053" t="s">
        <v>23</v>
      </c>
      <c r="H1053" t="str">
        <f t="shared" si="65"/>
        <v>Other</v>
      </c>
      <c r="I1053">
        <v>24</v>
      </c>
      <c r="J1053">
        <v>2426</v>
      </c>
      <c r="K1053">
        <v>5</v>
      </c>
      <c r="L1053" t="s">
        <v>31</v>
      </c>
      <c r="M1053" t="s">
        <v>893</v>
      </c>
      <c r="N1053" t="s">
        <v>929</v>
      </c>
      <c r="O1053" t="s">
        <v>930</v>
      </c>
      <c r="P1053">
        <v>28110</v>
      </c>
      <c r="Q1053" t="s">
        <v>896</v>
      </c>
      <c r="R1053" t="s">
        <v>931</v>
      </c>
      <c r="S1053" t="s">
        <v>1059</v>
      </c>
      <c r="T1053" t="s">
        <v>1058</v>
      </c>
      <c r="U1053" s="7">
        <v>50</v>
      </c>
      <c r="V1053" s="7">
        <v>43.678035218757444</v>
      </c>
      <c r="W1053">
        <v>3</v>
      </c>
      <c r="X1053" s="7">
        <v>10.5</v>
      </c>
      <c r="Y1053" s="7">
        <v>150</v>
      </c>
      <c r="Z1053" s="7">
        <f t="shared" si="66"/>
        <v>139.5</v>
      </c>
      <c r="AA1053" t="s">
        <v>30</v>
      </c>
      <c r="AB1053" t="str">
        <f t="shared" si="67"/>
        <v>Cash Not Over 200</v>
      </c>
    </row>
    <row r="1054" spans="1:28" x14ac:dyDescent="0.25">
      <c r="A1054">
        <v>39159</v>
      </c>
      <c r="B1054" s="2">
        <v>42576</v>
      </c>
      <c r="C1054" s="10">
        <f>VLOOKUP(B1054,Dates!A:B,2,FALSE)</f>
        <v>2</v>
      </c>
      <c r="D1054">
        <v>2</v>
      </c>
      <c r="E1054" s="2">
        <f t="shared" si="64"/>
        <v>42578</v>
      </c>
      <c r="F1054">
        <v>1</v>
      </c>
      <c r="G1054" t="s">
        <v>23</v>
      </c>
      <c r="H1054" t="str">
        <f t="shared" si="65"/>
        <v>Other</v>
      </c>
      <c r="I1054">
        <v>24</v>
      </c>
      <c r="J1054">
        <v>11292</v>
      </c>
      <c r="K1054">
        <v>5</v>
      </c>
      <c r="L1054" t="s">
        <v>31</v>
      </c>
      <c r="M1054" t="s">
        <v>893</v>
      </c>
      <c r="N1054" t="s">
        <v>925</v>
      </c>
      <c r="O1054" t="s">
        <v>895</v>
      </c>
      <c r="P1054">
        <v>98103</v>
      </c>
      <c r="Q1054" t="s">
        <v>896</v>
      </c>
      <c r="R1054" t="s">
        <v>897</v>
      </c>
      <c r="S1054" t="s">
        <v>1059</v>
      </c>
      <c r="T1054" t="s">
        <v>1058</v>
      </c>
      <c r="U1054" s="7">
        <v>50</v>
      </c>
      <c r="V1054" s="7">
        <v>43.678035218757444</v>
      </c>
      <c r="W1054">
        <v>4</v>
      </c>
      <c r="X1054" s="7">
        <v>34</v>
      </c>
      <c r="Y1054" s="7">
        <v>200</v>
      </c>
      <c r="Z1054" s="7">
        <f t="shared" si="66"/>
        <v>166</v>
      </c>
      <c r="AA1054" t="s">
        <v>30</v>
      </c>
      <c r="AB1054" t="str">
        <f t="shared" si="67"/>
        <v>Cash Not Over 200</v>
      </c>
    </row>
    <row r="1055" spans="1:28" x14ac:dyDescent="0.25">
      <c r="A1055">
        <v>32102</v>
      </c>
      <c r="B1055" s="2">
        <v>42473</v>
      </c>
      <c r="C1055" s="10">
        <f>VLOOKUP(B1055,Dates!A:B,2,FALSE)</f>
        <v>4</v>
      </c>
      <c r="D1055">
        <v>2</v>
      </c>
      <c r="E1055" s="2">
        <f t="shared" si="64"/>
        <v>42475</v>
      </c>
      <c r="F1055">
        <v>1</v>
      </c>
      <c r="G1055" t="s">
        <v>23</v>
      </c>
      <c r="H1055" t="str">
        <f t="shared" si="65"/>
        <v>Other</v>
      </c>
      <c r="I1055">
        <v>13</v>
      </c>
      <c r="J1055">
        <v>6352</v>
      </c>
      <c r="K1055">
        <v>3</v>
      </c>
      <c r="L1055" t="s">
        <v>24</v>
      </c>
      <c r="M1055" t="s">
        <v>893</v>
      </c>
      <c r="N1055" t="s">
        <v>932</v>
      </c>
      <c r="O1055" t="s">
        <v>933</v>
      </c>
      <c r="P1055">
        <v>80219</v>
      </c>
      <c r="Q1055" t="s">
        <v>896</v>
      </c>
      <c r="R1055" t="s">
        <v>897</v>
      </c>
      <c r="S1055" t="s">
        <v>1051</v>
      </c>
      <c r="T1055" t="s">
        <v>1085</v>
      </c>
      <c r="U1055" s="7">
        <v>31.989999770000001</v>
      </c>
      <c r="V1055" s="7">
        <v>27.763856872771434</v>
      </c>
      <c r="W1055">
        <v>4</v>
      </c>
      <c r="X1055" s="7">
        <v>1.2799999710000001</v>
      </c>
      <c r="Y1055" s="7">
        <v>127.95999908</v>
      </c>
      <c r="Z1055" s="7">
        <f t="shared" si="66"/>
        <v>126.67999910900001</v>
      </c>
      <c r="AA1055" t="s">
        <v>30</v>
      </c>
      <c r="AB1055" t="str">
        <f t="shared" si="67"/>
        <v>Cash Not Over 200</v>
      </c>
    </row>
    <row r="1056" spans="1:28" x14ac:dyDescent="0.25">
      <c r="A1056">
        <v>37763</v>
      </c>
      <c r="B1056" s="2">
        <v>42497</v>
      </c>
      <c r="C1056" s="10">
        <f>VLOOKUP(B1056,Dates!A:B,2,FALSE)</f>
        <v>7</v>
      </c>
      <c r="D1056">
        <v>2</v>
      </c>
      <c r="E1056" s="2">
        <f t="shared" si="64"/>
        <v>42500</v>
      </c>
      <c r="F1056">
        <v>1</v>
      </c>
      <c r="G1056" t="s">
        <v>23</v>
      </c>
      <c r="H1056" t="str">
        <f t="shared" si="65"/>
        <v>Other</v>
      </c>
      <c r="I1056">
        <v>17</v>
      </c>
      <c r="J1056">
        <v>5870</v>
      </c>
      <c r="K1056">
        <v>4</v>
      </c>
      <c r="L1056" t="s">
        <v>46</v>
      </c>
      <c r="M1056" t="s">
        <v>893</v>
      </c>
      <c r="N1056" t="s">
        <v>898</v>
      </c>
      <c r="O1056" t="s">
        <v>899</v>
      </c>
      <c r="P1056">
        <v>90008</v>
      </c>
      <c r="Q1056" t="s">
        <v>896</v>
      </c>
      <c r="R1056" t="s">
        <v>897</v>
      </c>
      <c r="S1056" t="s">
        <v>1055</v>
      </c>
      <c r="T1056" t="s">
        <v>1054</v>
      </c>
      <c r="U1056" s="7">
        <v>59.990001679999999</v>
      </c>
      <c r="V1056" s="7">
        <v>54.488929209402009</v>
      </c>
      <c r="W1056">
        <v>4</v>
      </c>
      <c r="X1056" s="7">
        <v>31.190000529999999</v>
      </c>
      <c r="Y1056" s="7">
        <v>239.96000672</v>
      </c>
      <c r="Z1056" s="7">
        <f t="shared" si="66"/>
        <v>208.77000619</v>
      </c>
      <c r="AA1056" t="s">
        <v>30</v>
      </c>
      <c r="AB1056" t="str">
        <f t="shared" si="67"/>
        <v>Cash Over 200</v>
      </c>
    </row>
    <row r="1057" spans="1:28" x14ac:dyDescent="0.25">
      <c r="A1057">
        <v>37867</v>
      </c>
      <c r="B1057" s="2">
        <v>42528</v>
      </c>
      <c r="C1057" s="10">
        <f>VLOOKUP(B1057,Dates!A:B,2,FALSE)</f>
        <v>3</v>
      </c>
      <c r="D1057">
        <v>2</v>
      </c>
      <c r="E1057" s="2">
        <f t="shared" si="64"/>
        <v>42530</v>
      </c>
      <c r="F1057">
        <v>1</v>
      </c>
      <c r="G1057" t="s">
        <v>23</v>
      </c>
      <c r="H1057" t="str">
        <f t="shared" si="65"/>
        <v>Other</v>
      </c>
      <c r="I1057">
        <v>17</v>
      </c>
      <c r="J1057">
        <v>11776</v>
      </c>
      <c r="K1057">
        <v>4</v>
      </c>
      <c r="L1057" t="s">
        <v>46</v>
      </c>
      <c r="M1057" t="s">
        <v>893</v>
      </c>
      <c r="N1057" t="s">
        <v>904</v>
      </c>
      <c r="O1057" t="s">
        <v>905</v>
      </c>
      <c r="P1057">
        <v>77095</v>
      </c>
      <c r="Q1057" t="s">
        <v>896</v>
      </c>
      <c r="R1057" t="s">
        <v>903</v>
      </c>
      <c r="S1057" t="s">
        <v>1055</v>
      </c>
      <c r="T1057" t="s">
        <v>1054</v>
      </c>
      <c r="U1057" s="7">
        <v>59.990001679999999</v>
      </c>
      <c r="V1057" s="7">
        <v>54.488929209402009</v>
      </c>
      <c r="W1057">
        <v>4</v>
      </c>
      <c r="X1057" s="7">
        <v>47.990001679999999</v>
      </c>
      <c r="Y1057" s="7">
        <v>239.96000672</v>
      </c>
      <c r="Z1057" s="7">
        <f t="shared" si="66"/>
        <v>191.97000503999999</v>
      </c>
      <c r="AA1057" t="s">
        <v>30</v>
      </c>
      <c r="AB1057" t="str">
        <f t="shared" si="67"/>
        <v>Cash Not Over 200</v>
      </c>
    </row>
    <row r="1058" spans="1:28" x14ac:dyDescent="0.25">
      <c r="A1058">
        <v>31905</v>
      </c>
      <c r="B1058" s="2">
        <v>42647</v>
      </c>
      <c r="C1058" s="10">
        <f>VLOOKUP(B1058,Dates!A:B,2,FALSE)</f>
        <v>3</v>
      </c>
      <c r="D1058">
        <v>2</v>
      </c>
      <c r="E1058" s="2">
        <f t="shared" si="64"/>
        <v>42649</v>
      </c>
      <c r="F1058">
        <v>1</v>
      </c>
      <c r="G1058" t="s">
        <v>23</v>
      </c>
      <c r="H1058" t="str">
        <f t="shared" si="65"/>
        <v>Other</v>
      </c>
      <c r="I1058">
        <v>17</v>
      </c>
      <c r="J1058">
        <v>7060</v>
      </c>
      <c r="K1058">
        <v>4</v>
      </c>
      <c r="L1058" t="s">
        <v>46</v>
      </c>
      <c r="M1058" t="s">
        <v>893</v>
      </c>
      <c r="N1058" t="s">
        <v>920</v>
      </c>
      <c r="O1058" t="s">
        <v>921</v>
      </c>
      <c r="P1058">
        <v>19134</v>
      </c>
      <c r="Q1058" t="s">
        <v>896</v>
      </c>
      <c r="R1058" t="s">
        <v>913</v>
      </c>
      <c r="S1058" t="s">
        <v>1055</v>
      </c>
      <c r="T1058" t="s">
        <v>1054</v>
      </c>
      <c r="U1058" s="7">
        <v>59.990001679999999</v>
      </c>
      <c r="V1058" s="7">
        <v>54.488929209402009</v>
      </c>
      <c r="W1058">
        <v>4</v>
      </c>
      <c r="X1058" s="7">
        <v>59.990001679999999</v>
      </c>
      <c r="Y1058" s="7">
        <v>239.96000672</v>
      </c>
      <c r="Z1058" s="7">
        <f t="shared" si="66"/>
        <v>179.97000503999999</v>
      </c>
      <c r="AA1058" t="s">
        <v>30</v>
      </c>
      <c r="AB1058" t="str">
        <f t="shared" si="67"/>
        <v>Cash Not Over 200</v>
      </c>
    </row>
    <row r="1059" spans="1:28" x14ac:dyDescent="0.25">
      <c r="A1059">
        <v>36269</v>
      </c>
      <c r="B1059" s="2">
        <v>42534</v>
      </c>
      <c r="C1059" s="10">
        <f>VLOOKUP(B1059,Dates!A:B,2,FALSE)</f>
        <v>2</v>
      </c>
      <c r="D1059">
        <v>2</v>
      </c>
      <c r="E1059" s="2">
        <f t="shared" si="64"/>
        <v>42536</v>
      </c>
      <c r="F1059">
        <v>1</v>
      </c>
      <c r="G1059" t="s">
        <v>23</v>
      </c>
      <c r="H1059" t="str">
        <f t="shared" si="65"/>
        <v>Other</v>
      </c>
      <c r="I1059">
        <v>17</v>
      </c>
      <c r="J1059">
        <v>3466</v>
      </c>
      <c r="K1059">
        <v>4</v>
      </c>
      <c r="L1059" t="s">
        <v>46</v>
      </c>
      <c r="M1059" t="s">
        <v>893</v>
      </c>
      <c r="N1059" t="s">
        <v>934</v>
      </c>
      <c r="O1059" t="s">
        <v>935</v>
      </c>
      <c r="P1059">
        <v>32216</v>
      </c>
      <c r="Q1059" t="s">
        <v>896</v>
      </c>
      <c r="R1059" t="s">
        <v>931</v>
      </c>
      <c r="S1059" t="s">
        <v>1055</v>
      </c>
      <c r="T1059" t="s">
        <v>1054</v>
      </c>
      <c r="U1059" s="7">
        <v>59.990001679999999</v>
      </c>
      <c r="V1059" s="7">
        <v>54.488929209402009</v>
      </c>
      <c r="W1059">
        <v>4</v>
      </c>
      <c r="X1059" s="7">
        <v>59.990001679999999</v>
      </c>
      <c r="Y1059" s="7">
        <v>239.96000672</v>
      </c>
      <c r="Z1059" s="7">
        <f t="shared" si="66"/>
        <v>179.97000503999999</v>
      </c>
      <c r="AA1059" t="s">
        <v>30</v>
      </c>
      <c r="AB1059" t="str">
        <f t="shared" si="67"/>
        <v>Cash Not Over 200</v>
      </c>
    </row>
    <row r="1060" spans="1:28" x14ac:dyDescent="0.25">
      <c r="A1060">
        <v>37867</v>
      </c>
      <c r="B1060" s="2">
        <v>42528</v>
      </c>
      <c r="C1060" s="10">
        <f>VLOOKUP(B1060,Dates!A:B,2,FALSE)</f>
        <v>3</v>
      </c>
      <c r="D1060">
        <v>2</v>
      </c>
      <c r="E1060" s="2">
        <f t="shared" si="64"/>
        <v>42530</v>
      </c>
      <c r="F1060">
        <v>1</v>
      </c>
      <c r="G1060" t="s">
        <v>23</v>
      </c>
      <c r="H1060" t="str">
        <f t="shared" si="65"/>
        <v>Other</v>
      </c>
      <c r="I1060">
        <v>17</v>
      </c>
      <c r="J1060">
        <v>11776</v>
      </c>
      <c r="K1060">
        <v>4</v>
      </c>
      <c r="L1060" t="s">
        <v>46</v>
      </c>
      <c r="M1060" t="s">
        <v>893</v>
      </c>
      <c r="N1060" t="s">
        <v>904</v>
      </c>
      <c r="O1060" t="s">
        <v>905</v>
      </c>
      <c r="P1060">
        <v>77095</v>
      </c>
      <c r="Q1060" t="s">
        <v>896</v>
      </c>
      <c r="R1060" t="s">
        <v>903</v>
      </c>
      <c r="S1060" t="s">
        <v>1055</v>
      </c>
      <c r="T1060" t="s">
        <v>1054</v>
      </c>
      <c r="U1060" s="7">
        <v>59.990001679999999</v>
      </c>
      <c r="V1060" s="7">
        <v>54.488929209402009</v>
      </c>
      <c r="W1060">
        <v>4</v>
      </c>
      <c r="X1060" s="7">
        <v>59.990001679999999</v>
      </c>
      <c r="Y1060" s="7">
        <v>239.96000672</v>
      </c>
      <c r="Z1060" s="7">
        <f t="shared" si="66"/>
        <v>179.97000503999999</v>
      </c>
      <c r="AA1060" t="s">
        <v>30</v>
      </c>
      <c r="AB1060" t="str">
        <f t="shared" si="67"/>
        <v>Cash Not Over 200</v>
      </c>
    </row>
    <row r="1061" spans="1:28" x14ac:dyDescent="0.25">
      <c r="A1061">
        <v>40085</v>
      </c>
      <c r="B1061" s="2">
        <v>42590</v>
      </c>
      <c r="C1061" s="10">
        <f>VLOOKUP(B1061,Dates!A:B,2,FALSE)</f>
        <v>2</v>
      </c>
      <c r="D1061">
        <v>2</v>
      </c>
      <c r="E1061" s="2">
        <f t="shared" si="64"/>
        <v>42592</v>
      </c>
      <c r="F1061">
        <v>1</v>
      </c>
      <c r="G1061" t="s">
        <v>23</v>
      </c>
      <c r="H1061" t="str">
        <f t="shared" si="65"/>
        <v>Other</v>
      </c>
      <c r="I1061">
        <v>29</v>
      </c>
      <c r="J1061">
        <v>2426</v>
      </c>
      <c r="K1061">
        <v>5</v>
      </c>
      <c r="L1061" t="s">
        <v>31</v>
      </c>
      <c r="M1061" t="s">
        <v>893</v>
      </c>
      <c r="N1061" t="s">
        <v>929</v>
      </c>
      <c r="O1061" t="s">
        <v>930</v>
      </c>
      <c r="P1061">
        <v>28110</v>
      </c>
      <c r="Q1061" t="s">
        <v>896</v>
      </c>
      <c r="R1061" t="s">
        <v>931</v>
      </c>
      <c r="S1061" t="s">
        <v>1047</v>
      </c>
      <c r="T1061" t="s">
        <v>1046</v>
      </c>
      <c r="U1061" s="7">
        <v>39.990001679999999</v>
      </c>
      <c r="V1061" s="7">
        <v>34.198098313835338</v>
      </c>
      <c r="W1061">
        <v>4</v>
      </c>
      <c r="X1061" s="7">
        <v>14.399999619999999</v>
      </c>
      <c r="Y1061" s="7">
        <v>159.96000672</v>
      </c>
      <c r="Z1061" s="7">
        <f t="shared" si="66"/>
        <v>145.56000710000001</v>
      </c>
      <c r="AA1061" t="s">
        <v>30</v>
      </c>
      <c r="AB1061" t="str">
        <f t="shared" si="67"/>
        <v>Cash Not Over 200</v>
      </c>
    </row>
    <row r="1062" spans="1:28" x14ac:dyDescent="0.25">
      <c r="A1062">
        <v>40085</v>
      </c>
      <c r="B1062" s="2">
        <v>42590</v>
      </c>
      <c r="C1062" s="10">
        <f>VLOOKUP(B1062,Dates!A:B,2,FALSE)</f>
        <v>2</v>
      </c>
      <c r="D1062">
        <v>2</v>
      </c>
      <c r="E1062" s="2">
        <f t="shared" si="64"/>
        <v>42592</v>
      </c>
      <c r="F1062">
        <v>1</v>
      </c>
      <c r="G1062" t="s">
        <v>23</v>
      </c>
      <c r="H1062" t="str">
        <f t="shared" si="65"/>
        <v>Other</v>
      </c>
      <c r="I1062">
        <v>24</v>
      </c>
      <c r="J1062">
        <v>2426</v>
      </c>
      <c r="K1062">
        <v>5</v>
      </c>
      <c r="L1062" t="s">
        <v>31</v>
      </c>
      <c r="M1062" t="s">
        <v>893</v>
      </c>
      <c r="N1062" t="s">
        <v>929</v>
      </c>
      <c r="O1062" t="s">
        <v>930</v>
      </c>
      <c r="P1062">
        <v>28110</v>
      </c>
      <c r="Q1062" t="s">
        <v>896</v>
      </c>
      <c r="R1062" t="s">
        <v>931</v>
      </c>
      <c r="S1062" t="s">
        <v>1059</v>
      </c>
      <c r="T1062" t="s">
        <v>1058</v>
      </c>
      <c r="U1062" s="7">
        <v>50</v>
      </c>
      <c r="V1062" s="7">
        <v>43.678035218757444</v>
      </c>
      <c r="W1062">
        <v>4</v>
      </c>
      <c r="X1062" s="7">
        <v>30</v>
      </c>
      <c r="Y1062" s="7">
        <v>200</v>
      </c>
      <c r="Z1062" s="7">
        <f t="shared" si="66"/>
        <v>170</v>
      </c>
      <c r="AA1062" t="s">
        <v>30</v>
      </c>
      <c r="AB1062" t="str">
        <f t="shared" si="67"/>
        <v>Cash Not Over 200</v>
      </c>
    </row>
    <row r="1063" spans="1:28" x14ac:dyDescent="0.25">
      <c r="A1063">
        <v>31697</v>
      </c>
      <c r="B1063" s="2">
        <v>42555</v>
      </c>
      <c r="C1063" s="10">
        <f>VLOOKUP(B1063,Dates!A:B,2,FALSE)</f>
        <v>2</v>
      </c>
      <c r="D1063">
        <v>2</v>
      </c>
      <c r="E1063" s="2">
        <f t="shared" si="64"/>
        <v>42557</v>
      </c>
      <c r="F1063">
        <v>1</v>
      </c>
      <c r="G1063" t="s">
        <v>23</v>
      </c>
      <c r="H1063" t="str">
        <f t="shared" si="65"/>
        <v>Other</v>
      </c>
      <c r="I1063">
        <v>17</v>
      </c>
      <c r="J1063">
        <v>1575</v>
      </c>
      <c r="K1063">
        <v>4</v>
      </c>
      <c r="L1063" t="s">
        <v>46</v>
      </c>
      <c r="M1063" t="s">
        <v>893</v>
      </c>
      <c r="N1063" t="s">
        <v>904</v>
      </c>
      <c r="O1063" t="s">
        <v>905</v>
      </c>
      <c r="P1063">
        <v>77036</v>
      </c>
      <c r="Q1063" t="s">
        <v>896</v>
      </c>
      <c r="R1063" t="s">
        <v>903</v>
      </c>
      <c r="S1063" t="s">
        <v>1055</v>
      </c>
      <c r="T1063" t="s">
        <v>1054</v>
      </c>
      <c r="U1063" s="7">
        <v>59.990001679999999</v>
      </c>
      <c r="V1063" s="7">
        <v>54.488929209402009</v>
      </c>
      <c r="W1063">
        <v>5</v>
      </c>
      <c r="X1063" s="7">
        <v>16.5</v>
      </c>
      <c r="Y1063" s="7">
        <v>299.9500084</v>
      </c>
      <c r="Z1063" s="7">
        <f t="shared" si="66"/>
        <v>283.4500084</v>
      </c>
      <c r="AA1063" t="s">
        <v>30</v>
      </c>
      <c r="AB1063" t="str">
        <f t="shared" si="67"/>
        <v>Cash Over 200</v>
      </c>
    </row>
    <row r="1064" spans="1:28" x14ac:dyDescent="0.25">
      <c r="A1064">
        <v>37276</v>
      </c>
      <c r="B1064" s="2">
        <v>42549</v>
      </c>
      <c r="C1064" s="10">
        <f>VLOOKUP(B1064,Dates!A:B,2,FALSE)</f>
        <v>3</v>
      </c>
      <c r="D1064">
        <v>2</v>
      </c>
      <c r="E1064" s="2">
        <f t="shared" si="64"/>
        <v>42551</v>
      </c>
      <c r="F1064">
        <v>0</v>
      </c>
      <c r="G1064" t="s">
        <v>23</v>
      </c>
      <c r="H1064" t="str">
        <f t="shared" si="65"/>
        <v>Other</v>
      </c>
      <c r="I1064">
        <v>17</v>
      </c>
      <c r="J1064">
        <v>5820</v>
      </c>
      <c r="K1064">
        <v>4</v>
      </c>
      <c r="L1064" t="s">
        <v>46</v>
      </c>
      <c r="M1064" t="s">
        <v>893</v>
      </c>
      <c r="N1064" t="s">
        <v>936</v>
      </c>
      <c r="O1064" t="s">
        <v>937</v>
      </c>
      <c r="P1064">
        <v>74133</v>
      </c>
      <c r="Q1064" t="s">
        <v>896</v>
      </c>
      <c r="R1064" t="s">
        <v>903</v>
      </c>
      <c r="S1064" t="s">
        <v>1055</v>
      </c>
      <c r="T1064" t="s">
        <v>1054</v>
      </c>
      <c r="U1064" s="7">
        <v>59.990001679999999</v>
      </c>
      <c r="V1064" s="7">
        <v>54.488929209402009</v>
      </c>
      <c r="W1064">
        <v>5</v>
      </c>
      <c r="X1064" s="7">
        <v>38.990001679999999</v>
      </c>
      <c r="Y1064" s="7">
        <v>299.9500084</v>
      </c>
      <c r="Z1064" s="7">
        <f t="shared" si="66"/>
        <v>260.96000672000002</v>
      </c>
      <c r="AA1064" t="s">
        <v>30</v>
      </c>
      <c r="AB1064" t="str">
        <f t="shared" si="67"/>
        <v>Cash Over 200</v>
      </c>
    </row>
    <row r="1065" spans="1:28" x14ac:dyDescent="0.25">
      <c r="A1065">
        <v>37180</v>
      </c>
      <c r="B1065" s="2">
        <v>42547</v>
      </c>
      <c r="C1065" s="10">
        <f>VLOOKUP(B1065,Dates!A:B,2,FALSE)</f>
        <v>1</v>
      </c>
      <c r="D1065">
        <v>2</v>
      </c>
      <c r="E1065" s="2">
        <f t="shared" si="64"/>
        <v>42549</v>
      </c>
      <c r="F1065">
        <v>1</v>
      </c>
      <c r="G1065" t="s">
        <v>23</v>
      </c>
      <c r="H1065" t="str">
        <f t="shared" si="65"/>
        <v>Other</v>
      </c>
      <c r="I1065">
        <v>29</v>
      </c>
      <c r="J1065">
        <v>8608</v>
      </c>
      <c r="K1065">
        <v>5</v>
      </c>
      <c r="L1065" t="s">
        <v>31</v>
      </c>
      <c r="M1065" t="s">
        <v>893</v>
      </c>
      <c r="N1065" t="s">
        <v>900</v>
      </c>
      <c r="O1065" t="s">
        <v>899</v>
      </c>
      <c r="P1065">
        <v>94109</v>
      </c>
      <c r="Q1065" t="s">
        <v>896</v>
      </c>
      <c r="R1065" t="s">
        <v>897</v>
      </c>
      <c r="S1065" t="s">
        <v>1047</v>
      </c>
      <c r="T1065" t="s">
        <v>1046</v>
      </c>
      <c r="U1065" s="7">
        <v>39.990001679999999</v>
      </c>
      <c r="V1065" s="7">
        <v>34.198098313835338</v>
      </c>
      <c r="W1065">
        <v>5</v>
      </c>
      <c r="X1065" s="7">
        <v>20</v>
      </c>
      <c r="Y1065" s="7">
        <v>199.9500084</v>
      </c>
      <c r="Z1065" s="7">
        <f t="shared" si="66"/>
        <v>179.9500084</v>
      </c>
      <c r="AA1065" t="s">
        <v>30</v>
      </c>
      <c r="AB1065" t="str">
        <f t="shared" si="67"/>
        <v>Cash Not Over 200</v>
      </c>
    </row>
    <row r="1066" spans="1:28" x14ac:dyDescent="0.25">
      <c r="A1066">
        <v>40645</v>
      </c>
      <c r="B1066" s="2">
        <v>42598</v>
      </c>
      <c r="C1066" s="10">
        <f>VLOOKUP(B1066,Dates!A:B,2,FALSE)</f>
        <v>3</v>
      </c>
      <c r="D1066">
        <v>2</v>
      </c>
      <c r="E1066" s="2">
        <f t="shared" si="64"/>
        <v>42600</v>
      </c>
      <c r="F1066">
        <v>1</v>
      </c>
      <c r="G1066" t="s">
        <v>23</v>
      </c>
      <c r="H1066" t="str">
        <f t="shared" si="65"/>
        <v>Other</v>
      </c>
      <c r="I1066">
        <v>24</v>
      </c>
      <c r="J1066">
        <v>3104</v>
      </c>
      <c r="K1066">
        <v>5</v>
      </c>
      <c r="L1066" t="s">
        <v>31</v>
      </c>
      <c r="M1066" t="s">
        <v>893</v>
      </c>
      <c r="N1066" t="s">
        <v>938</v>
      </c>
      <c r="O1066" t="s">
        <v>899</v>
      </c>
      <c r="P1066">
        <v>92553</v>
      </c>
      <c r="Q1066" t="s">
        <v>896</v>
      </c>
      <c r="R1066" t="s">
        <v>897</v>
      </c>
      <c r="S1066" t="s">
        <v>1059</v>
      </c>
      <c r="T1066" t="s">
        <v>1058</v>
      </c>
      <c r="U1066" s="7">
        <v>50</v>
      </c>
      <c r="V1066" s="7">
        <v>43.678035218757444</v>
      </c>
      <c r="W1066">
        <v>5</v>
      </c>
      <c r="X1066" s="7">
        <v>25</v>
      </c>
      <c r="Y1066" s="7">
        <v>250</v>
      </c>
      <c r="Z1066" s="7">
        <f t="shared" si="66"/>
        <v>225</v>
      </c>
      <c r="AA1066" t="s">
        <v>30</v>
      </c>
      <c r="AB1066" t="str">
        <f t="shared" si="67"/>
        <v>Cash Over 200</v>
      </c>
    </row>
    <row r="1067" spans="1:28" x14ac:dyDescent="0.25">
      <c r="A1067">
        <v>34631</v>
      </c>
      <c r="B1067" s="2">
        <v>42510</v>
      </c>
      <c r="C1067" s="10">
        <f>VLOOKUP(B1067,Dates!A:B,2,FALSE)</f>
        <v>6</v>
      </c>
      <c r="D1067">
        <v>2</v>
      </c>
      <c r="E1067" s="2">
        <f t="shared" si="64"/>
        <v>42514</v>
      </c>
      <c r="F1067">
        <v>0</v>
      </c>
      <c r="G1067" t="s">
        <v>23</v>
      </c>
      <c r="H1067" t="str">
        <f t="shared" si="65"/>
        <v>Other</v>
      </c>
      <c r="I1067">
        <v>24</v>
      </c>
      <c r="J1067">
        <v>47</v>
      </c>
      <c r="K1067">
        <v>5</v>
      </c>
      <c r="L1067" t="s">
        <v>31</v>
      </c>
      <c r="M1067" t="s">
        <v>893</v>
      </c>
      <c r="N1067" t="s">
        <v>926</v>
      </c>
      <c r="O1067" t="s">
        <v>899</v>
      </c>
      <c r="P1067">
        <v>94601</v>
      </c>
      <c r="Q1067" t="s">
        <v>896</v>
      </c>
      <c r="R1067" t="s">
        <v>897</v>
      </c>
      <c r="S1067" t="s">
        <v>1059</v>
      </c>
      <c r="T1067" t="s">
        <v>1058</v>
      </c>
      <c r="U1067" s="7">
        <v>50</v>
      </c>
      <c r="V1067" s="7">
        <v>43.678035218757444</v>
      </c>
      <c r="W1067">
        <v>5</v>
      </c>
      <c r="X1067" s="7">
        <v>42.5</v>
      </c>
      <c r="Y1067" s="7">
        <v>250</v>
      </c>
      <c r="Z1067" s="7">
        <f t="shared" si="66"/>
        <v>207.5</v>
      </c>
      <c r="AA1067" t="s">
        <v>30</v>
      </c>
      <c r="AB1067" t="str">
        <f t="shared" si="67"/>
        <v>Cash Over 200</v>
      </c>
    </row>
    <row r="1068" spans="1:28" x14ac:dyDescent="0.25">
      <c r="A1068">
        <v>31905</v>
      </c>
      <c r="B1068" s="2">
        <v>42647</v>
      </c>
      <c r="C1068" s="10">
        <f>VLOOKUP(B1068,Dates!A:B,2,FALSE)</f>
        <v>3</v>
      </c>
      <c r="D1068">
        <v>2</v>
      </c>
      <c r="E1068" s="2">
        <f t="shared" si="64"/>
        <v>42649</v>
      </c>
      <c r="F1068">
        <v>1</v>
      </c>
      <c r="G1068" t="s">
        <v>23</v>
      </c>
      <c r="H1068" t="str">
        <f t="shared" si="65"/>
        <v>Other</v>
      </c>
      <c r="I1068">
        <v>40</v>
      </c>
      <c r="J1068">
        <v>7060</v>
      </c>
      <c r="K1068">
        <v>6</v>
      </c>
      <c r="L1068" t="s">
        <v>35</v>
      </c>
      <c r="M1068" t="s">
        <v>893</v>
      </c>
      <c r="N1068" t="s">
        <v>920</v>
      </c>
      <c r="O1068" t="s">
        <v>921</v>
      </c>
      <c r="P1068">
        <v>19134</v>
      </c>
      <c r="Q1068" t="s">
        <v>896</v>
      </c>
      <c r="R1068" t="s">
        <v>913</v>
      </c>
      <c r="S1068" t="s">
        <v>1061</v>
      </c>
      <c r="T1068" t="s">
        <v>1092</v>
      </c>
      <c r="U1068" s="7">
        <v>24.989999770000001</v>
      </c>
      <c r="V1068" s="7">
        <v>19.858499913833334</v>
      </c>
      <c r="W1068">
        <v>5</v>
      </c>
      <c r="X1068" s="7">
        <v>3.75</v>
      </c>
      <c r="Y1068" s="7">
        <v>124.94999885</v>
      </c>
      <c r="Z1068" s="7">
        <f t="shared" si="66"/>
        <v>121.19999885</v>
      </c>
      <c r="AA1068" t="s">
        <v>30</v>
      </c>
      <c r="AB1068" t="str">
        <f t="shared" si="67"/>
        <v>Cash Not Over 200</v>
      </c>
    </row>
    <row r="1069" spans="1:28" x14ac:dyDescent="0.25">
      <c r="A1069">
        <v>37718</v>
      </c>
      <c r="B1069" s="2">
        <v>42467</v>
      </c>
      <c r="C1069" s="10">
        <f>VLOOKUP(B1069,Dates!A:B,2,FALSE)</f>
        <v>5</v>
      </c>
      <c r="D1069">
        <v>4</v>
      </c>
      <c r="E1069" s="2">
        <f t="shared" si="64"/>
        <v>42473</v>
      </c>
      <c r="F1069">
        <v>0</v>
      </c>
      <c r="G1069" t="s">
        <v>62</v>
      </c>
      <c r="H1069" t="str">
        <f t="shared" si="65"/>
        <v>Other</v>
      </c>
      <c r="I1069">
        <v>9</v>
      </c>
      <c r="J1069">
        <v>1627</v>
      </c>
      <c r="K1069">
        <v>3</v>
      </c>
      <c r="L1069" t="s">
        <v>24</v>
      </c>
      <c r="M1069" t="s">
        <v>893</v>
      </c>
      <c r="N1069" t="s">
        <v>936</v>
      </c>
      <c r="O1069" t="s">
        <v>937</v>
      </c>
      <c r="P1069">
        <v>74133</v>
      </c>
      <c r="Q1069" t="s">
        <v>896</v>
      </c>
      <c r="R1069" t="s">
        <v>903</v>
      </c>
      <c r="S1069" t="s">
        <v>1045</v>
      </c>
      <c r="T1069" t="s">
        <v>1044</v>
      </c>
      <c r="U1069" s="7">
        <v>99.989997860000003</v>
      </c>
      <c r="V1069" s="7">
        <v>95.114003926871064</v>
      </c>
      <c r="W1069">
        <v>5</v>
      </c>
      <c r="X1069" s="7">
        <v>89.989997860000003</v>
      </c>
      <c r="Y1069" s="7">
        <v>499.94998930000003</v>
      </c>
      <c r="Z1069" s="7">
        <f t="shared" si="66"/>
        <v>409.95999144000001</v>
      </c>
      <c r="AA1069" t="s">
        <v>66</v>
      </c>
      <c r="AB1069" t="str">
        <f t="shared" si="67"/>
        <v>Non-Cash Payments</v>
      </c>
    </row>
    <row r="1070" spans="1:28" x14ac:dyDescent="0.25">
      <c r="A1070">
        <v>34977</v>
      </c>
      <c r="B1070" s="2">
        <v>42515</v>
      </c>
      <c r="C1070" s="10">
        <f>VLOOKUP(B1070,Dates!A:B,2,FALSE)</f>
        <v>4</v>
      </c>
      <c r="D1070">
        <v>4</v>
      </c>
      <c r="E1070" s="2">
        <f t="shared" si="64"/>
        <v>42521</v>
      </c>
      <c r="F1070">
        <v>0</v>
      </c>
      <c r="G1070" t="s">
        <v>62</v>
      </c>
      <c r="H1070" t="str">
        <f t="shared" si="65"/>
        <v>Other</v>
      </c>
      <c r="I1070">
        <v>9</v>
      </c>
      <c r="J1070">
        <v>1243</v>
      </c>
      <c r="K1070">
        <v>3</v>
      </c>
      <c r="L1070" t="s">
        <v>24</v>
      </c>
      <c r="M1070" t="s">
        <v>893</v>
      </c>
      <c r="N1070" t="s">
        <v>939</v>
      </c>
      <c r="O1070" t="s">
        <v>940</v>
      </c>
      <c r="P1070">
        <v>20735</v>
      </c>
      <c r="Q1070" t="s">
        <v>896</v>
      </c>
      <c r="R1070" t="s">
        <v>913</v>
      </c>
      <c r="S1070" t="s">
        <v>1045</v>
      </c>
      <c r="T1070" t="s">
        <v>1044</v>
      </c>
      <c r="U1070" s="7">
        <v>99.989997860000003</v>
      </c>
      <c r="V1070" s="7">
        <v>95.114003926871064</v>
      </c>
      <c r="W1070">
        <v>5</v>
      </c>
      <c r="X1070" s="7">
        <v>99.989997860000003</v>
      </c>
      <c r="Y1070" s="7">
        <v>499.94998930000003</v>
      </c>
      <c r="Z1070" s="7">
        <f t="shared" si="66"/>
        <v>399.95999144000001</v>
      </c>
      <c r="AA1070" t="s">
        <v>66</v>
      </c>
      <c r="AB1070" t="str">
        <f t="shared" si="67"/>
        <v>Non-Cash Payments</v>
      </c>
    </row>
    <row r="1071" spans="1:28" x14ac:dyDescent="0.25">
      <c r="A1071">
        <v>40138</v>
      </c>
      <c r="B1071" s="2">
        <v>42590</v>
      </c>
      <c r="C1071" s="10">
        <f>VLOOKUP(B1071,Dates!A:B,2,FALSE)</f>
        <v>2</v>
      </c>
      <c r="D1071">
        <v>4</v>
      </c>
      <c r="E1071" s="2">
        <f t="shared" si="64"/>
        <v>42594</v>
      </c>
      <c r="F1071">
        <v>0</v>
      </c>
      <c r="G1071" t="s">
        <v>62</v>
      </c>
      <c r="H1071" t="str">
        <f t="shared" si="65"/>
        <v>Other</v>
      </c>
      <c r="I1071">
        <v>17</v>
      </c>
      <c r="J1071">
        <v>7635</v>
      </c>
      <c r="K1071">
        <v>4</v>
      </c>
      <c r="L1071" t="s">
        <v>46</v>
      </c>
      <c r="M1071" t="s">
        <v>893</v>
      </c>
      <c r="N1071" t="s">
        <v>900</v>
      </c>
      <c r="O1071" t="s">
        <v>899</v>
      </c>
      <c r="P1071">
        <v>94110</v>
      </c>
      <c r="Q1071" t="s">
        <v>896</v>
      </c>
      <c r="R1071" t="s">
        <v>897</v>
      </c>
      <c r="S1071" t="s">
        <v>1055</v>
      </c>
      <c r="T1071" t="s">
        <v>1054</v>
      </c>
      <c r="U1071" s="7">
        <v>59.990001679999999</v>
      </c>
      <c r="V1071" s="7">
        <v>54.488929209402009</v>
      </c>
      <c r="W1071">
        <v>5</v>
      </c>
      <c r="X1071" s="7">
        <v>9</v>
      </c>
      <c r="Y1071" s="7">
        <v>299.9500084</v>
      </c>
      <c r="Z1071" s="7">
        <f t="shared" si="66"/>
        <v>290.9500084</v>
      </c>
      <c r="AA1071" t="s">
        <v>66</v>
      </c>
      <c r="AB1071" t="str">
        <f t="shared" si="67"/>
        <v>Non-Cash Payments</v>
      </c>
    </row>
    <row r="1072" spans="1:28" x14ac:dyDescent="0.25">
      <c r="A1072">
        <v>40776</v>
      </c>
      <c r="B1072" s="2">
        <v>42600</v>
      </c>
      <c r="C1072" s="10">
        <f>VLOOKUP(B1072,Dates!A:B,2,FALSE)</f>
        <v>5</v>
      </c>
      <c r="D1072">
        <v>4</v>
      </c>
      <c r="E1072" s="2">
        <f t="shared" si="64"/>
        <v>42606</v>
      </c>
      <c r="F1072">
        <v>0</v>
      </c>
      <c r="G1072" t="s">
        <v>62</v>
      </c>
      <c r="H1072" t="str">
        <f t="shared" si="65"/>
        <v>Other</v>
      </c>
      <c r="I1072">
        <v>17</v>
      </c>
      <c r="J1072">
        <v>7200</v>
      </c>
      <c r="K1072">
        <v>4</v>
      </c>
      <c r="L1072" t="s">
        <v>46</v>
      </c>
      <c r="M1072" t="s">
        <v>893</v>
      </c>
      <c r="N1072" t="s">
        <v>941</v>
      </c>
      <c r="O1072" t="s">
        <v>923</v>
      </c>
      <c r="P1072">
        <v>60543</v>
      </c>
      <c r="Q1072" t="s">
        <v>896</v>
      </c>
      <c r="R1072" t="s">
        <v>903</v>
      </c>
      <c r="S1072" t="s">
        <v>1055</v>
      </c>
      <c r="T1072" t="s">
        <v>1054</v>
      </c>
      <c r="U1072" s="7">
        <v>59.990001679999999</v>
      </c>
      <c r="V1072" s="7">
        <v>54.488929209402009</v>
      </c>
      <c r="W1072">
        <v>5</v>
      </c>
      <c r="X1072" s="7">
        <v>27</v>
      </c>
      <c r="Y1072" s="7">
        <v>299.9500084</v>
      </c>
      <c r="Z1072" s="7">
        <f t="shared" si="66"/>
        <v>272.9500084</v>
      </c>
      <c r="AA1072" t="s">
        <v>66</v>
      </c>
      <c r="AB1072" t="str">
        <f t="shared" si="67"/>
        <v>Non-Cash Payments</v>
      </c>
    </row>
    <row r="1073" spans="1:28" x14ac:dyDescent="0.25">
      <c r="A1073">
        <v>39582</v>
      </c>
      <c r="B1073" s="2">
        <v>42582</v>
      </c>
      <c r="C1073" s="10">
        <f>VLOOKUP(B1073,Dates!A:B,2,FALSE)</f>
        <v>1</v>
      </c>
      <c r="D1073">
        <v>4</v>
      </c>
      <c r="E1073" s="2">
        <f t="shared" si="64"/>
        <v>42586</v>
      </c>
      <c r="F1073">
        <v>0</v>
      </c>
      <c r="G1073" t="s">
        <v>62</v>
      </c>
      <c r="H1073" t="str">
        <f t="shared" si="65"/>
        <v>Other</v>
      </c>
      <c r="I1073">
        <v>17</v>
      </c>
      <c r="J1073">
        <v>3142</v>
      </c>
      <c r="K1073">
        <v>4</v>
      </c>
      <c r="L1073" t="s">
        <v>46</v>
      </c>
      <c r="M1073" t="s">
        <v>893</v>
      </c>
      <c r="N1073" t="s">
        <v>942</v>
      </c>
      <c r="O1073" t="s">
        <v>923</v>
      </c>
      <c r="P1073">
        <v>60174</v>
      </c>
      <c r="Q1073" t="s">
        <v>896</v>
      </c>
      <c r="R1073" t="s">
        <v>903</v>
      </c>
      <c r="S1073" t="s">
        <v>1055</v>
      </c>
      <c r="T1073" t="s">
        <v>1054</v>
      </c>
      <c r="U1073" s="7">
        <v>59.990001679999999</v>
      </c>
      <c r="V1073" s="7">
        <v>54.488929209402009</v>
      </c>
      <c r="W1073">
        <v>5</v>
      </c>
      <c r="X1073" s="7">
        <v>27</v>
      </c>
      <c r="Y1073" s="7">
        <v>299.9500084</v>
      </c>
      <c r="Z1073" s="7">
        <f t="shared" si="66"/>
        <v>272.9500084</v>
      </c>
      <c r="AA1073" t="s">
        <v>66</v>
      </c>
      <c r="AB1073" t="str">
        <f t="shared" si="67"/>
        <v>Non-Cash Payments</v>
      </c>
    </row>
    <row r="1074" spans="1:28" x14ac:dyDescent="0.25">
      <c r="A1074">
        <v>34284</v>
      </c>
      <c r="B1074" s="2">
        <v>42505</v>
      </c>
      <c r="C1074" s="10">
        <f>VLOOKUP(B1074,Dates!A:B,2,FALSE)</f>
        <v>1</v>
      </c>
      <c r="D1074">
        <v>4</v>
      </c>
      <c r="E1074" s="2">
        <f t="shared" si="64"/>
        <v>42509</v>
      </c>
      <c r="F1074">
        <v>0</v>
      </c>
      <c r="G1074" t="s">
        <v>62</v>
      </c>
      <c r="H1074" t="str">
        <f t="shared" si="65"/>
        <v>Other</v>
      </c>
      <c r="I1074">
        <v>26</v>
      </c>
      <c r="J1074">
        <v>8024</v>
      </c>
      <c r="K1074">
        <v>5</v>
      </c>
      <c r="L1074" t="s">
        <v>31</v>
      </c>
      <c r="M1074" t="s">
        <v>893</v>
      </c>
      <c r="N1074" t="s">
        <v>914</v>
      </c>
      <c r="O1074" t="s">
        <v>943</v>
      </c>
      <c r="P1074">
        <v>31907</v>
      </c>
      <c r="Q1074" t="s">
        <v>896</v>
      </c>
      <c r="R1074" t="s">
        <v>931</v>
      </c>
      <c r="S1074" t="s">
        <v>1063</v>
      </c>
      <c r="T1074" t="s">
        <v>1111</v>
      </c>
      <c r="U1074" s="7">
        <v>39.990001679999999</v>
      </c>
      <c r="V1074" s="7">
        <v>30.892751576250003</v>
      </c>
      <c r="W1074">
        <v>5</v>
      </c>
      <c r="X1074" s="7">
        <v>0</v>
      </c>
      <c r="Y1074" s="7">
        <v>199.9500084</v>
      </c>
      <c r="Z1074" s="7">
        <f t="shared" si="66"/>
        <v>199.9500084</v>
      </c>
      <c r="AA1074" t="s">
        <v>66</v>
      </c>
      <c r="AB1074" t="str">
        <f t="shared" si="67"/>
        <v>Non-Cash Payments</v>
      </c>
    </row>
    <row r="1075" spans="1:28" x14ac:dyDescent="0.25">
      <c r="A1075">
        <v>41142</v>
      </c>
      <c r="B1075" s="2">
        <v>42605</v>
      </c>
      <c r="C1075" s="10">
        <f>VLOOKUP(B1075,Dates!A:B,2,FALSE)</f>
        <v>3</v>
      </c>
      <c r="D1075">
        <v>4</v>
      </c>
      <c r="E1075" s="2">
        <f t="shared" si="64"/>
        <v>42611</v>
      </c>
      <c r="F1075">
        <v>0</v>
      </c>
      <c r="G1075" t="s">
        <v>62</v>
      </c>
      <c r="H1075" t="str">
        <f t="shared" si="65"/>
        <v>Other</v>
      </c>
      <c r="I1075">
        <v>24</v>
      </c>
      <c r="J1075">
        <v>5023</v>
      </c>
      <c r="K1075">
        <v>5</v>
      </c>
      <c r="L1075" t="s">
        <v>31</v>
      </c>
      <c r="M1075" t="s">
        <v>893</v>
      </c>
      <c r="N1075" t="s">
        <v>944</v>
      </c>
      <c r="O1075" t="s">
        <v>923</v>
      </c>
      <c r="P1075">
        <v>62521</v>
      </c>
      <c r="Q1075" t="s">
        <v>896</v>
      </c>
      <c r="R1075" t="s">
        <v>903</v>
      </c>
      <c r="S1075" t="s">
        <v>1059</v>
      </c>
      <c r="T1075" t="s">
        <v>1058</v>
      </c>
      <c r="U1075" s="7">
        <v>50</v>
      </c>
      <c r="V1075" s="7">
        <v>43.678035218757444</v>
      </c>
      <c r="W1075">
        <v>5</v>
      </c>
      <c r="X1075" s="7">
        <v>10</v>
      </c>
      <c r="Y1075" s="7">
        <v>250</v>
      </c>
      <c r="Z1075" s="7">
        <f t="shared" si="66"/>
        <v>240</v>
      </c>
      <c r="AA1075" t="s">
        <v>66</v>
      </c>
      <c r="AB1075" t="str">
        <f t="shared" si="67"/>
        <v>Non-Cash Payments</v>
      </c>
    </row>
    <row r="1076" spans="1:28" x14ac:dyDescent="0.25">
      <c r="A1076">
        <v>41287</v>
      </c>
      <c r="B1076" s="2">
        <v>42607</v>
      </c>
      <c r="C1076" s="10">
        <f>VLOOKUP(B1076,Dates!A:B,2,FALSE)</f>
        <v>5</v>
      </c>
      <c r="D1076">
        <v>4</v>
      </c>
      <c r="E1076" s="2">
        <f t="shared" si="64"/>
        <v>42613</v>
      </c>
      <c r="F1076">
        <v>0</v>
      </c>
      <c r="G1076" t="s">
        <v>62</v>
      </c>
      <c r="H1076" t="str">
        <f t="shared" si="65"/>
        <v>Other</v>
      </c>
      <c r="I1076">
        <v>24</v>
      </c>
      <c r="J1076">
        <v>9581</v>
      </c>
      <c r="K1076">
        <v>5</v>
      </c>
      <c r="L1076" t="s">
        <v>31</v>
      </c>
      <c r="M1076" t="s">
        <v>893</v>
      </c>
      <c r="N1076" t="s">
        <v>945</v>
      </c>
      <c r="O1076" t="s">
        <v>899</v>
      </c>
      <c r="P1076">
        <v>92627</v>
      </c>
      <c r="Q1076" t="s">
        <v>896</v>
      </c>
      <c r="R1076" t="s">
        <v>897</v>
      </c>
      <c r="S1076" t="s">
        <v>1059</v>
      </c>
      <c r="T1076" t="s">
        <v>1058</v>
      </c>
      <c r="U1076" s="7">
        <v>50</v>
      </c>
      <c r="V1076" s="7">
        <v>43.678035218757444</v>
      </c>
      <c r="W1076">
        <v>5</v>
      </c>
      <c r="X1076" s="7">
        <v>32.5</v>
      </c>
      <c r="Y1076" s="7">
        <v>250</v>
      </c>
      <c r="Z1076" s="7">
        <f t="shared" si="66"/>
        <v>217.5</v>
      </c>
      <c r="AA1076" t="s">
        <v>66</v>
      </c>
      <c r="AB1076" t="str">
        <f t="shared" si="67"/>
        <v>Non-Cash Payments</v>
      </c>
    </row>
    <row r="1077" spans="1:28" x14ac:dyDescent="0.25">
      <c r="A1077">
        <v>35651</v>
      </c>
      <c r="B1077" s="2">
        <v>42466</v>
      </c>
      <c r="C1077" s="10">
        <f>VLOOKUP(B1077,Dates!A:B,2,FALSE)</f>
        <v>4</v>
      </c>
      <c r="D1077">
        <v>4</v>
      </c>
      <c r="E1077" s="2">
        <f t="shared" si="64"/>
        <v>42472</v>
      </c>
      <c r="F1077">
        <v>0</v>
      </c>
      <c r="G1077" t="s">
        <v>62</v>
      </c>
      <c r="H1077" t="str">
        <f t="shared" si="65"/>
        <v>Other</v>
      </c>
      <c r="I1077">
        <v>24</v>
      </c>
      <c r="J1077">
        <v>9294</v>
      </c>
      <c r="K1077">
        <v>5</v>
      </c>
      <c r="L1077" t="s">
        <v>31</v>
      </c>
      <c r="M1077" t="s">
        <v>893</v>
      </c>
      <c r="N1077" t="s">
        <v>946</v>
      </c>
      <c r="O1077" t="s">
        <v>930</v>
      </c>
      <c r="P1077">
        <v>28806</v>
      </c>
      <c r="Q1077" t="s">
        <v>896</v>
      </c>
      <c r="R1077" t="s">
        <v>931</v>
      </c>
      <c r="S1077" t="s">
        <v>1059</v>
      </c>
      <c r="T1077" t="s">
        <v>1058</v>
      </c>
      <c r="U1077" s="7">
        <v>50</v>
      </c>
      <c r="V1077" s="7">
        <v>43.678035218757444</v>
      </c>
      <c r="W1077">
        <v>5</v>
      </c>
      <c r="X1077" s="7">
        <v>40</v>
      </c>
      <c r="Y1077" s="7">
        <v>250</v>
      </c>
      <c r="Z1077" s="7">
        <f t="shared" si="66"/>
        <v>210</v>
      </c>
      <c r="AA1077" t="s">
        <v>66</v>
      </c>
      <c r="AB1077" t="str">
        <f t="shared" si="67"/>
        <v>Non-Cash Payments</v>
      </c>
    </row>
    <row r="1078" spans="1:28" x14ac:dyDescent="0.25">
      <c r="A1078">
        <v>41287</v>
      </c>
      <c r="B1078" s="2">
        <v>42607</v>
      </c>
      <c r="C1078" s="10">
        <f>VLOOKUP(B1078,Dates!A:B,2,FALSE)</f>
        <v>5</v>
      </c>
      <c r="D1078">
        <v>4</v>
      </c>
      <c r="E1078" s="2">
        <f t="shared" si="64"/>
        <v>42613</v>
      </c>
      <c r="F1078">
        <v>0</v>
      </c>
      <c r="G1078" t="s">
        <v>62</v>
      </c>
      <c r="H1078" t="str">
        <f t="shared" si="65"/>
        <v>Other</v>
      </c>
      <c r="I1078">
        <v>37</v>
      </c>
      <c r="J1078">
        <v>9581</v>
      </c>
      <c r="K1078">
        <v>6</v>
      </c>
      <c r="L1078" t="s">
        <v>35</v>
      </c>
      <c r="M1078" t="s">
        <v>893</v>
      </c>
      <c r="N1078" t="s">
        <v>945</v>
      </c>
      <c r="O1078" t="s">
        <v>899</v>
      </c>
      <c r="P1078">
        <v>92627</v>
      </c>
      <c r="Q1078" t="s">
        <v>896</v>
      </c>
      <c r="R1078" t="s">
        <v>897</v>
      </c>
      <c r="S1078" t="s">
        <v>1051</v>
      </c>
      <c r="T1078" t="s">
        <v>1050</v>
      </c>
      <c r="U1078" s="7">
        <v>31.989999770000001</v>
      </c>
      <c r="V1078" s="7">
        <v>24.284221986666665</v>
      </c>
      <c r="W1078">
        <v>5</v>
      </c>
      <c r="X1078" s="7">
        <v>25.590000150000002</v>
      </c>
      <c r="Y1078" s="7">
        <v>159.94999885000001</v>
      </c>
      <c r="Z1078" s="7">
        <f t="shared" si="66"/>
        <v>134.35999870000001</v>
      </c>
      <c r="AA1078" t="s">
        <v>66</v>
      </c>
      <c r="AB1078" t="str">
        <f t="shared" si="67"/>
        <v>Non-Cash Payments</v>
      </c>
    </row>
    <row r="1079" spans="1:28" x14ac:dyDescent="0.25">
      <c r="A1079">
        <v>32566</v>
      </c>
      <c r="B1079" s="2">
        <v>42480</v>
      </c>
      <c r="C1079" s="10">
        <f>VLOOKUP(B1079,Dates!A:B,2,FALSE)</f>
        <v>4</v>
      </c>
      <c r="D1079">
        <v>4</v>
      </c>
      <c r="E1079" s="2">
        <f t="shared" si="64"/>
        <v>42486</v>
      </c>
      <c r="F1079">
        <v>0</v>
      </c>
      <c r="G1079" t="s">
        <v>62</v>
      </c>
      <c r="H1079" t="str">
        <f t="shared" si="65"/>
        <v>Other</v>
      </c>
      <c r="I1079">
        <v>13</v>
      </c>
      <c r="J1079">
        <v>3797</v>
      </c>
      <c r="K1079">
        <v>3</v>
      </c>
      <c r="L1079" t="s">
        <v>24</v>
      </c>
      <c r="M1079" t="s">
        <v>893</v>
      </c>
      <c r="N1079" t="s">
        <v>947</v>
      </c>
      <c r="O1079" t="s">
        <v>948</v>
      </c>
      <c r="P1079">
        <v>35630</v>
      </c>
      <c r="Q1079" t="s">
        <v>896</v>
      </c>
      <c r="R1079" t="s">
        <v>931</v>
      </c>
      <c r="S1079" t="s">
        <v>1051</v>
      </c>
      <c r="T1079" t="s">
        <v>1106</v>
      </c>
      <c r="U1079" s="7">
        <v>44.990001679999999</v>
      </c>
      <c r="V1079" s="7">
        <v>31.547668386333335</v>
      </c>
      <c r="W1079">
        <v>5</v>
      </c>
      <c r="X1079" s="7">
        <v>4.5</v>
      </c>
      <c r="Y1079" s="7">
        <v>224.9500084</v>
      </c>
      <c r="Z1079" s="7">
        <f t="shared" si="66"/>
        <v>220.4500084</v>
      </c>
      <c r="AA1079" t="s">
        <v>66</v>
      </c>
      <c r="AB1079" t="str">
        <f t="shared" si="67"/>
        <v>Non-Cash Payments</v>
      </c>
    </row>
    <row r="1080" spans="1:28" x14ac:dyDescent="0.25">
      <c r="A1080">
        <v>39300</v>
      </c>
      <c r="B1080" s="2">
        <v>42578</v>
      </c>
      <c r="C1080" s="10">
        <f>VLOOKUP(B1080,Dates!A:B,2,FALSE)</f>
        <v>4</v>
      </c>
      <c r="D1080">
        <v>4</v>
      </c>
      <c r="E1080" s="2">
        <f t="shared" si="64"/>
        <v>42584</v>
      </c>
      <c r="F1080">
        <v>1</v>
      </c>
      <c r="G1080" t="s">
        <v>62</v>
      </c>
      <c r="H1080" t="str">
        <f t="shared" si="65"/>
        <v>Other</v>
      </c>
      <c r="I1080">
        <v>9</v>
      </c>
      <c r="J1080">
        <v>11999</v>
      </c>
      <c r="K1080">
        <v>3</v>
      </c>
      <c r="L1080" t="s">
        <v>24</v>
      </c>
      <c r="M1080" t="s">
        <v>893</v>
      </c>
      <c r="N1080" t="s">
        <v>949</v>
      </c>
      <c r="O1080" t="s">
        <v>950</v>
      </c>
      <c r="P1080">
        <v>1852</v>
      </c>
      <c r="Q1080" t="s">
        <v>896</v>
      </c>
      <c r="R1080" t="s">
        <v>913</v>
      </c>
      <c r="S1080" t="s">
        <v>1045</v>
      </c>
      <c r="T1080" t="s">
        <v>1044</v>
      </c>
      <c r="U1080" s="7">
        <v>99.989997860000003</v>
      </c>
      <c r="V1080" s="7">
        <v>95.114003926871064</v>
      </c>
      <c r="W1080">
        <v>5</v>
      </c>
      <c r="X1080" s="7">
        <v>45</v>
      </c>
      <c r="Y1080" s="7">
        <v>499.94998930000003</v>
      </c>
      <c r="Z1080" s="7">
        <f t="shared" si="66"/>
        <v>454.94998930000003</v>
      </c>
      <c r="AA1080" t="s">
        <v>66</v>
      </c>
      <c r="AB1080" t="str">
        <f t="shared" si="67"/>
        <v>Non-Cash Payments</v>
      </c>
    </row>
    <row r="1081" spans="1:28" x14ac:dyDescent="0.25">
      <c r="A1081">
        <v>40654</v>
      </c>
      <c r="B1081" s="2">
        <v>42598</v>
      </c>
      <c r="C1081" s="10">
        <f>VLOOKUP(B1081,Dates!A:B,2,FALSE)</f>
        <v>3</v>
      </c>
      <c r="D1081">
        <v>4</v>
      </c>
      <c r="E1081" s="2">
        <f t="shared" si="64"/>
        <v>42604</v>
      </c>
      <c r="F1081">
        <v>1</v>
      </c>
      <c r="G1081" t="s">
        <v>62</v>
      </c>
      <c r="H1081" t="str">
        <f t="shared" si="65"/>
        <v>Other</v>
      </c>
      <c r="I1081">
        <v>9</v>
      </c>
      <c r="J1081">
        <v>3715</v>
      </c>
      <c r="K1081">
        <v>3</v>
      </c>
      <c r="L1081" t="s">
        <v>24</v>
      </c>
      <c r="M1081" t="s">
        <v>893</v>
      </c>
      <c r="N1081" t="s">
        <v>927</v>
      </c>
      <c r="O1081" t="s">
        <v>928</v>
      </c>
      <c r="P1081">
        <v>10024</v>
      </c>
      <c r="Q1081" t="s">
        <v>896</v>
      </c>
      <c r="R1081" t="s">
        <v>913</v>
      </c>
      <c r="S1081" t="s">
        <v>1045</v>
      </c>
      <c r="T1081" t="s">
        <v>1044</v>
      </c>
      <c r="U1081" s="7">
        <v>99.989997860000003</v>
      </c>
      <c r="V1081" s="7">
        <v>95.114003926871064</v>
      </c>
      <c r="W1081">
        <v>5</v>
      </c>
      <c r="X1081" s="7">
        <v>74.989997860000003</v>
      </c>
      <c r="Y1081" s="7">
        <v>499.94998930000003</v>
      </c>
      <c r="Z1081" s="7">
        <f t="shared" si="66"/>
        <v>424.95999144000001</v>
      </c>
      <c r="AA1081" t="s">
        <v>66</v>
      </c>
      <c r="AB1081" t="str">
        <f t="shared" si="67"/>
        <v>Non-Cash Payments</v>
      </c>
    </row>
    <row r="1082" spans="1:28" x14ac:dyDescent="0.25">
      <c r="A1082">
        <v>39551</v>
      </c>
      <c r="B1082" s="2">
        <v>42582</v>
      </c>
      <c r="C1082" s="10">
        <f>VLOOKUP(B1082,Dates!A:B,2,FALSE)</f>
        <v>1</v>
      </c>
      <c r="D1082">
        <v>4</v>
      </c>
      <c r="E1082" s="2">
        <f t="shared" si="64"/>
        <v>42586</v>
      </c>
      <c r="F1082">
        <v>0</v>
      </c>
      <c r="G1082" t="s">
        <v>62</v>
      </c>
      <c r="H1082" t="str">
        <f t="shared" si="65"/>
        <v>Other</v>
      </c>
      <c r="I1082">
        <v>9</v>
      </c>
      <c r="J1082">
        <v>2922</v>
      </c>
      <c r="K1082">
        <v>3</v>
      </c>
      <c r="L1082" t="s">
        <v>24</v>
      </c>
      <c r="M1082" t="s">
        <v>893</v>
      </c>
      <c r="N1082" t="s">
        <v>925</v>
      </c>
      <c r="O1082" t="s">
        <v>895</v>
      </c>
      <c r="P1082">
        <v>98103</v>
      </c>
      <c r="Q1082" t="s">
        <v>896</v>
      </c>
      <c r="R1082" t="s">
        <v>897</v>
      </c>
      <c r="S1082" t="s">
        <v>1045</v>
      </c>
      <c r="T1082" t="s">
        <v>1044</v>
      </c>
      <c r="U1082" s="7">
        <v>99.989997860000003</v>
      </c>
      <c r="V1082" s="7">
        <v>95.114003926871064</v>
      </c>
      <c r="W1082">
        <v>5</v>
      </c>
      <c r="X1082" s="7">
        <v>79.989997860000003</v>
      </c>
      <c r="Y1082" s="7">
        <v>499.94998930000003</v>
      </c>
      <c r="Z1082" s="7">
        <f t="shared" si="66"/>
        <v>419.95999144000001</v>
      </c>
      <c r="AA1082" t="s">
        <v>66</v>
      </c>
      <c r="AB1082" t="str">
        <f t="shared" si="67"/>
        <v>Non-Cash Payments</v>
      </c>
    </row>
    <row r="1083" spans="1:28" x14ac:dyDescent="0.25">
      <c r="A1083">
        <v>35389</v>
      </c>
      <c r="B1083" s="2">
        <v>42521</v>
      </c>
      <c r="C1083" s="10">
        <f>VLOOKUP(B1083,Dates!A:B,2,FALSE)</f>
        <v>3</v>
      </c>
      <c r="D1083">
        <v>4</v>
      </c>
      <c r="E1083" s="2">
        <f t="shared" si="64"/>
        <v>42527</v>
      </c>
      <c r="F1083">
        <v>1</v>
      </c>
      <c r="G1083" t="s">
        <v>62</v>
      </c>
      <c r="H1083" t="str">
        <f t="shared" si="65"/>
        <v>Other</v>
      </c>
      <c r="I1083">
        <v>13</v>
      </c>
      <c r="J1083">
        <v>7175</v>
      </c>
      <c r="K1083">
        <v>3</v>
      </c>
      <c r="L1083" t="s">
        <v>24</v>
      </c>
      <c r="M1083" t="s">
        <v>893</v>
      </c>
      <c r="N1083" t="s">
        <v>951</v>
      </c>
      <c r="O1083" t="s">
        <v>912</v>
      </c>
      <c r="P1083">
        <v>44312</v>
      </c>
      <c r="Q1083" t="s">
        <v>896</v>
      </c>
      <c r="R1083" t="s">
        <v>913</v>
      </c>
      <c r="S1083" t="s">
        <v>1051</v>
      </c>
      <c r="T1083" t="s">
        <v>1106</v>
      </c>
      <c r="U1083" s="7">
        <v>44.990001679999999</v>
      </c>
      <c r="V1083" s="7">
        <v>31.547668386333335</v>
      </c>
      <c r="W1083">
        <v>5</v>
      </c>
      <c r="X1083" s="7">
        <v>40.490001679999999</v>
      </c>
      <c r="Y1083" s="7">
        <v>224.9500084</v>
      </c>
      <c r="Z1083" s="7">
        <f t="shared" si="66"/>
        <v>184.46000672</v>
      </c>
      <c r="AA1083" t="s">
        <v>66</v>
      </c>
      <c r="AB1083" t="str">
        <f t="shared" si="67"/>
        <v>Non-Cash Payments</v>
      </c>
    </row>
    <row r="1084" spans="1:28" x14ac:dyDescent="0.25">
      <c r="A1084">
        <v>32257</v>
      </c>
      <c r="B1084" s="2">
        <v>42475</v>
      </c>
      <c r="C1084" s="10">
        <f>VLOOKUP(B1084,Dates!A:B,2,FALSE)</f>
        <v>6</v>
      </c>
      <c r="D1084">
        <v>4</v>
      </c>
      <c r="E1084" s="2">
        <f t="shared" si="64"/>
        <v>42481</v>
      </c>
      <c r="F1084">
        <v>0</v>
      </c>
      <c r="G1084" t="s">
        <v>62</v>
      </c>
      <c r="H1084" t="str">
        <f t="shared" si="65"/>
        <v>Other</v>
      </c>
      <c r="I1084">
        <v>17</v>
      </c>
      <c r="J1084">
        <v>967</v>
      </c>
      <c r="K1084">
        <v>4</v>
      </c>
      <c r="L1084" t="s">
        <v>46</v>
      </c>
      <c r="M1084" t="s">
        <v>893</v>
      </c>
      <c r="N1084" t="s">
        <v>900</v>
      </c>
      <c r="O1084" t="s">
        <v>899</v>
      </c>
      <c r="P1084">
        <v>94110</v>
      </c>
      <c r="Q1084" t="s">
        <v>896</v>
      </c>
      <c r="R1084" t="s">
        <v>897</v>
      </c>
      <c r="S1084" t="s">
        <v>1055</v>
      </c>
      <c r="T1084" t="s">
        <v>1054</v>
      </c>
      <c r="U1084" s="7">
        <v>59.990001679999999</v>
      </c>
      <c r="V1084" s="7">
        <v>54.488929209402009</v>
      </c>
      <c r="W1084">
        <v>5</v>
      </c>
      <c r="X1084" s="7">
        <v>3</v>
      </c>
      <c r="Y1084" s="7">
        <v>299.9500084</v>
      </c>
      <c r="Z1084" s="7">
        <f t="shared" si="66"/>
        <v>296.9500084</v>
      </c>
      <c r="AA1084" t="s">
        <v>66</v>
      </c>
      <c r="AB1084" t="str">
        <f t="shared" si="67"/>
        <v>Non-Cash Payments</v>
      </c>
    </row>
    <row r="1085" spans="1:28" x14ac:dyDescent="0.25">
      <c r="A1085">
        <v>49031</v>
      </c>
      <c r="B1085" s="2">
        <v>42720</v>
      </c>
      <c r="C1085" s="10">
        <f>VLOOKUP(B1085,Dates!A:B,2,FALSE)</f>
        <v>6</v>
      </c>
      <c r="D1085">
        <v>4</v>
      </c>
      <c r="E1085" s="2">
        <f t="shared" si="64"/>
        <v>42726</v>
      </c>
      <c r="F1085">
        <v>0</v>
      </c>
      <c r="G1085" t="s">
        <v>62</v>
      </c>
      <c r="H1085" t="str">
        <f t="shared" si="65"/>
        <v>Other</v>
      </c>
      <c r="I1085">
        <v>17</v>
      </c>
      <c r="J1085">
        <v>8098</v>
      </c>
      <c r="K1085">
        <v>4</v>
      </c>
      <c r="L1085" t="s">
        <v>46</v>
      </c>
      <c r="M1085" t="s">
        <v>893</v>
      </c>
      <c r="N1085" t="s">
        <v>275</v>
      </c>
      <c r="O1085" t="s">
        <v>917</v>
      </c>
      <c r="Q1085" t="s">
        <v>918</v>
      </c>
      <c r="R1085" t="s">
        <v>918</v>
      </c>
      <c r="S1085" t="s">
        <v>1055</v>
      </c>
      <c r="T1085" t="s">
        <v>1054</v>
      </c>
      <c r="U1085" s="7">
        <v>59.990001679999999</v>
      </c>
      <c r="V1085" s="7">
        <v>54.488929209402009</v>
      </c>
      <c r="W1085">
        <v>5</v>
      </c>
      <c r="X1085" s="7">
        <v>9</v>
      </c>
      <c r="Y1085" s="7">
        <v>299.9500084</v>
      </c>
      <c r="Z1085" s="7">
        <f t="shared" si="66"/>
        <v>290.9500084</v>
      </c>
      <c r="AA1085" t="s">
        <v>66</v>
      </c>
      <c r="AB1085" t="str">
        <f t="shared" si="67"/>
        <v>Non-Cash Payments</v>
      </c>
    </row>
    <row r="1086" spans="1:28" x14ac:dyDescent="0.25">
      <c r="A1086">
        <v>49031</v>
      </c>
      <c r="B1086" s="2">
        <v>42720</v>
      </c>
      <c r="C1086" s="10">
        <f>VLOOKUP(B1086,Dates!A:B,2,FALSE)</f>
        <v>6</v>
      </c>
      <c r="D1086">
        <v>4</v>
      </c>
      <c r="E1086" s="2">
        <f t="shared" si="64"/>
        <v>42726</v>
      </c>
      <c r="F1086">
        <v>0</v>
      </c>
      <c r="G1086" t="s">
        <v>62</v>
      </c>
      <c r="H1086" t="str">
        <f t="shared" si="65"/>
        <v>Other</v>
      </c>
      <c r="I1086">
        <v>17</v>
      </c>
      <c r="J1086">
        <v>8098</v>
      </c>
      <c r="K1086">
        <v>4</v>
      </c>
      <c r="L1086" t="s">
        <v>46</v>
      </c>
      <c r="M1086" t="s">
        <v>893</v>
      </c>
      <c r="N1086" t="s">
        <v>275</v>
      </c>
      <c r="O1086" t="s">
        <v>917</v>
      </c>
      <c r="Q1086" t="s">
        <v>918</v>
      </c>
      <c r="R1086" t="s">
        <v>918</v>
      </c>
      <c r="S1086" t="s">
        <v>1055</v>
      </c>
      <c r="T1086" t="s">
        <v>1054</v>
      </c>
      <c r="U1086" s="7">
        <v>59.990001679999999</v>
      </c>
      <c r="V1086" s="7">
        <v>54.488929209402009</v>
      </c>
      <c r="W1086">
        <v>5</v>
      </c>
      <c r="X1086" s="7">
        <v>12</v>
      </c>
      <c r="Y1086" s="7">
        <v>299.9500084</v>
      </c>
      <c r="Z1086" s="7">
        <f t="shared" si="66"/>
        <v>287.9500084</v>
      </c>
      <c r="AA1086" t="s">
        <v>66</v>
      </c>
      <c r="AB1086" t="str">
        <f t="shared" si="67"/>
        <v>Non-Cash Payments</v>
      </c>
    </row>
    <row r="1087" spans="1:28" x14ac:dyDescent="0.25">
      <c r="A1087">
        <v>32224</v>
      </c>
      <c r="B1087" s="2">
        <v>42475</v>
      </c>
      <c r="C1087" s="10">
        <f>VLOOKUP(B1087,Dates!A:B,2,FALSE)</f>
        <v>6</v>
      </c>
      <c r="D1087">
        <v>4</v>
      </c>
      <c r="E1087" s="2">
        <f t="shared" si="64"/>
        <v>42481</v>
      </c>
      <c r="F1087">
        <v>1</v>
      </c>
      <c r="G1087" t="s">
        <v>62</v>
      </c>
      <c r="H1087" t="str">
        <f t="shared" si="65"/>
        <v>Other</v>
      </c>
      <c r="I1087">
        <v>17</v>
      </c>
      <c r="J1087">
        <v>8481</v>
      </c>
      <c r="K1087">
        <v>4</v>
      </c>
      <c r="L1087" t="s">
        <v>46</v>
      </c>
      <c r="M1087" t="s">
        <v>893</v>
      </c>
      <c r="N1087" t="s">
        <v>952</v>
      </c>
      <c r="O1087" t="s">
        <v>953</v>
      </c>
      <c r="P1087">
        <v>22153</v>
      </c>
      <c r="Q1087" t="s">
        <v>896</v>
      </c>
      <c r="R1087" t="s">
        <v>931</v>
      </c>
      <c r="S1087" t="s">
        <v>1055</v>
      </c>
      <c r="T1087" t="s">
        <v>1054</v>
      </c>
      <c r="U1087" s="7">
        <v>59.990001679999999</v>
      </c>
      <c r="V1087" s="7">
        <v>54.488929209402009</v>
      </c>
      <c r="W1087">
        <v>5</v>
      </c>
      <c r="X1087" s="7">
        <v>16.5</v>
      </c>
      <c r="Y1087" s="7">
        <v>299.9500084</v>
      </c>
      <c r="Z1087" s="7">
        <f t="shared" si="66"/>
        <v>283.4500084</v>
      </c>
      <c r="AA1087" t="s">
        <v>66</v>
      </c>
      <c r="AB1087" t="str">
        <f t="shared" si="67"/>
        <v>Non-Cash Payments</v>
      </c>
    </row>
    <row r="1088" spans="1:28" x14ac:dyDescent="0.25">
      <c r="A1088">
        <v>38411</v>
      </c>
      <c r="B1088" s="2">
        <v>42565</v>
      </c>
      <c r="C1088" s="10">
        <f>VLOOKUP(B1088,Dates!A:B,2,FALSE)</f>
        <v>5</v>
      </c>
      <c r="D1088">
        <v>4</v>
      </c>
      <c r="E1088" s="2">
        <f t="shared" si="64"/>
        <v>42571</v>
      </c>
      <c r="F1088">
        <v>0</v>
      </c>
      <c r="G1088" t="s">
        <v>62</v>
      </c>
      <c r="H1088" t="str">
        <f t="shared" si="65"/>
        <v>Other</v>
      </c>
      <c r="I1088">
        <v>17</v>
      </c>
      <c r="J1088">
        <v>8205</v>
      </c>
      <c r="K1088">
        <v>4</v>
      </c>
      <c r="L1088" t="s">
        <v>46</v>
      </c>
      <c r="M1088" t="s">
        <v>893</v>
      </c>
      <c r="N1088" t="s">
        <v>954</v>
      </c>
      <c r="O1088" t="s">
        <v>955</v>
      </c>
      <c r="P1088">
        <v>89015</v>
      </c>
      <c r="Q1088" t="s">
        <v>896</v>
      </c>
      <c r="R1088" t="s">
        <v>897</v>
      </c>
      <c r="S1088" t="s">
        <v>1055</v>
      </c>
      <c r="T1088" t="s">
        <v>1054</v>
      </c>
      <c r="U1088" s="7">
        <v>59.990001679999999</v>
      </c>
      <c r="V1088" s="7">
        <v>54.488929209402009</v>
      </c>
      <c r="W1088">
        <v>5</v>
      </c>
      <c r="X1088" s="7">
        <v>27</v>
      </c>
      <c r="Y1088" s="7">
        <v>299.9500084</v>
      </c>
      <c r="Z1088" s="7">
        <f t="shared" si="66"/>
        <v>272.9500084</v>
      </c>
      <c r="AA1088" t="s">
        <v>66</v>
      </c>
      <c r="AB1088" t="str">
        <f t="shared" si="67"/>
        <v>Non-Cash Payments</v>
      </c>
    </row>
    <row r="1089" spans="1:28" x14ac:dyDescent="0.25">
      <c r="A1089">
        <v>48282</v>
      </c>
      <c r="B1089" s="2">
        <v>42502</v>
      </c>
      <c r="C1089" s="10">
        <f>VLOOKUP(B1089,Dates!A:B,2,FALSE)</f>
        <v>5</v>
      </c>
      <c r="D1089">
        <v>4</v>
      </c>
      <c r="E1089" s="2">
        <f t="shared" si="64"/>
        <v>42508</v>
      </c>
      <c r="F1089">
        <v>0</v>
      </c>
      <c r="G1089" t="s">
        <v>62</v>
      </c>
      <c r="H1089" t="str">
        <f t="shared" si="65"/>
        <v>Other</v>
      </c>
      <c r="I1089">
        <v>17</v>
      </c>
      <c r="J1089">
        <v>10668</v>
      </c>
      <c r="K1089">
        <v>4</v>
      </c>
      <c r="L1089" t="s">
        <v>46</v>
      </c>
      <c r="M1089" t="s">
        <v>893</v>
      </c>
      <c r="N1089" t="s">
        <v>956</v>
      </c>
      <c r="O1089" t="s">
        <v>917</v>
      </c>
      <c r="Q1089" t="s">
        <v>918</v>
      </c>
      <c r="R1089" t="s">
        <v>918</v>
      </c>
      <c r="S1089" t="s">
        <v>1055</v>
      </c>
      <c r="T1089" t="s">
        <v>1054</v>
      </c>
      <c r="U1089" s="7">
        <v>59.990001679999999</v>
      </c>
      <c r="V1089" s="7">
        <v>54.488929209402009</v>
      </c>
      <c r="W1089">
        <v>5</v>
      </c>
      <c r="X1089" s="7">
        <v>38.990001679999999</v>
      </c>
      <c r="Y1089" s="7">
        <v>299.9500084</v>
      </c>
      <c r="Z1089" s="7">
        <f t="shared" si="66"/>
        <v>260.96000672000002</v>
      </c>
      <c r="AA1089" t="s">
        <v>66</v>
      </c>
      <c r="AB1089" t="str">
        <f t="shared" si="67"/>
        <v>Non-Cash Payments</v>
      </c>
    </row>
    <row r="1090" spans="1:28" x14ac:dyDescent="0.25">
      <c r="A1090">
        <v>40949</v>
      </c>
      <c r="B1090" s="2">
        <v>42602</v>
      </c>
      <c r="C1090" s="10">
        <f>VLOOKUP(B1090,Dates!A:B,2,FALSE)</f>
        <v>7</v>
      </c>
      <c r="D1090">
        <v>4</v>
      </c>
      <c r="E1090" s="2">
        <f t="shared" si="64"/>
        <v>42607</v>
      </c>
      <c r="F1090">
        <v>1</v>
      </c>
      <c r="G1090" t="s">
        <v>62</v>
      </c>
      <c r="H1090" t="str">
        <f t="shared" si="65"/>
        <v>Other</v>
      </c>
      <c r="I1090">
        <v>17</v>
      </c>
      <c r="J1090">
        <v>11380</v>
      </c>
      <c r="K1090">
        <v>4</v>
      </c>
      <c r="L1090" t="s">
        <v>46</v>
      </c>
      <c r="M1090" t="s">
        <v>893</v>
      </c>
      <c r="N1090" t="s">
        <v>898</v>
      </c>
      <c r="O1090" t="s">
        <v>899</v>
      </c>
      <c r="P1090">
        <v>90045</v>
      </c>
      <c r="Q1090" t="s">
        <v>896</v>
      </c>
      <c r="R1090" t="s">
        <v>897</v>
      </c>
      <c r="S1090" t="s">
        <v>1055</v>
      </c>
      <c r="T1090" t="s">
        <v>1054</v>
      </c>
      <c r="U1090" s="7">
        <v>59.990001679999999</v>
      </c>
      <c r="V1090" s="7">
        <v>54.488929209402009</v>
      </c>
      <c r="W1090">
        <v>5</v>
      </c>
      <c r="X1090" s="7">
        <v>47.990001679999999</v>
      </c>
      <c r="Y1090" s="7">
        <v>299.9500084</v>
      </c>
      <c r="Z1090" s="7">
        <f t="shared" si="66"/>
        <v>251.96000672</v>
      </c>
      <c r="AA1090" t="s">
        <v>66</v>
      </c>
      <c r="AB1090" t="str">
        <f t="shared" si="67"/>
        <v>Non-Cash Payments</v>
      </c>
    </row>
    <row r="1091" spans="1:28" x14ac:dyDescent="0.25">
      <c r="A1091">
        <v>31917</v>
      </c>
      <c r="B1091" s="2">
        <v>42647</v>
      </c>
      <c r="C1091" s="10">
        <f>VLOOKUP(B1091,Dates!A:B,2,FALSE)</f>
        <v>3</v>
      </c>
      <c r="D1091">
        <v>4</v>
      </c>
      <c r="E1091" s="2">
        <f t="shared" ref="E1091:E1154" si="68">WORKDAY(B1091,D1091)</f>
        <v>42653</v>
      </c>
      <c r="F1091">
        <v>0</v>
      </c>
      <c r="G1091" t="s">
        <v>62</v>
      </c>
      <c r="H1091" t="str">
        <f t="shared" ref="H1091:H1154" si="69">IF(AND(F1091=0,G1091="Same Day"),"Same Day - On Time","Other")</f>
        <v>Other</v>
      </c>
      <c r="I1091">
        <v>24</v>
      </c>
      <c r="J1091">
        <v>12052</v>
      </c>
      <c r="K1091">
        <v>5</v>
      </c>
      <c r="L1091" t="s">
        <v>31</v>
      </c>
      <c r="M1091" t="s">
        <v>893</v>
      </c>
      <c r="N1091" t="s">
        <v>927</v>
      </c>
      <c r="O1091" t="s">
        <v>928</v>
      </c>
      <c r="P1091">
        <v>10011</v>
      </c>
      <c r="Q1091" t="s">
        <v>896</v>
      </c>
      <c r="R1091" t="s">
        <v>913</v>
      </c>
      <c r="S1091" t="s">
        <v>1059</v>
      </c>
      <c r="T1091" t="s">
        <v>1058</v>
      </c>
      <c r="U1091" s="7">
        <v>50</v>
      </c>
      <c r="V1091" s="7">
        <v>43.678035218757444</v>
      </c>
      <c r="W1091">
        <v>5</v>
      </c>
      <c r="X1091" s="7">
        <v>2.5</v>
      </c>
      <c r="Y1091" s="7">
        <v>250</v>
      </c>
      <c r="Z1091" s="7">
        <f t="shared" ref="Z1091:Z1154" si="70">Y1091-X1091</f>
        <v>247.5</v>
      </c>
      <c r="AA1091" t="s">
        <v>66</v>
      </c>
      <c r="AB1091" t="str">
        <f t="shared" ref="AB1091:AB1154" si="71">IF(AND(Z1091&gt;200,AA1091="CASH"),"Cash Over 200",IF(AA1091="CASH","Cash Not Over 200","Non-Cash Payments"))</f>
        <v>Non-Cash Payments</v>
      </c>
    </row>
    <row r="1092" spans="1:28" x14ac:dyDescent="0.25">
      <c r="A1092">
        <v>39991</v>
      </c>
      <c r="B1092" s="2">
        <v>42529</v>
      </c>
      <c r="C1092" s="10">
        <f>VLOOKUP(B1092,Dates!A:B,2,FALSE)</f>
        <v>4</v>
      </c>
      <c r="D1092">
        <v>4</v>
      </c>
      <c r="E1092" s="2">
        <f t="shared" si="68"/>
        <v>42535</v>
      </c>
      <c r="F1092">
        <v>0</v>
      </c>
      <c r="G1092" t="s">
        <v>62</v>
      </c>
      <c r="H1092" t="str">
        <f t="shared" si="69"/>
        <v>Other</v>
      </c>
      <c r="I1092">
        <v>24</v>
      </c>
      <c r="J1092">
        <v>3915</v>
      </c>
      <c r="K1092">
        <v>5</v>
      </c>
      <c r="L1092" t="s">
        <v>31</v>
      </c>
      <c r="M1092" t="s">
        <v>893</v>
      </c>
      <c r="N1092" t="s">
        <v>957</v>
      </c>
      <c r="O1092" t="s">
        <v>958</v>
      </c>
      <c r="P1092">
        <v>49505</v>
      </c>
      <c r="Q1092" t="s">
        <v>896</v>
      </c>
      <c r="R1092" t="s">
        <v>903</v>
      </c>
      <c r="S1092" t="s">
        <v>1059</v>
      </c>
      <c r="T1092" t="s">
        <v>1058</v>
      </c>
      <c r="U1092" s="7">
        <v>50</v>
      </c>
      <c r="V1092" s="7">
        <v>43.678035218757444</v>
      </c>
      <c r="W1092">
        <v>5</v>
      </c>
      <c r="X1092" s="7">
        <v>10</v>
      </c>
      <c r="Y1092" s="7">
        <v>250</v>
      </c>
      <c r="Z1092" s="7">
        <f t="shared" si="70"/>
        <v>240</v>
      </c>
      <c r="AA1092" t="s">
        <v>66</v>
      </c>
      <c r="AB1092" t="str">
        <f t="shared" si="71"/>
        <v>Non-Cash Payments</v>
      </c>
    </row>
    <row r="1093" spans="1:28" x14ac:dyDescent="0.25">
      <c r="A1093">
        <v>44802</v>
      </c>
      <c r="B1093" s="2">
        <v>42658</v>
      </c>
      <c r="C1093" s="10">
        <f>VLOOKUP(B1093,Dates!A:B,2,FALSE)</f>
        <v>7</v>
      </c>
      <c r="D1093">
        <v>4</v>
      </c>
      <c r="E1093" s="2">
        <f t="shared" si="68"/>
        <v>42663</v>
      </c>
      <c r="F1093">
        <v>0</v>
      </c>
      <c r="G1093" t="s">
        <v>62</v>
      </c>
      <c r="H1093" t="str">
        <f t="shared" si="69"/>
        <v>Other</v>
      </c>
      <c r="I1093">
        <v>24</v>
      </c>
      <c r="J1093">
        <v>8051</v>
      </c>
      <c r="K1093">
        <v>5</v>
      </c>
      <c r="L1093" t="s">
        <v>31</v>
      </c>
      <c r="M1093" t="s">
        <v>893</v>
      </c>
      <c r="N1093" t="s">
        <v>959</v>
      </c>
      <c r="O1093" t="s">
        <v>917</v>
      </c>
      <c r="Q1093" t="s">
        <v>918</v>
      </c>
      <c r="R1093" t="s">
        <v>918</v>
      </c>
      <c r="S1093" t="s">
        <v>1059</v>
      </c>
      <c r="T1093" t="s">
        <v>1058</v>
      </c>
      <c r="U1093" s="7">
        <v>50</v>
      </c>
      <c r="V1093" s="7">
        <v>43.678035218757444</v>
      </c>
      <c r="W1093">
        <v>5</v>
      </c>
      <c r="X1093" s="7">
        <v>12.5</v>
      </c>
      <c r="Y1093" s="7">
        <v>250</v>
      </c>
      <c r="Z1093" s="7">
        <f t="shared" si="70"/>
        <v>237.5</v>
      </c>
      <c r="AA1093" t="s">
        <v>66</v>
      </c>
      <c r="AB1093" t="str">
        <f t="shared" si="71"/>
        <v>Non-Cash Payments</v>
      </c>
    </row>
    <row r="1094" spans="1:28" x14ac:dyDescent="0.25">
      <c r="A1094">
        <v>40766</v>
      </c>
      <c r="B1094" s="2">
        <v>42600</v>
      </c>
      <c r="C1094" s="10">
        <f>VLOOKUP(B1094,Dates!A:B,2,FALSE)</f>
        <v>5</v>
      </c>
      <c r="D1094">
        <v>4</v>
      </c>
      <c r="E1094" s="2">
        <f t="shared" si="68"/>
        <v>42606</v>
      </c>
      <c r="F1094">
        <v>0</v>
      </c>
      <c r="G1094" t="s">
        <v>62</v>
      </c>
      <c r="H1094" t="str">
        <f t="shared" si="69"/>
        <v>Other</v>
      </c>
      <c r="I1094">
        <v>29</v>
      </c>
      <c r="J1094">
        <v>3249</v>
      </c>
      <c r="K1094">
        <v>5</v>
      </c>
      <c r="L1094" t="s">
        <v>31</v>
      </c>
      <c r="M1094" t="s">
        <v>893</v>
      </c>
      <c r="N1094" t="s">
        <v>927</v>
      </c>
      <c r="O1094" t="s">
        <v>928</v>
      </c>
      <c r="P1094">
        <v>10024</v>
      </c>
      <c r="Q1094" t="s">
        <v>896</v>
      </c>
      <c r="R1094" t="s">
        <v>913</v>
      </c>
      <c r="S1094" t="s">
        <v>1047</v>
      </c>
      <c r="T1094" t="s">
        <v>1046</v>
      </c>
      <c r="U1094" s="7">
        <v>39.990001679999999</v>
      </c>
      <c r="V1094" s="7">
        <v>34.198098313835338</v>
      </c>
      <c r="W1094">
        <v>5</v>
      </c>
      <c r="X1094" s="7">
        <v>14</v>
      </c>
      <c r="Y1094" s="7">
        <v>199.9500084</v>
      </c>
      <c r="Z1094" s="7">
        <f t="shared" si="70"/>
        <v>185.9500084</v>
      </c>
      <c r="AA1094" t="s">
        <v>66</v>
      </c>
      <c r="AB1094" t="str">
        <f t="shared" si="71"/>
        <v>Non-Cash Payments</v>
      </c>
    </row>
    <row r="1095" spans="1:28" x14ac:dyDescent="0.25">
      <c r="A1095">
        <v>36495</v>
      </c>
      <c r="B1095" s="2">
        <v>42537</v>
      </c>
      <c r="C1095" s="10">
        <f>VLOOKUP(B1095,Dates!A:B,2,FALSE)</f>
        <v>5</v>
      </c>
      <c r="D1095">
        <v>4</v>
      </c>
      <c r="E1095" s="2">
        <f t="shared" si="68"/>
        <v>42543</v>
      </c>
      <c r="F1095">
        <v>1</v>
      </c>
      <c r="G1095" t="s">
        <v>62</v>
      </c>
      <c r="H1095" t="str">
        <f t="shared" si="69"/>
        <v>Other</v>
      </c>
      <c r="I1095">
        <v>24</v>
      </c>
      <c r="J1095">
        <v>7894</v>
      </c>
      <c r="K1095">
        <v>5</v>
      </c>
      <c r="L1095" t="s">
        <v>31</v>
      </c>
      <c r="M1095" t="s">
        <v>893</v>
      </c>
      <c r="N1095" t="s">
        <v>960</v>
      </c>
      <c r="O1095" t="s">
        <v>905</v>
      </c>
      <c r="P1095">
        <v>78664</v>
      </c>
      <c r="Q1095" t="s">
        <v>896</v>
      </c>
      <c r="R1095" t="s">
        <v>903</v>
      </c>
      <c r="S1095" t="s">
        <v>1059</v>
      </c>
      <c r="T1095" t="s">
        <v>1058</v>
      </c>
      <c r="U1095" s="7">
        <v>50</v>
      </c>
      <c r="V1095" s="7">
        <v>43.678035218757444</v>
      </c>
      <c r="W1095">
        <v>5</v>
      </c>
      <c r="X1095" s="7">
        <v>25</v>
      </c>
      <c r="Y1095" s="7">
        <v>250</v>
      </c>
      <c r="Z1095" s="7">
        <f t="shared" si="70"/>
        <v>225</v>
      </c>
      <c r="AA1095" t="s">
        <v>66</v>
      </c>
      <c r="AB1095" t="str">
        <f t="shared" si="71"/>
        <v>Non-Cash Payments</v>
      </c>
    </row>
    <row r="1096" spans="1:28" x14ac:dyDescent="0.25">
      <c r="A1096">
        <v>37945</v>
      </c>
      <c r="B1096" s="2">
        <v>42558</v>
      </c>
      <c r="C1096" s="10">
        <f>VLOOKUP(B1096,Dates!A:B,2,FALSE)</f>
        <v>5</v>
      </c>
      <c r="D1096">
        <v>4</v>
      </c>
      <c r="E1096" s="2">
        <f t="shared" si="68"/>
        <v>42564</v>
      </c>
      <c r="F1096">
        <v>1</v>
      </c>
      <c r="G1096" t="s">
        <v>62</v>
      </c>
      <c r="H1096" t="str">
        <f t="shared" si="69"/>
        <v>Other</v>
      </c>
      <c r="I1096">
        <v>24</v>
      </c>
      <c r="J1096">
        <v>9197</v>
      </c>
      <c r="K1096">
        <v>5</v>
      </c>
      <c r="L1096" t="s">
        <v>31</v>
      </c>
      <c r="M1096" t="s">
        <v>893</v>
      </c>
      <c r="N1096" t="s">
        <v>961</v>
      </c>
      <c r="O1096" t="s">
        <v>905</v>
      </c>
      <c r="P1096">
        <v>76017</v>
      </c>
      <c r="Q1096" t="s">
        <v>896</v>
      </c>
      <c r="R1096" t="s">
        <v>903</v>
      </c>
      <c r="S1096" t="s">
        <v>1059</v>
      </c>
      <c r="T1096" t="s">
        <v>1058</v>
      </c>
      <c r="U1096" s="7">
        <v>50</v>
      </c>
      <c r="V1096" s="7">
        <v>43.678035218757444</v>
      </c>
      <c r="W1096">
        <v>5</v>
      </c>
      <c r="X1096" s="7">
        <v>32.5</v>
      </c>
      <c r="Y1096" s="7">
        <v>250</v>
      </c>
      <c r="Z1096" s="7">
        <f t="shared" si="70"/>
        <v>217.5</v>
      </c>
      <c r="AA1096" t="s">
        <v>66</v>
      </c>
      <c r="AB1096" t="str">
        <f t="shared" si="71"/>
        <v>Non-Cash Payments</v>
      </c>
    </row>
    <row r="1097" spans="1:28" x14ac:dyDescent="0.25">
      <c r="A1097">
        <v>32257</v>
      </c>
      <c r="B1097" s="2">
        <v>42475</v>
      </c>
      <c r="C1097" s="10">
        <f>VLOOKUP(B1097,Dates!A:B,2,FALSE)</f>
        <v>6</v>
      </c>
      <c r="D1097">
        <v>4</v>
      </c>
      <c r="E1097" s="2">
        <f t="shared" si="68"/>
        <v>42481</v>
      </c>
      <c r="F1097">
        <v>0</v>
      </c>
      <c r="G1097" t="s">
        <v>62</v>
      </c>
      <c r="H1097" t="str">
        <f t="shared" si="69"/>
        <v>Other</v>
      </c>
      <c r="I1097">
        <v>24</v>
      </c>
      <c r="J1097">
        <v>967</v>
      </c>
      <c r="K1097">
        <v>5</v>
      </c>
      <c r="L1097" t="s">
        <v>31</v>
      </c>
      <c r="M1097" t="s">
        <v>893</v>
      </c>
      <c r="N1097" t="s">
        <v>900</v>
      </c>
      <c r="O1097" t="s">
        <v>899</v>
      </c>
      <c r="P1097">
        <v>94110</v>
      </c>
      <c r="Q1097" t="s">
        <v>896</v>
      </c>
      <c r="R1097" t="s">
        <v>897</v>
      </c>
      <c r="S1097" t="s">
        <v>1059</v>
      </c>
      <c r="T1097" t="s">
        <v>1058</v>
      </c>
      <c r="U1097" s="7">
        <v>50</v>
      </c>
      <c r="V1097" s="7">
        <v>43.678035218757444</v>
      </c>
      <c r="W1097">
        <v>5</v>
      </c>
      <c r="X1097" s="7">
        <v>37.5</v>
      </c>
      <c r="Y1097" s="7">
        <v>250</v>
      </c>
      <c r="Z1097" s="7">
        <f t="shared" si="70"/>
        <v>212.5</v>
      </c>
      <c r="AA1097" t="s">
        <v>66</v>
      </c>
      <c r="AB1097" t="str">
        <f t="shared" si="71"/>
        <v>Non-Cash Payments</v>
      </c>
    </row>
    <row r="1098" spans="1:28" x14ac:dyDescent="0.25">
      <c r="A1098">
        <v>33058</v>
      </c>
      <c r="B1098" s="2">
        <v>42487</v>
      </c>
      <c r="C1098" s="10">
        <f>VLOOKUP(B1098,Dates!A:B,2,FALSE)</f>
        <v>4</v>
      </c>
      <c r="D1098">
        <v>4</v>
      </c>
      <c r="E1098" s="2">
        <f t="shared" si="68"/>
        <v>42493</v>
      </c>
      <c r="F1098">
        <v>0</v>
      </c>
      <c r="G1098" t="s">
        <v>62</v>
      </c>
      <c r="H1098" t="str">
        <f t="shared" si="69"/>
        <v>Other</v>
      </c>
      <c r="I1098">
        <v>24</v>
      </c>
      <c r="J1098">
        <v>5855</v>
      </c>
      <c r="K1098">
        <v>5</v>
      </c>
      <c r="L1098" t="s">
        <v>31</v>
      </c>
      <c r="M1098" t="s">
        <v>893</v>
      </c>
      <c r="N1098" t="s">
        <v>962</v>
      </c>
      <c r="O1098" t="s">
        <v>899</v>
      </c>
      <c r="P1098">
        <v>92105</v>
      </c>
      <c r="Q1098" t="s">
        <v>896</v>
      </c>
      <c r="R1098" t="s">
        <v>897</v>
      </c>
      <c r="S1098" t="s">
        <v>1059</v>
      </c>
      <c r="T1098" t="s">
        <v>1058</v>
      </c>
      <c r="U1098" s="7">
        <v>50</v>
      </c>
      <c r="V1098" s="7">
        <v>43.678035218757444</v>
      </c>
      <c r="W1098">
        <v>5</v>
      </c>
      <c r="X1098" s="7">
        <v>40</v>
      </c>
      <c r="Y1098" s="7">
        <v>250</v>
      </c>
      <c r="Z1098" s="7">
        <f t="shared" si="70"/>
        <v>210</v>
      </c>
      <c r="AA1098" t="s">
        <v>66</v>
      </c>
      <c r="AB1098" t="str">
        <f t="shared" si="71"/>
        <v>Non-Cash Payments</v>
      </c>
    </row>
    <row r="1099" spans="1:28" x14ac:dyDescent="0.25">
      <c r="A1099">
        <v>40766</v>
      </c>
      <c r="B1099" s="2">
        <v>42600</v>
      </c>
      <c r="C1099" s="10">
        <f>VLOOKUP(B1099,Dates!A:B,2,FALSE)</f>
        <v>5</v>
      </c>
      <c r="D1099">
        <v>4</v>
      </c>
      <c r="E1099" s="2">
        <f t="shared" si="68"/>
        <v>42606</v>
      </c>
      <c r="F1099">
        <v>0</v>
      </c>
      <c r="G1099" t="s">
        <v>62</v>
      </c>
      <c r="H1099" t="str">
        <f t="shared" si="69"/>
        <v>Other</v>
      </c>
      <c r="I1099">
        <v>24</v>
      </c>
      <c r="J1099">
        <v>3249</v>
      </c>
      <c r="K1099">
        <v>5</v>
      </c>
      <c r="L1099" t="s">
        <v>31</v>
      </c>
      <c r="M1099" t="s">
        <v>893</v>
      </c>
      <c r="N1099" t="s">
        <v>927</v>
      </c>
      <c r="O1099" t="s">
        <v>928</v>
      </c>
      <c r="P1099">
        <v>10024</v>
      </c>
      <c r="Q1099" t="s">
        <v>896</v>
      </c>
      <c r="R1099" t="s">
        <v>913</v>
      </c>
      <c r="S1099" t="s">
        <v>1059</v>
      </c>
      <c r="T1099" t="s">
        <v>1058</v>
      </c>
      <c r="U1099" s="7">
        <v>50</v>
      </c>
      <c r="V1099" s="7">
        <v>43.678035218757444</v>
      </c>
      <c r="W1099">
        <v>5</v>
      </c>
      <c r="X1099" s="7">
        <v>45</v>
      </c>
      <c r="Y1099" s="7">
        <v>250</v>
      </c>
      <c r="Z1099" s="7">
        <f t="shared" si="70"/>
        <v>205</v>
      </c>
      <c r="AA1099" t="s">
        <v>66</v>
      </c>
      <c r="AB1099" t="str">
        <f t="shared" si="71"/>
        <v>Non-Cash Payments</v>
      </c>
    </row>
    <row r="1100" spans="1:28" x14ac:dyDescent="0.25">
      <c r="A1100">
        <v>36840</v>
      </c>
      <c r="B1100" s="2">
        <v>42542</v>
      </c>
      <c r="C1100" s="10">
        <f>VLOOKUP(B1100,Dates!A:B,2,FALSE)</f>
        <v>3</v>
      </c>
      <c r="D1100">
        <v>4</v>
      </c>
      <c r="E1100" s="2">
        <f t="shared" si="68"/>
        <v>42548</v>
      </c>
      <c r="F1100">
        <v>1</v>
      </c>
      <c r="G1100" t="s">
        <v>62</v>
      </c>
      <c r="H1100" t="str">
        <f t="shared" si="69"/>
        <v>Other</v>
      </c>
      <c r="I1100">
        <v>24</v>
      </c>
      <c r="J1100">
        <v>4611</v>
      </c>
      <c r="K1100">
        <v>5</v>
      </c>
      <c r="L1100" t="s">
        <v>31</v>
      </c>
      <c r="M1100" t="s">
        <v>893</v>
      </c>
      <c r="N1100" t="s">
        <v>963</v>
      </c>
      <c r="O1100" t="s">
        <v>907</v>
      </c>
      <c r="P1100">
        <v>85705</v>
      </c>
      <c r="Q1100" t="s">
        <v>896</v>
      </c>
      <c r="R1100" t="s">
        <v>897</v>
      </c>
      <c r="S1100" t="s">
        <v>1059</v>
      </c>
      <c r="T1100" t="s">
        <v>1058</v>
      </c>
      <c r="U1100" s="7">
        <v>50</v>
      </c>
      <c r="V1100" s="7">
        <v>43.678035218757444</v>
      </c>
      <c r="W1100">
        <v>5</v>
      </c>
      <c r="X1100" s="7">
        <v>50</v>
      </c>
      <c r="Y1100" s="7">
        <v>250</v>
      </c>
      <c r="Z1100" s="7">
        <f t="shared" si="70"/>
        <v>200</v>
      </c>
      <c r="AA1100" t="s">
        <v>66</v>
      </c>
      <c r="AB1100" t="str">
        <f t="shared" si="71"/>
        <v>Non-Cash Payments</v>
      </c>
    </row>
    <row r="1101" spans="1:28" x14ac:dyDescent="0.25">
      <c r="A1101">
        <v>31302</v>
      </c>
      <c r="B1101" s="2">
        <v>42373</v>
      </c>
      <c r="C1101" s="10">
        <f>VLOOKUP(B1101,Dates!A:B,2,FALSE)</f>
        <v>2</v>
      </c>
      <c r="D1101">
        <v>4</v>
      </c>
      <c r="E1101" s="2">
        <f t="shared" si="68"/>
        <v>42377</v>
      </c>
      <c r="F1101">
        <v>0</v>
      </c>
      <c r="G1101" t="s">
        <v>62</v>
      </c>
      <c r="H1101" t="str">
        <f t="shared" si="69"/>
        <v>Other</v>
      </c>
      <c r="I1101">
        <v>40</v>
      </c>
      <c r="J1101">
        <v>1657</v>
      </c>
      <c r="K1101">
        <v>6</v>
      </c>
      <c r="L1101" t="s">
        <v>35</v>
      </c>
      <c r="M1101" t="s">
        <v>893</v>
      </c>
      <c r="N1101" t="s">
        <v>898</v>
      </c>
      <c r="O1101" t="s">
        <v>899</v>
      </c>
      <c r="P1101">
        <v>90032</v>
      </c>
      <c r="Q1101" t="s">
        <v>896</v>
      </c>
      <c r="R1101" t="s">
        <v>897</v>
      </c>
      <c r="S1101" t="s">
        <v>1061</v>
      </c>
      <c r="T1101" t="s">
        <v>1066</v>
      </c>
      <c r="U1101" s="7">
        <v>24.989999770000001</v>
      </c>
      <c r="V1101" s="7">
        <v>18.459749817000002</v>
      </c>
      <c r="W1101">
        <v>5</v>
      </c>
      <c r="X1101" s="7">
        <v>11.25</v>
      </c>
      <c r="Y1101" s="7">
        <v>124.94999885</v>
      </c>
      <c r="Z1101" s="7">
        <f t="shared" si="70"/>
        <v>113.69999885</v>
      </c>
      <c r="AA1101" t="s">
        <v>66</v>
      </c>
      <c r="AB1101" t="str">
        <f t="shared" si="71"/>
        <v>Non-Cash Payments</v>
      </c>
    </row>
    <row r="1102" spans="1:28" x14ac:dyDescent="0.25">
      <c r="A1102">
        <v>44802</v>
      </c>
      <c r="B1102" s="2">
        <v>42658</v>
      </c>
      <c r="C1102" s="10">
        <f>VLOOKUP(B1102,Dates!A:B,2,FALSE)</f>
        <v>7</v>
      </c>
      <c r="D1102">
        <v>4</v>
      </c>
      <c r="E1102" s="2">
        <f t="shared" si="68"/>
        <v>42663</v>
      </c>
      <c r="F1102">
        <v>0</v>
      </c>
      <c r="G1102" t="s">
        <v>62</v>
      </c>
      <c r="H1102" t="str">
        <f t="shared" si="69"/>
        <v>Other</v>
      </c>
      <c r="I1102">
        <v>37</v>
      </c>
      <c r="J1102">
        <v>8051</v>
      </c>
      <c r="K1102">
        <v>6</v>
      </c>
      <c r="L1102" t="s">
        <v>35</v>
      </c>
      <c r="M1102" t="s">
        <v>893</v>
      </c>
      <c r="N1102" t="s">
        <v>959</v>
      </c>
      <c r="O1102" t="s">
        <v>917</v>
      </c>
      <c r="Q1102" t="s">
        <v>918</v>
      </c>
      <c r="R1102" t="s">
        <v>918</v>
      </c>
      <c r="S1102" t="s">
        <v>1051</v>
      </c>
      <c r="T1102" t="s">
        <v>1074</v>
      </c>
      <c r="U1102" s="7">
        <v>47.990001679999999</v>
      </c>
      <c r="V1102" s="7">
        <v>51.274287170714288</v>
      </c>
      <c r="W1102">
        <v>5</v>
      </c>
      <c r="X1102" s="7">
        <v>24</v>
      </c>
      <c r="Y1102" s="7">
        <v>239.9500084</v>
      </c>
      <c r="Z1102" s="7">
        <f t="shared" si="70"/>
        <v>215.9500084</v>
      </c>
      <c r="AA1102" t="s">
        <v>66</v>
      </c>
      <c r="AB1102" t="str">
        <f t="shared" si="71"/>
        <v>Non-Cash Payments</v>
      </c>
    </row>
    <row r="1103" spans="1:28" x14ac:dyDescent="0.25">
      <c r="A1103">
        <v>31738</v>
      </c>
      <c r="B1103" s="2">
        <v>42586</v>
      </c>
      <c r="C1103" s="10">
        <f>VLOOKUP(B1103,Dates!A:B,2,FALSE)</f>
        <v>5</v>
      </c>
      <c r="D1103">
        <v>4</v>
      </c>
      <c r="E1103" s="2">
        <f t="shared" si="68"/>
        <v>42592</v>
      </c>
      <c r="F1103">
        <v>0</v>
      </c>
      <c r="G1103" t="s">
        <v>62</v>
      </c>
      <c r="H1103" t="str">
        <f t="shared" si="69"/>
        <v>Other</v>
      </c>
      <c r="I1103">
        <v>3</v>
      </c>
      <c r="J1103">
        <v>9202</v>
      </c>
      <c r="K1103">
        <v>2</v>
      </c>
      <c r="L1103" t="s">
        <v>136</v>
      </c>
      <c r="M1103" t="s">
        <v>893</v>
      </c>
      <c r="N1103" t="s">
        <v>964</v>
      </c>
      <c r="O1103" t="s">
        <v>958</v>
      </c>
      <c r="P1103">
        <v>48227</v>
      </c>
      <c r="Q1103" t="s">
        <v>896</v>
      </c>
      <c r="R1103" t="s">
        <v>903</v>
      </c>
      <c r="S1103" t="s">
        <v>1089</v>
      </c>
      <c r="T1103" t="s">
        <v>1132</v>
      </c>
      <c r="U1103" s="7">
        <v>34.990001679999999</v>
      </c>
      <c r="V1103" s="7">
        <v>40.283001997</v>
      </c>
      <c r="W1103">
        <v>5</v>
      </c>
      <c r="X1103" s="7">
        <v>8.75</v>
      </c>
      <c r="Y1103" s="7">
        <v>174.9500084</v>
      </c>
      <c r="Z1103" s="7">
        <f t="shared" si="70"/>
        <v>166.2000084</v>
      </c>
      <c r="AA1103" t="s">
        <v>66</v>
      </c>
      <c r="AB1103" t="str">
        <f t="shared" si="71"/>
        <v>Non-Cash Payments</v>
      </c>
    </row>
    <row r="1104" spans="1:28" x14ac:dyDescent="0.25">
      <c r="A1104">
        <v>35393</v>
      </c>
      <c r="B1104" s="2">
        <v>42521</v>
      </c>
      <c r="C1104" s="10">
        <f>VLOOKUP(B1104,Dates!A:B,2,FALSE)</f>
        <v>3</v>
      </c>
      <c r="D1104">
        <v>4</v>
      </c>
      <c r="E1104" s="2">
        <f t="shared" si="68"/>
        <v>42527</v>
      </c>
      <c r="F1104">
        <v>0</v>
      </c>
      <c r="G1104" t="s">
        <v>62</v>
      </c>
      <c r="H1104" t="str">
        <f t="shared" si="69"/>
        <v>Other</v>
      </c>
      <c r="I1104">
        <v>5</v>
      </c>
      <c r="J1104">
        <v>2922</v>
      </c>
      <c r="K1104">
        <v>2</v>
      </c>
      <c r="L1104" t="s">
        <v>136</v>
      </c>
      <c r="M1104" t="s">
        <v>893</v>
      </c>
      <c r="N1104" t="s">
        <v>965</v>
      </c>
      <c r="O1104" t="s">
        <v>966</v>
      </c>
      <c r="P1104">
        <v>55407</v>
      </c>
      <c r="Q1104" t="s">
        <v>896</v>
      </c>
      <c r="R1104" t="s">
        <v>903</v>
      </c>
      <c r="S1104" t="s">
        <v>1120</v>
      </c>
      <c r="T1104" t="s">
        <v>1119</v>
      </c>
      <c r="U1104" s="7">
        <v>24.989999770000001</v>
      </c>
      <c r="V1104" s="7">
        <v>17.455999691500001</v>
      </c>
      <c r="W1104">
        <v>5</v>
      </c>
      <c r="X1104" s="7">
        <v>8.75</v>
      </c>
      <c r="Y1104" s="7">
        <v>124.94999885</v>
      </c>
      <c r="Z1104" s="7">
        <f t="shared" si="70"/>
        <v>116.19999885</v>
      </c>
      <c r="AA1104" t="s">
        <v>66</v>
      </c>
      <c r="AB1104" t="str">
        <f t="shared" si="71"/>
        <v>Non-Cash Payments</v>
      </c>
    </row>
    <row r="1105" spans="1:28" x14ac:dyDescent="0.25">
      <c r="A1105">
        <v>39081</v>
      </c>
      <c r="B1105" s="2">
        <v>42575</v>
      </c>
      <c r="C1105" s="10">
        <f>VLOOKUP(B1105,Dates!A:B,2,FALSE)</f>
        <v>1</v>
      </c>
      <c r="D1105">
        <v>4</v>
      </c>
      <c r="E1105" s="2">
        <f t="shared" si="68"/>
        <v>42579</v>
      </c>
      <c r="F1105">
        <v>0</v>
      </c>
      <c r="G1105" t="s">
        <v>62</v>
      </c>
      <c r="H1105" t="str">
        <f t="shared" si="69"/>
        <v>Other</v>
      </c>
      <c r="I1105">
        <v>13</v>
      </c>
      <c r="J1105">
        <v>9368</v>
      </c>
      <c r="K1105">
        <v>3</v>
      </c>
      <c r="L1105" t="s">
        <v>24</v>
      </c>
      <c r="M1105" t="s">
        <v>893</v>
      </c>
      <c r="N1105" t="s">
        <v>967</v>
      </c>
      <c r="O1105" t="s">
        <v>930</v>
      </c>
      <c r="P1105">
        <v>28205</v>
      </c>
      <c r="Q1105" t="s">
        <v>896</v>
      </c>
      <c r="R1105" t="s">
        <v>931</v>
      </c>
      <c r="S1105" t="s">
        <v>1051</v>
      </c>
      <c r="T1105" t="s">
        <v>1110</v>
      </c>
      <c r="U1105" s="7">
        <v>31.989999770000001</v>
      </c>
      <c r="V1105" s="7">
        <v>27.113333001333334</v>
      </c>
      <c r="W1105">
        <v>5</v>
      </c>
      <c r="X1105" s="7">
        <v>20.790000920000001</v>
      </c>
      <c r="Y1105" s="7">
        <v>159.94999885000001</v>
      </c>
      <c r="Z1105" s="7">
        <f t="shared" si="70"/>
        <v>139.15999793</v>
      </c>
      <c r="AA1105" t="s">
        <v>66</v>
      </c>
      <c r="AB1105" t="str">
        <f t="shared" si="71"/>
        <v>Non-Cash Payments</v>
      </c>
    </row>
    <row r="1106" spans="1:28" x14ac:dyDescent="0.25">
      <c r="A1106">
        <v>40716</v>
      </c>
      <c r="B1106" s="2">
        <v>42599</v>
      </c>
      <c r="C1106" s="10">
        <f>VLOOKUP(B1106,Dates!A:B,2,FALSE)</f>
        <v>4</v>
      </c>
      <c r="D1106">
        <v>4</v>
      </c>
      <c r="E1106" s="2">
        <f t="shared" si="68"/>
        <v>42605</v>
      </c>
      <c r="F1106">
        <v>0</v>
      </c>
      <c r="G1106" t="s">
        <v>62</v>
      </c>
      <c r="H1106" t="str">
        <f t="shared" si="69"/>
        <v>Other</v>
      </c>
      <c r="I1106">
        <v>9</v>
      </c>
      <c r="J1106">
        <v>712</v>
      </c>
      <c r="K1106">
        <v>3</v>
      </c>
      <c r="L1106" t="s">
        <v>24</v>
      </c>
      <c r="M1106" t="s">
        <v>893</v>
      </c>
      <c r="N1106" t="s">
        <v>904</v>
      </c>
      <c r="O1106" t="s">
        <v>905</v>
      </c>
      <c r="P1106">
        <v>77041</v>
      </c>
      <c r="Q1106" t="s">
        <v>896</v>
      </c>
      <c r="R1106" t="s">
        <v>903</v>
      </c>
      <c r="S1106" t="s">
        <v>1045</v>
      </c>
      <c r="T1106" t="s">
        <v>1044</v>
      </c>
      <c r="U1106" s="7">
        <v>99.989997860000003</v>
      </c>
      <c r="V1106" s="7">
        <v>95.114003926871064</v>
      </c>
      <c r="W1106">
        <v>5</v>
      </c>
      <c r="X1106" s="7">
        <v>64.989997860000003</v>
      </c>
      <c r="Y1106" s="7">
        <v>499.94998930000003</v>
      </c>
      <c r="Z1106" s="7">
        <f t="shared" si="70"/>
        <v>434.95999144000001</v>
      </c>
      <c r="AA1106" t="s">
        <v>66</v>
      </c>
      <c r="AB1106" t="str">
        <f t="shared" si="71"/>
        <v>Non-Cash Payments</v>
      </c>
    </row>
    <row r="1107" spans="1:28" x14ac:dyDescent="0.25">
      <c r="A1107">
        <v>41612</v>
      </c>
      <c r="B1107" s="2">
        <v>42612</v>
      </c>
      <c r="C1107" s="10">
        <f>VLOOKUP(B1107,Dates!A:B,2,FALSE)</f>
        <v>3</v>
      </c>
      <c r="D1107">
        <v>4</v>
      </c>
      <c r="E1107" s="2">
        <f t="shared" si="68"/>
        <v>42618</v>
      </c>
      <c r="F1107">
        <v>0</v>
      </c>
      <c r="G1107" t="s">
        <v>62</v>
      </c>
      <c r="H1107" t="str">
        <f t="shared" si="69"/>
        <v>Other</v>
      </c>
      <c r="I1107">
        <v>9</v>
      </c>
      <c r="J1107">
        <v>1222</v>
      </c>
      <c r="K1107">
        <v>3</v>
      </c>
      <c r="L1107" t="s">
        <v>24</v>
      </c>
      <c r="M1107" t="s">
        <v>893</v>
      </c>
      <c r="N1107" t="s">
        <v>968</v>
      </c>
      <c r="O1107" t="s">
        <v>917</v>
      </c>
      <c r="Q1107" t="s">
        <v>918</v>
      </c>
      <c r="R1107" t="s">
        <v>918</v>
      </c>
      <c r="S1107" t="s">
        <v>1045</v>
      </c>
      <c r="T1107" t="s">
        <v>1044</v>
      </c>
      <c r="U1107" s="7">
        <v>99.989997860000003</v>
      </c>
      <c r="V1107" s="7">
        <v>95.114003926871064</v>
      </c>
      <c r="W1107">
        <v>5</v>
      </c>
      <c r="X1107" s="7">
        <v>74.989997860000003</v>
      </c>
      <c r="Y1107" s="7">
        <v>499.94998930000003</v>
      </c>
      <c r="Z1107" s="7">
        <f t="shared" si="70"/>
        <v>424.95999144000001</v>
      </c>
      <c r="AA1107" t="s">
        <v>66</v>
      </c>
      <c r="AB1107" t="str">
        <f t="shared" si="71"/>
        <v>Non-Cash Payments</v>
      </c>
    </row>
    <row r="1108" spans="1:28" x14ac:dyDescent="0.25">
      <c r="A1108">
        <v>36298</v>
      </c>
      <c r="B1108" s="2">
        <v>42534</v>
      </c>
      <c r="C1108" s="10">
        <f>VLOOKUP(B1108,Dates!A:B,2,FALSE)</f>
        <v>2</v>
      </c>
      <c r="D1108">
        <v>4</v>
      </c>
      <c r="E1108" s="2">
        <f t="shared" si="68"/>
        <v>42538</v>
      </c>
      <c r="F1108">
        <v>0</v>
      </c>
      <c r="G1108" t="s">
        <v>62</v>
      </c>
      <c r="H1108" t="str">
        <f t="shared" si="69"/>
        <v>Other</v>
      </c>
      <c r="I1108">
        <v>9</v>
      </c>
      <c r="J1108">
        <v>275</v>
      </c>
      <c r="K1108">
        <v>3</v>
      </c>
      <c r="L1108" t="s">
        <v>24</v>
      </c>
      <c r="M1108" t="s">
        <v>893</v>
      </c>
      <c r="N1108" t="s">
        <v>969</v>
      </c>
      <c r="O1108" t="s">
        <v>953</v>
      </c>
      <c r="P1108">
        <v>23602</v>
      </c>
      <c r="Q1108" t="s">
        <v>896</v>
      </c>
      <c r="R1108" t="s">
        <v>931</v>
      </c>
      <c r="S1108" t="s">
        <v>1045</v>
      </c>
      <c r="T1108" t="s">
        <v>1044</v>
      </c>
      <c r="U1108" s="7">
        <v>99.989997860000003</v>
      </c>
      <c r="V1108" s="7">
        <v>95.114003926871064</v>
      </c>
      <c r="W1108">
        <v>5</v>
      </c>
      <c r="X1108" s="7">
        <v>79.989997860000003</v>
      </c>
      <c r="Y1108" s="7">
        <v>499.94998930000003</v>
      </c>
      <c r="Z1108" s="7">
        <f t="shared" si="70"/>
        <v>419.95999144000001</v>
      </c>
      <c r="AA1108" t="s">
        <v>66</v>
      </c>
      <c r="AB1108" t="str">
        <f t="shared" si="71"/>
        <v>Non-Cash Payments</v>
      </c>
    </row>
    <row r="1109" spans="1:28" x14ac:dyDescent="0.25">
      <c r="A1109">
        <v>40634</v>
      </c>
      <c r="B1109" s="2">
        <v>42598</v>
      </c>
      <c r="C1109" s="10">
        <f>VLOOKUP(B1109,Dates!A:B,2,FALSE)</f>
        <v>3</v>
      </c>
      <c r="D1109">
        <v>4</v>
      </c>
      <c r="E1109" s="2">
        <f t="shared" si="68"/>
        <v>42604</v>
      </c>
      <c r="F1109">
        <v>1</v>
      </c>
      <c r="G1109" t="s">
        <v>62</v>
      </c>
      <c r="H1109" t="str">
        <f t="shared" si="69"/>
        <v>Other</v>
      </c>
      <c r="I1109">
        <v>9</v>
      </c>
      <c r="J1109">
        <v>12279</v>
      </c>
      <c r="K1109">
        <v>3</v>
      </c>
      <c r="L1109" t="s">
        <v>24</v>
      </c>
      <c r="M1109" t="s">
        <v>893</v>
      </c>
      <c r="N1109" t="s">
        <v>900</v>
      </c>
      <c r="O1109" t="s">
        <v>899</v>
      </c>
      <c r="P1109">
        <v>94110</v>
      </c>
      <c r="Q1109" t="s">
        <v>896</v>
      </c>
      <c r="R1109" t="s">
        <v>897</v>
      </c>
      <c r="S1109" t="s">
        <v>1045</v>
      </c>
      <c r="T1109" t="s">
        <v>1044</v>
      </c>
      <c r="U1109" s="7">
        <v>99.989997860000003</v>
      </c>
      <c r="V1109" s="7">
        <v>95.114003926871064</v>
      </c>
      <c r="W1109">
        <v>5</v>
      </c>
      <c r="X1109" s="7">
        <v>79.989997860000003</v>
      </c>
      <c r="Y1109" s="7">
        <v>499.94998930000003</v>
      </c>
      <c r="Z1109" s="7">
        <f t="shared" si="70"/>
        <v>419.95999144000001</v>
      </c>
      <c r="AA1109" t="s">
        <v>66</v>
      </c>
      <c r="AB1109" t="str">
        <f t="shared" si="71"/>
        <v>Non-Cash Payments</v>
      </c>
    </row>
    <row r="1110" spans="1:28" x14ac:dyDescent="0.25">
      <c r="A1110">
        <v>35393</v>
      </c>
      <c r="B1110" s="2">
        <v>42521</v>
      </c>
      <c r="C1110" s="10">
        <f>VLOOKUP(B1110,Dates!A:B,2,FALSE)</f>
        <v>3</v>
      </c>
      <c r="D1110">
        <v>4</v>
      </c>
      <c r="E1110" s="2">
        <f t="shared" si="68"/>
        <v>42527</v>
      </c>
      <c r="F1110">
        <v>0</v>
      </c>
      <c r="G1110" t="s">
        <v>62</v>
      </c>
      <c r="H1110" t="str">
        <f t="shared" si="69"/>
        <v>Other</v>
      </c>
      <c r="I1110">
        <v>17</v>
      </c>
      <c r="J1110">
        <v>2922</v>
      </c>
      <c r="K1110">
        <v>4</v>
      </c>
      <c r="L1110" t="s">
        <v>46</v>
      </c>
      <c r="M1110" t="s">
        <v>893</v>
      </c>
      <c r="N1110" t="s">
        <v>965</v>
      </c>
      <c r="O1110" t="s">
        <v>966</v>
      </c>
      <c r="P1110">
        <v>55407</v>
      </c>
      <c r="Q1110" t="s">
        <v>896</v>
      </c>
      <c r="R1110" t="s">
        <v>903</v>
      </c>
      <c r="S1110" t="s">
        <v>1055</v>
      </c>
      <c r="T1110" t="s">
        <v>1054</v>
      </c>
      <c r="U1110" s="7">
        <v>59.990001679999999</v>
      </c>
      <c r="V1110" s="7">
        <v>54.488929209402009</v>
      </c>
      <c r="W1110">
        <v>5</v>
      </c>
      <c r="X1110" s="7">
        <v>0</v>
      </c>
      <c r="Y1110" s="7">
        <v>299.9500084</v>
      </c>
      <c r="Z1110" s="7">
        <f t="shared" si="70"/>
        <v>299.9500084</v>
      </c>
      <c r="AA1110" t="s">
        <v>66</v>
      </c>
      <c r="AB1110" t="str">
        <f t="shared" si="71"/>
        <v>Non-Cash Payments</v>
      </c>
    </row>
    <row r="1111" spans="1:28" x14ac:dyDescent="0.25">
      <c r="A1111">
        <v>36654</v>
      </c>
      <c r="B1111" s="2">
        <v>42540</v>
      </c>
      <c r="C1111" s="10">
        <f>VLOOKUP(B1111,Dates!A:B,2,FALSE)</f>
        <v>1</v>
      </c>
      <c r="D1111">
        <v>4</v>
      </c>
      <c r="E1111" s="2">
        <f t="shared" si="68"/>
        <v>42544</v>
      </c>
      <c r="F1111">
        <v>1</v>
      </c>
      <c r="G1111" t="s">
        <v>62</v>
      </c>
      <c r="H1111" t="str">
        <f t="shared" si="69"/>
        <v>Other</v>
      </c>
      <c r="I1111">
        <v>17</v>
      </c>
      <c r="J1111">
        <v>8520</v>
      </c>
      <c r="K1111">
        <v>4</v>
      </c>
      <c r="L1111" t="s">
        <v>46</v>
      </c>
      <c r="M1111" t="s">
        <v>893</v>
      </c>
      <c r="N1111" t="s">
        <v>900</v>
      </c>
      <c r="O1111" t="s">
        <v>899</v>
      </c>
      <c r="P1111">
        <v>94122</v>
      </c>
      <c r="Q1111" t="s">
        <v>896</v>
      </c>
      <c r="R1111" t="s">
        <v>897</v>
      </c>
      <c r="S1111" t="s">
        <v>1055</v>
      </c>
      <c r="T1111" t="s">
        <v>1054</v>
      </c>
      <c r="U1111" s="7">
        <v>59.990001679999999</v>
      </c>
      <c r="V1111" s="7">
        <v>54.488929209402009</v>
      </c>
      <c r="W1111">
        <v>5</v>
      </c>
      <c r="X1111" s="7">
        <v>12</v>
      </c>
      <c r="Y1111" s="7">
        <v>299.9500084</v>
      </c>
      <c r="Z1111" s="7">
        <f t="shared" si="70"/>
        <v>287.9500084</v>
      </c>
      <c r="AA1111" t="s">
        <v>66</v>
      </c>
      <c r="AB1111" t="str">
        <f t="shared" si="71"/>
        <v>Non-Cash Payments</v>
      </c>
    </row>
    <row r="1112" spans="1:28" x14ac:dyDescent="0.25">
      <c r="A1112">
        <v>36636</v>
      </c>
      <c r="B1112" s="2">
        <v>42539</v>
      </c>
      <c r="C1112" s="10">
        <f>VLOOKUP(B1112,Dates!A:B,2,FALSE)</f>
        <v>7</v>
      </c>
      <c r="D1112">
        <v>4</v>
      </c>
      <c r="E1112" s="2">
        <f t="shared" si="68"/>
        <v>42544</v>
      </c>
      <c r="F1112">
        <v>0</v>
      </c>
      <c r="G1112" t="s">
        <v>62</v>
      </c>
      <c r="H1112" t="str">
        <f t="shared" si="69"/>
        <v>Other</v>
      </c>
      <c r="I1112">
        <v>17</v>
      </c>
      <c r="J1112">
        <v>3373</v>
      </c>
      <c r="K1112">
        <v>4</v>
      </c>
      <c r="L1112" t="s">
        <v>46</v>
      </c>
      <c r="M1112" t="s">
        <v>893</v>
      </c>
      <c r="N1112" t="s">
        <v>970</v>
      </c>
      <c r="O1112" t="s">
        <v>928</v>
      </c>
      <c r="P1112">
        <v>11572</v>
      </c>
      <c r="Q1112" t="s">
        <v>896</v>
      </c>
      <c r="R1112" t="s">
        <v>913</v>
      </c>
      <c r="S1112" t="s">
        <v>1055</v>
      </c>
      <c r="T1112" t="s">
        <v>1054</v>
      </c>
      <c r="U1112" s="7">
        <v>59.990001679999999</v>
      </c>
      <c r="V1112" s="7">
        <v>54.488929209402009</v>
      </c>
      <c r="W1112">
        <v>5</v>
      </c>
      <c r="X1112" s="7">
        <v>16.5</v>
      </c>
      <c r="Y1112" s="7">
        <v>299.9500084</v>
      </c>
      <c r="Z1112" s="7">
        <f t="shared" si="70"/>
        <v>283.4500084</v>
      </c>
      <c r="AA1112" t="s">
        <v>66</v>
      </c>
      <c r="AB1112" t="str">
        <f t="shared" si="71"/>
        <v>Non-Cash Payments</v>
      </c>
    </row>
    <row r="1113" spans="1:28" x14ac:dyDescent="0.25">
      <c r="A1113">
        <v>47796</v>
      </c>
      <c r="B1113" s="2">
        <v>42702</v>
      </c>
      <c r="C1113" s="10">
        <f>VLOOKUP(B1113,Dates!A:B,2,FALSE)</f>
        <v>2</v>
      </c>
      <c r="D1113">
        <v>4</v>
      </c>
      <c r="E1113" s="2">
        <f t="shared" si="68"/>
        <v>42706</v>
      </c>
      <c r="F1113">
        <v>0</v>
      </c>
      <c r="G1113" t="s">
        <v>62</v>
      </c>
      <c r="H1113" t="str">
        <f t="shared" si="69"/>
        <v>Other</v>
      </c>
      <c r="I1113">
        <v>17</v>
      </c>
      <c r="J1113">
        <v>8587</v>
      </c>
      <c r="K1113">
        <v>4</v>
      </c>
      <c r="L1113" t="s">
        <v>46</v>
      </c>
      <c r="M1113" t="s">
        <v>893</v>
      </c>
      <c r="N1113" t="s">
        <v>971</v>
      </c>
      <c r="O1113" t="s">
        <v>972</v>
      </c>
      <c r="Q1113" t="s">
        <v>918</v>
      </c>
      <c r="R1113" t="s">
        <v>918</v>
      </c>
      <c r="S1113" t="s">
        <v>1055</v>
      </c>
      <c r="T1113" t="s">
        <v>1054</v>
      </c>
      <c r="U1113" s="7">
        <v>59.990001679999999</v>
      </c>
      <c r="V1113" s="7">
        <v>54.488929209402009</v>
      </c>
      <c r="W1113">
        <v>5</v>
      </c>
      <c r="X1113" s="7">
        <v>35.990001679999999</v>
      </c>
      <c r="Y1113" s="7">
        <v>299.9500084</v>
      </c>
      <c r="Z1113" s="7">
        <f t="shared" si="70"/>
        <v>263.96000672000002</v>
      </c>
      <c r="AA1113" t="s">
        <v>66</v>
      </c>
      <c r="AB1113" t="str">
        <f t="shared" si="71"/>
        <v>Non-Cash Payments</v>
      </c>
    </row>
    <row r="1114" spans="1:28" x14ac:dyDescent="0.25">
      <c r="A1114">
        <v>35266</v>
      </c>
      <c r="B1114" s="2">
        <v>42519</v>
      </c>
      <c r="C1114" s="10">
        <f>VLOOKUP(B1114,Dates!A:B,2,FALSE)</f>
        <v>1</v>
      </c>
      <c r="D1114">
        <v>4</v>
      </c>
      <c r="E1114" s="2">
        <f t="shared" si="68"/>
        <v>42523</v>
      </c>
      <c r="F1114">
        <v>0</v>
      </c>
      <c r="G1114" t="s">
        <v>62</v>
      </c>
      <c r="H1114" t="str">
        <f t="shared" si="69"/>
        <v>Other</v>
      </c>
      <c r="I1114">
        <v>17</v>
      </c>
      <c r="J1114">
        <v>288</v>
      </c>
      <c r="K1114">
        <v>4</v>
      </c>
      <c r="L1114" t="s">
        <v>46</v>
      </c>
      <c r="M1114" t="s">
        <v>893</v>
      </c>
      <c r="N1114" t="s">
        <v>973</v>
      </c>
      <c r="O1114" t="s">
        <v>905</v>
      </c>
      <c r="P1114">
        <v>78207</v>
      </c>
      <c r="Q1114" t="s">
        <v>896</v>
      </c>
      <c r="R1114" t="s">
        <v>903</v>
      </c>
      <c r="S1114" t="s">
        <v>1055</v>
      </c>
      <c r="T1114" t="s">
        <v>1054</v>
      </c>
      <c r="U1114" s="7">
        <v>59.990001679999999</v>
      </c>
      <c r="V1114" s="7">
        <v>54.488929209402009</v>
      </c>
      <c r="W1114">
        <v>5</v>
      </c>
      <c r="X1114" s="7">
        <v>44.990001679999999</v>
      </c>
      <c r="Y1114" s="7">
        <v>299.9500084</v>
      </c>
      <c r="Z1114" s="7">
        <f t="shared" si="70"/>
        <v>254.96000672</v>
      </c>
      <c r="AA1114" t="s">
        <v>66</v>
      </c>
      <c r="AB1114" t="str">
        <f t="shared" si="71"/>
        <v>Non-Cash Payments</v>
      </c>
    </row>
    <row r="1115" spans="1:28" x14ac:dyDescent="0.25">
      <c r="A1115">
        <v>34089</v>
      </c>
      <c r="B1115" s="2">
        <v>42709</v>
      </c>
      <c r="C1115" s="10">
        <f>VLOOKUP(B1115,Dates!A:B,2,FALSE)</f>
        <v>2</v>
      </c>
      <c r="D1115">
        <v>4</v>
      </c>
      <c r="E1115" s="2">
        <f t="shared" si="68"/>
        <v>42713</v>
      </c>
      <c r="F1115">
        <v>1</v>
      </c>
      <c r="G1115" t="s">
        <v>62</v>
      </c>
      <c r="H1115" t="str">
        <f t="shared" si="69"/>
        <v>Other</v>
      </c>
      <c r="I1115">
        <v>17</v>
      </c>
      <c r="J1115">
        <v>8004</v>
      </c>
      <c r="K1115">
        <v>4</v>
      </c>
      <c r="L1115" t="s">
        <v>46</v>
      </c>
      <c r="M1115" t="s">
        <v>893</v>
      </c>
      <c r="N1115" t="s">
        <v>974</v>
      </c>
      <c r="O1115" t="s">
        <v>975</v>
      </c>
      <c r="P1115">
        <v>68104</v>
      </c>
      <c r="Q1115" t="s">
        <v>896</v>
      </c>
      <c r="R1115" t="s">
        <v>903</v>
      </c>
      <c r="S1115" t="s">
        <v>1055</v>
      </c>
      <c r="T1115" t="s">
        <v>1054</v>
      </c>
      <c r="U1115" s="7">
        <v>59.990001679999999</v>
      </c>
      <c r="V1115" s="7">
        <v>54.488929209402009</v>
      </c>
      <c r="W1115">
        <v>5</v>
      </c>
      <c r="X1115" s="7">
        <v>44.990001679999999</v>
      </c>
      <c r="Y1115" s="7">
        <v>299.9500084</v>
      </c>
      <c r="Z1115" s="7">
        <f t="shared" si="70"/>
        <v>254.96000672</v>
      </c>
      <c r="AA1115" t="s">
        <v>66</v>
      </c>
      <c r="AB1115" t="str">
        <f t="shared" si="71"/>
        <v>Non-Cash Payments</v>
      </c>
    </row>
    <row r="1116" spans="1:28" x14ac:dyDescent="0.25">
      <c r="A1116">
        <v>50571</v>
      </c>
      <c r="B1116" s="2">
        <v>42948</v>
      </c>
      <c r="C1116" s="10">
        <f>VLOOKUP(B1116,Dates!A:B,2,FALSE)</f>
        <v>3</v>
      </c>
      <c r="D1116">
        <v>4</v>
      </c>
      <c r="E1116" s="2">
        <f t="shared" si="68"/>
        <v>42954</v>
      </c>
      <c r="F1116">
        <v>0</v>
      </c>
      <c r="G1116" t="s">
        <v>62</v>
      </c>
      <c r="H1116" t="str">
        <f t="shared" si="69"/>
        <v>Other</v>
      </c>
      <c r="I1116">
        <v>17</v>
      </c>
      <c r="J1116">
        <v>1507</v>
      </c>
      <c r="K1116">
        <v>4</v>
      </c>
      <c r="L1116" t="s">
        <v>46</v>
      </c>
      <c r="M1116" t="s">
        <v>893</v>
      </c>
      <c r="N1116" t="s">
        <v>956</v>
      </c>
      <c r="O1116" t="s">
        <v>917</v>
      </c>
      <c r="Q1116" t="s">
        <v>918</v>
      </c>
      <c r="R1116" t="s">
        <v>918</v>
      </c>
      <c r="S1116" t="s">
        <v>1055</v>
      </c>
      <c r="T1116" t="s">
        <v>1054</v>
      </c>
      <c r="U1116" s="7">
        <v>59.990001679999999</v>
      </c>
      <c r="V1116" s="7">
        <v>54.488929209402009</v>
      </c>
      <c r="W1116">
        <v>5</v>
      </c>
      <c r="X1116" s="7">
        <v>53.990001679999999</v>
      </c>
      <c r="Y1116" s="7">
        <v>299.9500084</v>
      </c>
      <c r="Z1116" s="7">
        <f t="shared" si="70"/>
        <v>245.96000672</v>
      </c>
      <c r="AA1116" t="s">
        <v>66</v>
      </c>
      <c r="AB1116" t="str">
        <f t="shared" si="71"/>
        <v>Non-Cash Payments</v>
      </c>
    </row>
    <row r="1117" spans="1:28" x14ac:dyDescent="0.25">
      <c r="A1117">
        <v>46744</v>
      </c>
      <c r="B1117" s="2">
        <v>42687</v>
      </c>
      <c r="C1117" s="10">
        <f>VLOOKUP(B1117,Dates!A:B,2,FALSE)</f>
        <v>1</v>
      </c>
      <c r="D1117">
        <v>4</v>
      </c>
      <c r="E1117" s="2">
        <f t="shared" si="68"/>
        <v>42691</v>
      </c>
      <c r="F1117">
        <v>1</v>
      </c>
      <c r="G1117" t="s">
        <v>62</v>
      </c>
      <c r="H1117" t="str">
        <f t="shared" si="69"/>
        <v>Other</v>
      </c>
      <c r="I1117">
        <v>29</v>
      </c>
      <c r="J1117">
        <v>228</v>
      </c>
      <c r="K1117">
        <v>5</v>
      </c>
      <c r="L1117" t="s">
        <v>31</v>
      </c>
      <c r="M1117" t="s">
        <v>893</v>
      </c>
      <c r="N1117" t="s">
        <v>956</v>
      </c>
      <c r="O1117" t="s">
        <v>917</v>
      </c>
      <c r="Q1117" t="s">
        <v>918</v>
      </c>
      <c r="R1117" t="s">
        <v>918</v>
      </c>
      <c r="S1117" t="s">
        <v>1047</v>
      </c>
      <c r="T1117" t="s">
        <v>1046</v>
      </c>
      <c r="U1117" s="7">
        <v>39.990001679999999</v>
      </c>
      <c r="V1117" s="7">
        <v>34.198098313835338</v>
      </c>
      <c r="W1117">
        <v>5</v>
      </c>
      <c r="X1117" s="7">
        <v>2</v>
      </c>
      <c r="Y1117" s="7">
        <v>199.9500084</v>
      </c>
      <c r="Z1117" s="7">
        <f t="shared" si="70"/>
        <v>197.9500084</v>
      </c>
      <c r="AA1117" t="s">
        <v>66</v>
      </c>
      <c r="AB1117" t="str">
        <f t="shared" si="71"/>
        <v>Non-Cash Payments</v>
      </c>
    </row>
    <row r="1118" spans="1:28" x14ac:dyDescent="0.25">
      <c r="A1118">
        <v>36894</v>
      </c>
      <c r="B1118" s="2">
        <v>42543</v>
      </c>
      <c r="C1118" s="10">
        <f>VLOOKUP(B1118,Dates!A:B,2,FALSE)</f>
        <v>4</v>
      </c>
      <c r="D1118">
        <v>4</v>
      </c>
      <c r="E1118" s="2">
        <f t="shared" si="68"/>
        <v>42549</v>
      </c>
      <c r="F1118">
        <v>1</v>
      </c>
      <c r="G1118" t="s">
        <v>62</v>
      </c>
      <c r="H1118" t="str">
        <f t="shared" si="69"/>
        <v>Other</v>
      </c>
      <c r="I1118">
        <v>29</v>
      </c>
      <c r="J1118">
        <v>10753</v>
      </c>
      <c r="K1118">
        <v>5</v>
      </c>
      <c r="L1118" t="s">
        <v>31</v>
      </c>
      <c r="M1118" t="s">
        <v>893</v>
      </c>
      <c r="N1118" t="s">
        <v>976</v>
      </c>
      <c r="O1118" t="s">
        <v>940</v>
      </c>
      <c r="P1118">
        <v>21215</v>
      </c>
      <c r="Q1118" t="s">
        <v>896</v>
      </c>
      <c r="R1118" t="s">
        <v>913</v>
      </c>
      <c r="S1118" t="s">
        <v>1047</v>
      </c>
      <c r="T1118" t="s">
        <v>1046</v>
      </c>
      <c r="U1118" s="7">
        <v>39.990001679999999</v>
      </c>
      <c r="V1118" s="7">
        <v>34.198098313835338</v>
      </c>
      <c r="W1118">
        <v>5</v>
      </c>
      <c r="X1118" s="7">
        <v>2</v>
      </c>
      <c r="Y1118" s="7">
        <v>199.9500084</v>
      </c>
      <c r="Z1118" s="7">
        <f t="shared" si="70"/>
        <v>197.9500084</v>
      </c>
      <c r="AA1118" t="s">
        <v>66</v>
      </c>
      <c r="AB1118" t="str">
        <f t="shared" si="71"/>
        <v>Non-Cash Payments</v>
      </c>
    </row>
    <row r="1119" spans="1:28" x14ac:dyDescent="0.25">
      <c r="A1119">
        <v>39241</v>
      </c>
      <c r="B1119" s="2">
        <v>42577</v>
      </c>
      <c r="C1119" s="10">
        <f>VLOOKUP(B1119,Dates!A:B,2,FALSE)</f>
        <v>3</v>
      </c>
      <c r="D1119">
        <v>4</v>
      </c>
      <c r="E1119" s="2">
        <f t="shared" si="68"/>
        <v>42583</v>
      </c>
      <c r="F1119">
        <v>0</v>
      </c>
      <c r="G1119" t="s">
        <v>62</v>
      </c>
      <c r="H1119" t="str">
        <f t="shared" si="69"/>
        <v>Other</v>
      </c>
      <c r="I1119">
        <v>29</v>
      </c>
      <c r="J1119">
        <v>2368</v>
      </c>
      <c r="K1119">
        <v>5</v>
      </c>
      <c r="L1119" t="s">
        <v>31</v>
      </c>
      <c r="M1119" t="s">
        <v>893</v>
      </c>
      <c r="N1119" t="s">
        <v>977</v>
      </c>
      <c r="O1119" t="s">
        <v>905</v>
      </c>
      <c r="P1119">
        <v>75081</v>
      </c>
      <c r="Q1119" t="s">
        <v>896</v>
      </c>
      <c r="R1119" t="s">
        <v>903</v>
      </c>
      <c r="S1119" t="s">
        <v>1047</v>
      </c>
      <c r="T1119" t="s">
        <v>1046</v>
      </c>
      <c r="U1119" s="7">
        <v>39.990001679999999</v>
      </c>
      <c r="V1119" s="7">
        <v>34.198098313835338</v>
      </c>
      <c r="W1119">
        <v>5</v>
      </c>
      <c r="X1119" s="7">
        <v>2</v>
      </c>
      <c r="Y1119" s="7">
        <v>199.9500084</v>
      </c>
      <c r="Z1119" s="7">
        <f t="shared" si="70"/>
        <v>197.9500084</v>
      </c>
      <c r="AA1119" t="s">
        <v>66</v>
      </c>
      <c r="AB1119" t="str">
        <f t="shared" si="71"/>
        <v>Non-Cash Payments</v>
      </c>
    </row>
    <row r="1120" spans="1:28" x14ac:dyDescent="0.25">
      <c r="A1120">
        <v>46992</v>
      </c>
      <c r="B1120" s="2">
        <v>42690</v>
      </c>
      <c r="C1120" s="10">
        <f>VLOOKUP(B1120,Dates!A:B,2,FALSE)</f>
        <v>4</v>
      </c>
      <c r="D1120">
        <v>4</v>
      </c>
      <c r="E1120" s="2">
        <f t="shared" si="68"/>
        <v>42696</v>
      </c>
      <c r="F1120">
        <v>0</v>
      </c>
      <c r="G1120" t="s">
        <v>62</v>
      </c>
      <c r="H1120" t="str">
        <f t="shared" si="69"/>
        <v>Other</v>
      </c>
      <c r="I1120">
        <v>24</v>
      </c>
      <c r="J1120">
        <v>9484</v>
      </c>
      <c r="K1120">
        <v>5</v>
      </c>
      <c r="L1120" t="s">
        <v>31</v>
      </c>
      <c r="M1120" t="s">
        <v>893</v>
      </c>
      <c r="N1120" t="s">
        <v>978</v>
      </c>
      <c r="O1120" t="s">
        <v>979</v>
      </c>
      <c r="Q1120" t="s">
        <v>918</v>
      </c>
      <c r="R1120" t="s">
        <v>918</v>
      </c>
      <c r="S1120" t="s">
        <v>1059</v>
      </c>
      <c r="T1120" t="s">
        <v>1058</v>
      </c>
      <c r="U1120" s="7">
        <v>50</v>
      </c>
      <c r="V1120" s="7">
        <v>43.678035218757444</v>
      </c>
      <c r="W1120">
        <v>5</v>
      </c>
      <c r="X1120" s="7">
        <v>5</v>
      </c>
      <c r="Y1120" s="7">
        <v>250</v>
      </c>
      <c r="Z1120" s="7">
        <f t="shared" si="70"/>
        <v>245</v>
      </c>
      <c r="AA1120" t="s">
        <v>66</v>
      </c>
      <c r="AB1120" t="str">
        <f t="shared" si="71"/>
        <v>Non-Cash Payments</v>
      </c>
    </row>
    <row r="1121" spans="1:28" x14ac:dyDescent="0.25">
      <c r="A1121">
        <v>32277</v>
      </c>
      <c r="B1121" s="2">
        <v>42476</v>
      </c>
      <c r="C1121" s="10">
        <f>VLOOKUP(B1121,Dates!A:B,2,FALSE)</f>
        <v>7</v>
      </c>
      <c r="D1121">
        <v>4</v>
      </c>
      <c r="E1121" s="2">
        <f t="shared" si="68"/>
        <v>42481</v>
      </c>
      <c r="F1121">
        <v>0</v>
      </c>
      <c r="G1121" t="s">
        <v>62</v>
      </c>
      <c r="H1121" t="str">
        <f t="shared" si="69"/>
        <v>Other</v>
      </c>
      <c r="I1121">
        <v>29</v>
      </c>
      <c r="J1121">
        <v>7005</v>
      </c>
      <c r="K1121">
        <v>5</v>
      </c>
      <c r="L1121" t="s">
        <v>31</v>
      </c>
      <c r="M1121" t="s">
        <v>893</v>
      </c>
      <c r="N1121" t="s">
        <v>927</v>
      </c>
      <c r="O1121" t="s">
        <v>928</v>
      </c>
      <c r="P1121">
        <v>10035</v>
      </c>
      <c r="Q1121" t="s">
        <v>896</v>
      </c>
      <c r="R1121" t="s">
        <v>913</v>
      </c>
      <c r="S1121" t="s">
        <v>1047</v>
      </c>
      <c r="T1121" t="s">
        <v>1046</v>
      </c>
      <c r="U1121" s="7">
        <v>39.990001679999999</v>
      </c>
      <c r="V1121" s="7">
        <v>34.198098313835338</v>
      </c>
      <c r="W1121">
        <v>5</v>
      </c>
      <c r="X1121" s="7">
        <v>8</v>
      </c>
      <c r="Y1121" s="7">
        <v>199.9500084</v>
      </c>
      <c r="Z1121" s="7">
        <f t="shared" si="70"/>
        <v>191.9500084</v>
      </c>
      <c r="AA1121" t="s">
        <v>66</v>
      </c>
      <c r="AB1121" t="str">
        <f t="shared" si="71"/>
        <v>Non-Cash Payments</v>
      </c>
    </row>
    <row r="1122" spans="1:28" x14ac:dyDescent="0.25">
      <c r="A1122">
        <v>47796</v>
      </c>
      <c r="B1122" s="2">
        <v>42702</v>
      </c>
      <c r="C1122" s="10">
        <f>VLOOKUP(B1122,Dates!A:B,2,FALSE)</f>
        <v>2</v>
      </c>
      <c r="D1122">
        <v>4</v>
      </c>
      <c r="E1122" s="2">
        <f t="shared" si="68"/>
        <v>42706</v>
      </c>
      <c r="F1122">
        <v>0</v>
      </c>
      <c r="G1122" t="s">
        <v>62</v>
      </c>
      <c r="H1122" t="str">
        <f t="shared" si="69"/>
        <v>Other</v>
      </c>
      <c r="I1122">
        <v>24</v>
      </c>
      <c r="J1122">
        <v>8587</v>
      </c>
      <c r="K1122">
        <v>5</v>
      </c>
      <c r="L1122" t="s">
        <v>31</v>
      </c>
      <c r="M1122" t="s">
        <v>893</v>
      </c>
      <c r="N1122" t="s">
        <v>971</v>
      </c>
      <c r="O1122" t="s">
        <v>972</v>
      </c>
      <c r="Q1122" t="s">
        <v>918</v>
      </c>
      <c r="R1122" t="s">
        <v>918</v>
      </c>
      <c r="S1122" t="s">
        <v>1059</v>
      </c>
      <c r="T1122" t="s">
        <v>1058</v>
      </c>
      <c r="U1122" s="7">
        <v>50</v>
      </c>
      <c r="V1122" s="7">
        <v>43.678035218757444</v>
      </c>
      <c r="W1122">
        <v>5</v>
      </c>
      <c r="X1122" s="7">
        <v>22.5</v>
      </c>
      <c r="Y1122" s="7">
        <v>250</v>
      </c>
      <c r="Z1122" s="7">
        <f t="shared" si="70"/>
        <v>227.5</v>
      </c>
      <c r="AA1122" t="s">
        <v>66</v>
      </c>
      <c r="AB1122" t="str">
        <f t="shared" si="71"/>
        <v>Non-Cash Payments</v>
      </c>
    </row>
    <row r="1123" spans="1:28" x14ac:dyDescent="0.25">
      <c r="A1123">
        <v>36636</v>
      </c>
      <c r="B1123" s="2">
        <v>42539</v>
      </c>
      <c r="C1123" s="10">
        <f>VLOOKUP(B1123,Dates!A:B,2,FALSE)</f>
        <v>7</v>
      </c>
      <c r="D1123">
        <v>4</v>
      </c>
      <c r="E1123" s="2">
        <f t="shared" si="68"/>
        <v>42544</v>
      </c>
      <c r="F1123">
        <v>0</v>
      </c>
      <c r="G1123" t="s">
        <v>62</v>
      </c>
      <c r="H1123" t="str">
        <f t="shared" si="69"/>
        <v>Other</v>
      </c>
      <c r="I1123">
        <v>29</v>
      </c>
      <c r="J1123">
        <v>3373</v>
      </c>
      <c r="K1123">
        <v>5</v>
      </c>
      <c r="L1123" t="s">
        <v>31</v>
      </c>
      <c r="M1123" t="s">
        <v>893</v>
      </c>
      <c r="N1123" t="s">
        <v>970</v>
      </c>
      <c r="O1123" t="s">
        <v>928</v>
      </c>
      <c r="P1123">
        <v>11572</v>
      </c>
      <c r="Q1123" t="s">
        <v>896</v>
      </c>
      <c r="R1123" t="s">
        <v>913</v>
      </c>
      <c r="S1123" t="s">
        <v>1047</v>
      </c>
      <c r="T1123" t="s">
        <v>1046</v>
      </c>
      <c r="U1123" s="7">
        <v>39.990001679999999</v>
      </c>
      <c r="V1123" s="7">
        <v>34.198098313835338</v>
      </c>
      <c r="W1123">
        <v>5</v>
      </c>
      <c r="X1123" s="7">
        <v>18</v>
      </c>
      <c r="Y1123" s="7">
        <v>199.9500084</v>
      </c>
      <c r="Z1123" s="7">
        <f t="shared" si="70"/>
        <v>181.9500084</v>
      </c>
      <c r="AA1123" t="s">
        <v>66</v>
      </c>
      <c r="AB1123" t="str">
        <f t="shared" si="71"/>
        <v>Non-Cash Payments</v>
      </c>
    </row>
    <row r="1124" spans="1:28" x14ac:dyDescent="0.25">
      <c r="A1124">
        <v>39498</v>
      </c>
      <c r="B1124" s="2">
        <v>42581</v>
      </c>
      <c r="C1124" s="10">
        <f>VLOOKUP(B1124,Dates!A:B,2,FALSE)</f>
        <v>7</v>
      </c>
      <c r="D1124">
        <v>4</v>
      </c>
      <c r="E1124" s="2">
        <f t="shared" si="68"/>
        <v>42586</v>
      </c>
      <c r="F1124">
        <v>0</v>
      </c>
      <c r="G1124" t="s">
        <v>62</v>
      </c>
      <c r="H1124" t="str">
        <f t="shared" si="69"/>
        <v>Other</v>
      </c>
      <c r="I1124">
        <v>24</v>
      </c>
      <c r="J1124">
        <v>9164</v>
      </c>
      <c r="K1124">
        <v>5</v>
      </c>
      <c r="L1124" t="s">
        <v>31</v>
      </c>
      <c r="M1124" t="s">
        <v>893</v>
      </c>
      <c r="N1124" t="s">
        <v>927</v>
      </c>
      <c r="O1124" t="s">
        <v>928</v>
      </c>
      <c r="P1124">
        <v>10024</v>
      </c>
      <c r="Q1124" t="s">
        <v>896</v>
      </c>
      <c r="R1124" t="s">
        <v>913</v>
      </c>
      <c r="S1124" t="s">
        <v>1059</v>
      </c>
      <c r="T1124" t="s">
        <v>1058</v>
      </c>
      <c r="U1124" s="7">
        <v>50</v>
      </c>
      <c r="V1124" s="7">
        <v>43.678035218757444</v>
      </c>
      <c r="W1124">
        <v>5</v>
      </c>
      <c r="X1124" s="7">
        <v>22.5</v>
      </c>
      <c r="Y1124" s="7">
        <v>250</v>
      </c>
      <c r="Z1124" s="7">
        <f t="shared" si="70"/>
        <v>227.5</v>
      </c>
      <c r="AA1124" t="s">
        <v>66</v>
      </c>
      <c r="AB1124" t="str">
        <f t="shared" si="71"/>
        <v>Non-Cash Payments</v>
      </c>
    </row>
    <row r="1125" spans="1:28" x14ac:dyDescent="0.25">
      <c r="A1125">
        <v>37182</v>
      </c>
      <c r="B1125" s="2">
        <v>42547</v>
      </c>
      <c r="C1125" s="10">
        <f>VLOOKUP(B1125,Dates!A:B,2,FALSE)</f>
        <v>1</v>
      </c>
      <c r="D1125">
        <v>4</v>
      </c>
      <c r="E1125" s="2">
        <f t="shared" si="68"/>
        <v>42551</v>
      </c>
      <c r="F1125">
        <v>0</v>
      </c>
      <c r="G1125" t="s">
        <v>62</v>
      </c>
      <c r="H1125" t="str">
        <f t="shared" si="69"/>
        <v>Other</v>
      </c>
      <c r="I1125">
        <v>29</v>
      </c>
      <c r="J1125">
        <v>10500</v>
      </c>
      <c r="K1125">
        <v>5</v>
      </c>
      <c r="L1125" t="s">
        <v>31</v>
      </c>
      <c r="M1125" t="s">
        <v>893</v>
      </c>
      <c r="N1125" t="s">
        <v>900</v>
      </c>
      <c r="O1125" t="s">
        <v>899</v>
      </c>
      <c r="P1125">
        <v>94110</v>
      </c>
      <c r="Q1125" t="s">
        <v>896</v>
      </c>
      <c r="R1125" t="s">
        <v>897</v>
      </c>
      <c r="S1125" t="s">
        <v>1047</v>
      </c>
      <c r="T1125" t="s">
        <v>1046</v>
      </c>
      <c r="U1125" s="7">
        <v>39.990001679999999</v>
      </c>
      <c r="V1125" s="7">
        <v>34.198098313835338</v>
      </c>
      <c r="W1125">
        <v>5</v>
      </c>
      <c r="X1125" s="7">
        <v>18</v>
      </c>
      <c r="Y1125" s="7">
        <v>199.9500084</v>
      </c>
      <c r="Z1125" s="7">
        <f t="shared" si="70"/>
        <v>181.9500084</v>
      </c>
      <c r="AA1125" t="s">
        <v>66</v>
      </c>
      <c r="AB1125" t="str">
        <f t="shared" si="71"/>
        <v>Non-Cash Payments</v>
      </c>
    </row>
    <row r="1126" spans="1:28" x14ac:dyDescent="0.25">
      <c r="A1126">
        <v>40647</v>
      </c>
      <c r="B1126" s="2">
        <v>42598</v>
      </c>
      <c r="C1126" s="10">
        <f>VLOOKUP(B1126,Dates!A:B,2,FALSE)</f>
        <v>3</v>
      </c>
      <c r="D1126">
        <v>4</v>
      </c>
      <c r="E1126" s="2">
        <f t="shared" si="68"/>
        <v>42604</v>
      </c>
      <c r="F1126">
        <v>0</v>
      </c>
      <c r="G1126" t="s">
        <v>62</v>
      </c>
      <c r="H1126" t="str">
        <f t="shared" si="69"/>
        <v>Other</v>
      </c>
      <c r="I1126">
        <v>24</v>
      </c>
      <c r="J1126">
        <v>3814</v>
      </c>
      <c r="K1126">
        <v>5</v>
      </c>
      <c r="L1126" t="s">
        <v>31</v>
      </c>
      <c r="M1126" t="s">
        <v>893</v>
      </c>
      <c r="N1126" t="s">
        <v>925</v>
      </c>
      <c r="O1126" t="s">
        <v>895</v>
      </c>
      <c r="P1126">
        <v>98115</v>
      </c>
      <c r="Q1126" t="s">
        <v>896</v>
      </c>
      <c r="R1126" t="s">
        <v>897</v>
      </c>
      <c r="S1126" t="s">
        <v>1059</v>
      </c>
      <c r="T1126" t="s">
        <v>1058</v>
      </c>
      <c r="U1126" s="7">
        <v>50</v>
      </c>
      <c r="V1126" s="7">
        <v>43.678035218757444</v>
      </c>
      <c r="W1126">
        <v>5</v>
      </c>
      <c r="X1126" s="7">
        <v>22.5</v>
      </c>
      <c r="Y1126" s="7">
        <v>250</v>
      </c>
      <c r="Z1126" s="7">
        <f t="shared" si="70"/>
        <v>227.5</v>
      </c>
      <c r="AA1126" t="s">
        <v>66</v>
      </c>
      <c r="AB1126" t="str">
        <f t="shared" si="71"/>
        <v>Non-Cash Payments</v>
      </c>
    </row>
    <row r="1127" spans="1:28" x14ac:dyDescent="0.25">
      <c r="A1127">
        <v>32462</v>
      </c>
      <c r="B1127" s="2">
        <v>42478</v>
      </c>
      <c r="C1127" s="10">
        <f>VLOOKUP(B1127,Dates!A:B,2,FALSE)</f>
        <v>2</v>
      </c>
      <c r="D1127">
        <v>4</v>
      </c>
      <c r="E1127" s="2">
        <f t="shared" si="68"/>
        <v>42482</v>
      </c>
      <c r="F1127">
        <v>0</v>
      </c>
      <c r="G1127" t="s">
        <v>62</v>
      </c>
      <c r="H1127" t="str">
        <f t="shared" si="69"/>
        <v>Other</v>
      </c>
      <c r="I1127">
        <v>24</v>
      </c>
      <c r="J1127">
        <v>4346</v>
      </c>
      <c r="K1127">
        <v>5</v>
      </c>
      <c r="L1127" t="s">
        <v>31</v>
      </c>
      <c r="M1127" t="s">
        <v>893</v>
      </c>
      <c r="N1127" t="s">
        <v>980</v>
      </c>
      <c r="O1127" t="s">
        <v>958</v>
      </c>
      <c r="P1127">
        <v>49201</v>
      </c>
      <c r="Q1127" t="s">
        <v>896</v>
      </c>
      <c r="R1127" t="s">
        <v>903</v>
      </c>
      <c r="S1127" t="s">
        <v>1059</v>
      </c>
      <c r="T1127" t="s">
        <v>1058</v>
      </c>
      <c r="U1127" s="7">
        <v>50</v>
      </c>
      <c r="V1127" s="7">
        <v>43.678035218757444</v>
      </c>
      <c r="W1127">
        <v>5</v>
      </c>
      <c r="X1127" s="7">
        <v>50</v>
      </c>
      <c r="Y1127" s="7">
        <v>250</v>
      </c>
      <c r="Z1127" s="7">
        <f t="shared" si="70"/>
        <v>200</v>
      </c>
      <c r="AA1127" t="s">
        <v>66</v>
      </c>
      <c r="AB1127" t="str">
        <f t="shared" si="71"/>
        <v>Non-Cash Payments</v>
      </c>
    </row>
    <row r="1128" spans="1:28" x14ac:dyDescent="0.25">
      <c r="A1128">
        <v>31410</v>
      </c>
      <c r="B1128" s="2">
        <v>42433</v>
      </c>
      <c r="C1128" s="10">
        <f>VLOOKUP(B1128,Dates!A:B,2,FALSE)</f>
        <v>6</v>
      </c>
      <c r="D1128">
        <v>4</v>
      </c>
      <c r="E1128" s="2">
        <f t="shared" si="68"/>
        <v>42439</v>
      </c>
      <c r="F1128">
        <v>1</v>
      </c>
      <c r="G1128" t="s">
        <v>62</v>
      </c>
      <c r="H1128" t="str">
        <f t="shared" si="69"/>
        <v>Other</v>
      </c>
      <c r="I1128">
        <v>29</v>
      </c>
      <c r="J1128">
        <v>2233</v>
      </c>
      <c r="K1128">
        <v>5</v>
      </c>
      <c r="L1128" t="s">
        <v>31</v>
      </c>
      <c r="M1128" t="s">
        <v>893</v>
      </c>
      <c r="N1128" t="s">
        <v>914</v>
      </c>
      <c r="O1128" t="s">
        <v>912</v>
      </c>
      <c r="P1128">
        <v>43229</v>
      </c>
      <c r="Q1128" t="s">
        <v>896</v>
      </c>
      <c r="R1128" t="s">
        <v>913</v>
      </c>
      <c r="S1128" t="s">
        <v>1047</v>
      </c>
      <c r="T1128" t="s">
        <v>1046</v>
      </c>
      <c r="U1128" s="7">
        <v>39.990001679999999</v>
      </c>
      <c r="V1128" s="7">
        <v>34.198098313835338</v>
      </c>
      <c r="W1128">
        <v>5</v>
      </c>
      <c r="X1128" s="7">
        <v>49.990001679999999</v>
      </c>
      <c r="Y1128" s="7">
        <v>199.9500084</v>
      </c>
      <c r="Z1128" s="7">
        <f t="shared" si="70"/>
        <v>149.96000672</v>
      </c>
      <c r="AA1128" t="s">
        <v>66</v>
      </c>
      <c r="AB1128" t="str">
        <f t="shared" si="71"/>
        <v>Non-Cash Payments</v>
      </c>
    </row>
    <row r="1129" spans="1:28" x14ac:dyDescent="0.25">
      <c r="A1129">
        <v>31957</v>
      </c>
      <c r="B1129" s="2">
        <v>42678</v>
      </c>
      <c r="C1129" s="10">
        <f>VLOOKUP(B1129,Dates!A:B,2,FALSE)</f>
        <v>6</v>
      </c>
      <c r="D1129">
        <v>4</v>
      </c>
      <c r="E1129" s="2">
        <f t="shared" si="68"/>
        <v>42684</v>
      </c>
      <c r="F1129">
        <v>0</v>
      </c>
      <c r="G1129" t="s">
        <v>62</v>
      </c>
      <c r="H1129" t="str">
        <f t="shared" si="69"/>
        <v>Other</v>
      </c>
      <c r="I1129">
        <v>36</v>
      </c>
      <c r="J1129">
        <v>7045</v>
      </c>
      <c r="K1129">
        <v>6</v>
      </c>
      <c r="L1129" t="s">
        <v>35</v>
      </c>
      <c r="M1129" t="s">
        <v>893</v>
      </c>
      <c r="N1129" t="s">
        <v>961</v>
      </c>
      <c r="O1129" t="s">
        <v>905</v>
      </c>
      <c r="P1129">
        <v>76017</v>
      </c>
      <c r="Q1129" t="s">
        <v>896</v>
      </c>
      <c r="R1129" t="s">
        <v>903</v>
      </c>
      <c r="S1129" t="s">
        <v>1077</v>
      </c>
      <c r="T1129" t="s">
        <v>1133</v>
      </c>
      <c r="U1129" s="7">
        <v>17.989999770000001</v>
      </c>
      <c r="V1129" s="7">
        <v>16.2799997318</v>
      </c>
      <c r="W1129">
        <v>5</v>
      </c>
      <c r="X1129" s="7">
        <v>4.5</v>
      </c>
      <c r="Y1129" s="7">
        <v>89.94999885</v>
      </c>
      <c r="Z1129" s="7">
        <f t="shared" si="70"/>
        <v>85.44999885</v>
      </c>
      <c r="AA1129" t="s">
        <v>66</v>
      </c>
      <c r="AB1129" t="str">
        <f t="shared" si="71"/>
        <v>Non-Cash Payments</v>
      </c>
    </row>
    <row r="1130" spans="1:28" x14ac:dyDescent="0.25">
      <c r="A1130">
        <v>36837</v>
      </c>
      <c r="B1130" s="2">
        <v>42542</v>
      </c>
      <c r="C1130" s="10">
        <f>VLOOKUP(B1130,Dates!A:B,2,FALSE)</f>
        <v>3</v>
      </c>
      <c r="D1130">
        <v>4</v>
      </c>
      <c r="E1130" s="2">
        <f t="shared" si="68"/>
        <v>42548</v>
      </c>
      <c r="F1130">
        <v>0</v>
      </c>
      <c r="G1130" t="s">
        <v>62</v>
      </c>
      <c r="H1130" t="str">
        <f t="shared" si="69"/>
        <v>Other</v>
      </c>
      <c r="I1130">
        <v>37</v>
      </c>
      <c r="J1130">
        <v>7330</v>
      </c>
      <c r="K1130">
        <v>6</v>
      </c>
      <c r="L1130" t="s">
        <v>35</v>
      </c>
      <c r="M1130" t="s">
        <v>893</v>
      </c>
      <c r="N1130" t="s">
        <v>981</v>
      </c>
      <c r="O1130" t="s">
        <v>923</v>
      </c>
      <c r="P1130">
        <v>60653</v>
      </c>
      <c r="Q1130" t="s">
        <v>896</v>
      </c>
      <c r="R1130" t="s">
        <v>903</v>
      </c>
      <c r="S1130" t="s">
        <v>1051</v>
      </c>
      <c r="T1130" t="s">
        <v>1069</v>
      </c>
      <c r="U1130" s="7">
        <v>31.989999770000001</v>
      </c>
      <c r="V1130" s="7">
        <v>23.973333102666668</v>
      </c>
      <c r="W1130">
        <v>5</v>
      </c>
      <c r="X1130" s="7">
        <v>14.399999619999999</v>
      </c>
      <c r="Y1130" s="7">
        <v>159.94999885000001</v>
      </c>
      <c r="Z1130" s="7">
        <f t="shared" si="70"/>
        <v>145.54999923000003</v>
      </c>
      <c r="AA1130" t="s">
        <v>66</v>
      </c>
      <c r="AB1130" t="str">
        <f t="shared" si="71"/>
        <v>Non-Cash Payments</v>
      </c>
    </row>
    <row r="1131" spans="1:28" x14ac:dyDescent="0.25">
      <c r="A1131">
        <v>37675</v>
      </c>
      <c r="B1131" s="2">
        <v>42436</v>
      </c>
      <c r="C1131" s="10">
        <f>VLOOKUP(B1131,Dates!A:B,2,FALSE)</f>
        <v>2</v>
      </c>
      <c r="D1131">
        <v>4</v>
      </c>
      <c r="E1131" s="2">
        <f t="shared" si="68"/>
        <v>42440</v>
      </c>
      <c r="F1131">
        <v>1</v>
      </c>
      <c r="G1131" t="s">
        <v>62</v>
      </c>
      <c r="H1131" t="str">
        <f t="shared" si="69"/>
        <v>Other</v>
      </c>
      <c r="I1131">
        <v>41</v>
      </c>
      <c r="J1131">
        <v>2136</v>
      </c>
      <c r="K1131">
        <v>6</v>
      </c>
      <c r="L1131" t="s">
        <v>35</v>
      </c>
      <c r="M1131" t="s">
        <v>893</v>
      </c>
      <c r="N1131" t="s">
        <v>982</v>
      </c>
      <c r="O1131" t="s">
        <v>983</v>
      </c>
      <c r="P1131">
        <v>6708</v>
      </c>
      <c r="Q1131" t="s">
        <v>896</v>
      </c>
      <c r="R1131" t="s">
        <v>913</v>
      </c>
      <c r="S1131" t="s">
        <v>1049</v>
      </c>
      <c r="T1131" t="s">
        <v>1067</v>
      </c>
      <c r="U1131" s="7">
        <v>15.989999770000001</v>
      </c>
      <c r="V1131" s="7">
        <v>12.230249713200003</v>
      </c>
      <c r="W1131">
        <v>5</v>
      </c>
      <c r="X1131" s="7">
        <v>11.989999770000001</v>
      </c>
      <c r="Y1131" s="7">
        <v>79.94999885</v>
      </c>
      <c r="Z1131" s="7">
        <f t="shared" si="70"/>
        <v>67.959999080000003</v>
      </c>
      <c r="AA1131" t="s">
        <v>66</v>
      </c>
      <c r="AB1131" t="str">
        <f t="shared" si="71"/>
        <v>Non-Cash Payments</v>
      </c>
    </row>
    <row r="1132" spans="1:28" x14ac:dyDescent="0.25">
      <c r="A1132">
        <v>32536</v>
      </c>
      <c r="B1132" s="2">
        <v>42479</v>
      </c>
      <c r="C1132" s="10">
        <f>VLOOKUP(B1132,Dates!A:B,2,FALSE)</f>
        <v>3</v>
      </c>
      <c r="D1132">
        <v>4</v>
      </c>
      <c r="E1132" s="2">
        <f t="shared" si="68"/>
        <v>42485</v>
      </c>
      <c r="F1132">
        <v>0</v>
      </c>
      <c r="G1132" t="s">
        <v>62</v>
      </c>
      <c r="H1132" t="str">
        <f t="shared" si="69"/>
        <v>Other</v>
      </c>
      <c r="I1132">
        <v>40</v>
      </c>
      <c r="J1132">
        <v>12333</v>
      </c>
      <c r="K1132">
        <v>6</v>
      </c>
      <c r="L1132" t="s">
        <v>35</v>
      </c>
      <c r="M1132" t="s">
        <v>893</v>
      </c>
      <c r="N1132" t="s">
        <v>925</v>
      </c>
      <c r="O1132" t="s">
        <v>895</v>
      </c>
      <c r="P1132">
        <v>98105</v>
      </c>
      <c r="Q1132" t="s">
        <v>896</v>
      </c>
      <c r="R1132" t="s">
        <v>897</v>
      </c>
      <c r="S1132" t="s">
        <v>1061</v>
      </c>
      <c r="T1132" t="s">
        <v>1065</v>
      </c>
      <c r="U1132" s="7">
        <v>24.989999770000001</v>
      </c>
      <c r="V1132" s="7">
        <v>16.911999892000001</v>
      </c>
      <c r="W1132">
        <v>5</v>
      </c>
      <c r="X1132" s="7">
        <v>31.239999770000001</v>
      </c>
      <c r="Y1132" s="7">
        <v>124.94999885</v>
      </c>
      <c r="Z1132" s="7">
        <f t="shared" si="70"/>
        <v>93.709999080000003</v>
      </c>
      <c r="AA1132" t="s">
        <v>66</v>
      </c>
      <c r="AB1132" t="str">
        <f t="shared" si="71"/>
        <v>Non-Cash Payments</v>
      </c>
    </row>
    <row r="1133" spans="1:28" x14ac:dyDescent="0.25">
      <c r="A1133">
        <v>31336</v>
      </c>
      <c r="B1133" s="2">
        <v>42404</v>
      </c>
      <c r="C1133" s="10">
        <f>VLOOKUP(B1133,Dates!A:B,2,FALSE)</f>
        <v>5</v>
      </c>
      <c r="D1133">
        <v>4</v>
      </c>
      <c r="E1133" s="2">
        <f t="shared" si="68"/>
        <v>42410</v>
      </c>
      <c r="F1133">
        <v>0</v>
      </c>
      <c r="G1133" t="s">
        <v>62</v>
      </c>
      <c r="H1133" t="str">
        <f t="shared" si="69"/>
        <v>Other</v>
      </c>
      <c r="I1133">
        <v>5</v>
      </c>
      <c r="J1133">
        <v>9554</v>
      </c>
      <c r="K1133">
        <v>2</v>
      </c>
      <c r="L1133" t="s">
        <v>136</v>
      </c>
      <c r="M1133" t="s">
        <v>893</v>
      </c>
      <c r="N1133" t="s">
        <v>904</v>
      </c>
      <c r="O1133" t="s">
        <v>905</v>
      </c>
      <c r="P1133">
        <v>77041</v>
      </c>
      <c r="Q1133" t="s">
        <v>896</v>
      </c>
      <c r="R1133" t="s">
        <v>903</v>
      </c>
      <c r="S1133" t="s">
        <v>1120</v>
      </c>
      <c r="T1133" t="s">
        <v>1119</v>
      </c>
      <c r="U1133" s="7">
        <v>24.989999770000001</v>
      </c>
      <c r="V1133" s="7">
        <v>17.455999691500001</v>
      </c>
      <c r="W1133">
        <v>5</v>
      </c>
      <c r="X1133" s="7">
        <v>8.75</v>
      </c>
      <c r="Y1133" s="7">
        <v>124.94999885</v>
      </c>
      <c r="Z1133" s="7">
        <f t="shared" si="70"/>
        <v>116.19999885</v>
      </c>
      <c r="AA1133" t="s">
        <v>66</v>
      </c>
      <c r="AB1133" t="str">
        <f t="shared" si="71"/>
        <v>Non-Cash Payments</v>
      </c>
    </row>
    <row r="1134" spans="1:28" x14ac:dyDescent="0.25">
      <c r="A1134">
        <v>32846</v>
      </c>
      <c r="B1134" s="2">
        <v>42484</v>
      </c>
      <c r="C1134" s="10">
        <f>VLOOKUP(B1134,Dates!A:B,2,FALSE)</f>
        <v>1</v>
      </c>
      <c r="D1134">
        <v>4</v>
      </c>
      <c r="E1134" s="2">
        <f t="shared" si="68"/>
        <v>42488</v>
      </c>
      <c r="F1134">
        <v>0</v>
      </c>
      <c r="G1134" t="s">
        <v>62</v>
      </c>
      <c r="H1134" t="str">
        <f t="shared" si="69"/>
        <v>Other</v>
      </c>
      <c r="I1134">
        <v>9</v>
      </c>
      <c r="J1134">
        <v>2062</v>
      </c>
      <c r="K1134">
        <v>3</v>
      </c>
      <c r="L1134" t="s">
        <v>24</v>
      </c>
      <c r="M1134" t="s">
        <v>893</v>
      </c>
      <c r="N1134" t="s">
        <v>927</v>
      </c>
      <c r="O1134" t="s">
        <v>928</v>
      </c>
      <c r="P1134">
        <v>10011</v>
      </c>
      <c r="Q1134" t="s">
        <v>896</v>
      </c>
      <c r="R1134" t="s">
        <v>913</v>
      </c>
      <c r="S1134" t="s">
        <v>1045</v>
      </c>
      <c r="T1134" t="s">
        <v>1044</v>
      </c>
      <c r="U1134" s="7">
        <v>99.989997860000003</v>
      </c>
      <c r="V1134" s="7">
        <v>95.114003926871064</v>
      </c>
      <c r="W1134">
        <v>5</v>
      </c>
      <c r="X1134" s="7">
        <v>27.5</v>
      </c>
      <c r="Y1134" s="7">
        <v>499.94998930000003</v>
      </c>
      <c r="Z1134" s="7">
        <f t="shared" si="70"/>
        <v>472.44998930000003</v>
      </c>
      <c r="AA1134" t="s">
        <v>66</v>
      </c>
      <c r="AB1134" t="str">
        <f t="shared" si="71"/>
        <v>Non-Cash Payments</v>
      </c>
    </row>
    <row r="1135" spans="1:28" x14ac:dyDescent="0.25">
      <c r="A1135">
        <v>35083</v>
      </c>
      <c r="B1135" s="2">
        <v>42517</v>
      </c>
      <c r="C1135" s="10">
        <f>VLOOKUP(B1135,Dates!A:B,2,FALSE)</f>
        <v>6</v>
      </c>
      <c r="D1135">
        <v>4</v>
      </c>
      <c r="E1135" s="2">
        <f t="shared" si="68"/>
        <v>42523</v>
      </c>
      <c r="F1135">
        <v>0</v>
      </c>
      <c r="G1135" t="s">
        <v>62</v>
      </c>
      <c r="H1135" t="str">
        <f t="shared" si="69"/>
        <v>Other</v>
      </c>
      <c r="I1135">
        <v>9</v>
      </c>
      <c r="J1135">
        <v>2518</v>
      </c>
      <c r="K1135">
        <v>3</v>
      </c>
      <c r="L1135" t="s">
        <v>24</v>
      </c>
      <c r="M1135" t="s">
        <v>893</v>
      </c>
      <c r="N1135" t="s">
        <v>898</v>
      </c>
      <c r="O1135" t="s">
        <v>899</v>
      </c>
      <c r="P1135">
        <v>90045</v>
      </c>
      <c r="Q1135" t="s">
        <v>896</v>
      </c>
      <c r="R1135" t="s">
        <v>897</v>
      </c>
      <c r="S1135" t="s">
        <v>1045</v>
      </c>
      <c r="T1135" t="s">
        <v>1044</v>
      </c>
      <c r="U1135" s="7">
        <v>99.989997860000003</v>
      </c>
      <c r="V1135" s="7">
        <v>95.114003926871064</v>
      </c>
      <c r="W1135">
        <v>5</v>
      </c>
      <c r="X1135" s="7">
        <v>74.989997860000003</v>
      </c>
      <c r="Y1135" s="7">
        <v>499.94998930000003</v>
      </c>
      <c r="Z1135" s="7">
        <f t="shared" si="70"/>
        <v>424.95999144000001</v>
      </c>
      <c r="AA1135" t="s">
        <v>66</v>
      </c>
      <c r="AB1135" t="str">
        <f t="shared" si="71"/>
        <v>Non-Cash Payments</v>
      </c>
    </row>
    <row r="1136" spans="1:28" x14ac:dyDescent="0.25">
      <c r="A1136">
        <v>39036</v>
      </c>
      <c r="B1136" s="2">
        <v>42574</v>
      </c>
      <c r="C1136" s="10">
        <f>VLOOKUP(B1136,Dates!A:B,2,FALSE)</f>
        <v>7</v>
      </c>
      <c r="D1136">
        <v>4</v>
      </c>
      <c r="E1136" s="2">
        <f t="shared" si="68"/>
        <v>42579</v>
      </c>
      <c r="F1136">
        <v>0</v>
      </c>
      <c r="G1136" t="s">
        <v>62</v>
      </c>
      <c r="H1136" t="str">
        <f t="shared" si="69"/>
        <v>Other</v>
      </c>
      <c r="I1136">
        <v>9</v>
      </c>
      <c r="J1136">
        <v>7007</v>
      </c>
      <c r="K1136">
        <v>3</v>
      </c>
      <c r="L1136" t="s">
        <v>24</v>
      </c>
      <c r="M1136" t="s">
        <v>893</v>
      </c>
      <c r="N1136" t="s">
        <v>900</v>
      </c>
      <c r="O1136" t="s">
        <v>899</v>
      </c>
      <c r="P1136">
        <v>94110</v>
      </c>
      <c r="Q1136" t="s">
        <v>896</v>
      </c>
      <c r="R1136" t="s">
        <v>897</v>
      </c>
      <c r="S1136" t="s">
        <v>1045</v>
      </c>
      <c r="T1136" t="s">
        <v>1044</v>
      </c>
      <c r="U1136" s="7">
        <v>99.989997860000003</v>
      </c>
      <c r="V1136" s="7">
        <v>95.114003926871064</v>
      </c>
      <c r="W1136">
        <v>5</v>
      </c>
      <c r="X1136" s="7">
        <v>124.98999790000001</v>
      </c>
      <c r="Y1136" s="7">
        <v>499.94998930000003</v>
      </c>
      <c r="Z1136" s="7">
        <f t="shared" si="70"/>
        <v>374.95999140000004</v>
      </c>
      <c r="AA1136" t="s">
        <v>66</v>
      </c>
      <c r="AB1136" t="str">
        <f t="shared" si="71"/>
        <v>Non-Cash Payments</v>
      </c>
    </row>
    <row r="1137" spans="1:28" x14ac:dyDescent="0.25">
      <c r="A1137">
        <v>37493</v>
      </c>
      <c r="B1137" s="2">
        <v>42376</v>
      </c>
      <c r="C1137" s="10">
        <f>VLOOKUP(B1137,Dates!A:B,2,FALSE)</f>
        <v>5</v>
      </c>
      <c r="D1137">
        <v>4</v>
      </c>
      <c r="E1137" s="2">
        <f t="shared" si="68"/>
        <v>42382</v>
      </c>
      <c r="F1137">
        <v>0</v>
      </c>
      <c r="G1137" t="s">
        <v>62</v>
      </c>
      <c r="H1137" t="str">
        <f t="shared" si="69"/>
        <v>Other</v>
      </c>
      <c r="I1137">
        <v>17</v>
      </c>
      <c r="J1137">
        <v>11743</v>
      </c>
      <c r="K1137">
        <v>4</v>
      </c>
      <c r="L1137" t="s">
        <v>46</v>
      </c>
      <c r="M1137" t="s">
        <v>893</v>
      </c>
      <c r="N1137" t="s">
        <v>920</v>
      </c>
      <c r="O1137" t="s">
        <v>921</v>
      </c>
      <c r="P1137">
        <v>19143</v>
      </c>
      <c r="Q1137" t="s">
        <v>896</v>
      </c>
      <c r="R1137" t="s">
        <v>913</v>
      </c>
      <c r="S1137" t="s">
        <v>1055</v>
      </c>
      <c r="T1137" t="s">
        <v>1054</v>
      </c>
      <c r="U1137" s="7">
        <v>59.990001679999999</v>
      </c>
      <c r="V1137" s="7">
        <v>54.488929209402009</v>
      </c>
      <c r="W1137">
        <v>5</v>
      </c>
      <c r="X1137" s="7">
        <v>9</v>
      </c>
      <c r="Y1137" s="7">
        <v>299.9500084</v>
      </c>
      <c r="Z1137" s="7">
        <f t="shared" si="70"/>
        <v>290.9500084</v>
      </c>
      <c r="AA1137" t="s">
        <v>66</v>
      </c>
      <c r="AB1137" t="str">
        <f t="shared" si="71"/>
        <v>Non-Cash Payments</v>
      </c>
    </row>
    <row r="1138" spans="1:28" x14ac:dyDescent="0.25">
      <c r="A1138">
        <v>33619</v>
      </c>
      <c r="B1138" s="2">
        <v>42495</v>
      </c>
      <c r="C1138" s="10">
        <f>VLOOKUP(B1138,Dates!A:B,2,FALSE)</f>
        <v>5</v>
      </c>
      <c r="D1138">
        <v>4</v>
      </c>
      <c r="E1138" s="2">
        <f t="shared" si="68"/>
        <v>42501</v>
      </c>
      <c r="F1138">
        <v>0</v>
      </c>
      <c r="G1138" t="s">
        <v>62</v>
      </c>
      <c r="H1138" t="str">
        <f t="shared" si="69"/>
        <v>Other</v>
      </c>
      <c r="I1138">
        <v>17</v>
      </c>
      <c r="J1138">
        <v>5001</v>
      </c>
      <c r="K1138">
        <v>4</v>
      </c>
      <c r="L1138" t="s">
        <v>46</v>
      </c>
      <c r="M1138" t="s">
        <v>893</v>
      </c>
      <c r="N1138" t="s">
        <v>954</v>
      </c>
      <c r="O1138" t="s">
        <v>984</v>
      </c>
      <c r="P1138">
        <v>42420</v>
      </c>
      <c r="Q1138" t="s">
        <v>896</v>
      </c>
      <c r="R1138" t="s">
        <v>931</v>
      </c>
      <c r="S1138" t="s">
        <v>1055</v>
      </c>
      <c r="T1138" t="s">
        <v>1054</v>
      </c>
      <c r="U1138" s="7">
        <v>59.990001679999999</v>
      </c>
      <c r="V1138" s="7">
        <v>54.488929209402009</v>
      </c>
      <c r="W1138">
        <v>5</v>
      </c>
      <c r="X1138" s="7">
        <v>53.990001679999999</v>
      </c>
      <c r="Y1138" s="7">
        <v>299.9500084</v>
      </c>
      <c r="Z1138" s="7">
        <f t="shared" si="70"/>
        <v>245.96000672</v>
      </c>
      <c r="AA1138" t="s">
        <v>66</v>
      </c>
      <c r="AB1138" t="str">
        <f t="shared" si="71"/>
        <v>Non-Cash Payments</v>
      </c>
    </row>
    <row r="1139" spans="1:28" x14ac:dyDescent="0.25">
      <c r="A1139">
        <v>31797</v>
      </c>
      <c r="B1139" s="2">
        <v>42617</v>
      </c>
      <c r="C1139" s="10">
        <f>VLOOKUP(B1139,Dates!A:B,2,FALSE)</f>
        <v>1</v>
      </c>
      <c r="D1139">
        <v>4</v>
      </c>
      <c r="E1139" s="2">
        <f t="shared" si="68"/>
        <v>42621</v>
      </c>
      <c r="F1139">
        <v>0</v>
      </c>
      <c r="G1139" t="s">
        <v>62</v>
      </c>
      <c r="H1139" t="str">
        <f t="shared" si="69"/>
        <v>Other</v>
      </c>
      <c r="I1139">
        <v>17</v>
      </c>
      <c r="J1139">
        <v>6162</v>
      </c>
      <c r="K1139">
        <v>4</v>
      </c>
      <c r="L1139" t="s">
        <v>46</v>
      </c>
      <c r="M1139" t="s">
        <v>893</v>
      </c>
      <c r="N1139" t="s">
        <v>985</v>
      </c>
      <c r="O1139" t="s">
        <v>933</v>
      </c>
      <c r="P1139">
        <v>80134</v>
      </c>
      <c r="Q1139" t="s">
        <v>896</v>
      </c>
      <c r="R1139" t="s">
        <v>897</v>
      </c>
      <c r="S1139" t="s">
        <v>1055</v>
      </c>
      <c r="T1139" t="s">
        <v>1054</v>
      </c>
      <c r="U1139" s="7">
        <v>59.990001679999999</v>
      </c>
      <c r="V1139" s="7">
        <v>54.488929209402009</v>
      </c>
      <c r="W1139">
        <v>5</v>
      </c>
      <c r="X1139" s="7">
        <v>53.990001679999999</v>
      </c>
      <c r="Y1139" s="7">
        <v>299.9500084</v>
      </c>
      <c r="Z1139" s="7">
        <f t="shared" si="70"/>
        <v>245.96000672</v>
      </c>
      <c r="AA1139" t="s">
        <v>66</v>
      </c>
      <c r="AB1139" t="str">
        <f t="shared" si="71"/>
        <v>Non-Cash Payments</v>
      </c>
    </row>
    <row r="1140" spans="1:28" x14ac:dyDescent="0.25">
      <c r="A1140">
        <v>31797</v>
      </c>
      <c r="B1140" s="2">
        <v>42617</v>
      </c>
      <c r="C1140" s="10">
        <f>VLOOKUP(B1140,Dates!A:B,2,FALSE)</f>
        <v>1</v>
      </c>
      <c r="D1140">
        <v>4</v>
      </c>
      <c r="E1140" s="2">
        <f t="shared" si="68"/>
        <v>42621</v>
      </c>
      <c r="F1140">
        <v>0</v>
      </c>
      <c r="G1140" t="s">
        <v>62</v>
      </c>
      <c r="H1140" t="str">
        <f t="shared" si="69"/>
        <v>Other</v>
      </c>
      <c r="I1140">
        <v>17</v>
      </c>
      <c r="J1140">
        <v>6162</v>
      </c>
      <c r="K1140">
        <v>4</v>
      </c>
      <c r="L1140" t="s">
        <v>46</v>
      </c>
      <c r="M1140" t="s">
        <v>893</v>
      </c>
      <c r="N1140" t="s">
        <v>985</v>
      </c>
      <c r="O1140" t="s">
        <v>933</v>
      </c>
      <c r="P1140">
        <v>80134</v>
      </c>
      <c r="Q1140" t="s">
        <v>896</v>
      </c>
      <c r="R1140" t="s">
        <v>897</v>
      </c>
      <c r="S1140" t="s">
        <v>1055</v>
      </c>
      <c r="T1140" t="s">
        <v>1054</v>
      </c>
      <c r="U1140" s="7">
        <v>59.990001679999999</v>
      </c>
      <c r="V1140" s="7">
        <v>54.488929209402009</v>
      </c>
      <c r="W1140">
        <v>5</v>
      </c>
      <c r="X1140" s="7">
        <v>59.990001679999999</v>
      </c>
      <c r="Y1140" s="7">
        <v>299.9500084</v>
      </c>
      <c r="Z1140" s="7">
        <f t="shared" si="70"/>
        <v>239.96000672</v>
      </c>
      <c r="AA1140" t="s">
        <v>66</v>
      </c>
      <c r="AB1140" t="str">
        <f t="shared" si="71"/>
        <v>Non-Cash Payments</v>
      </c>
    </row>
    <row r="1141" spans="1:28" x14ac:dyDescent="0.25">
      <c r="A1141">
        <v>32594</v>
      </c>
      <c r="B1141" s="2">
        <v>42480</v>
      </c>
      <c r="C1141" s="10">
        <f>VLOOKUP(B1141,Dates!A:B,2,FALSE)</f>
        <v>4</v>
      </c>
      <c r="D1141">
        <v>4</v>
      </c>
      <c r="E1141" s="2">
        <f t="shared" si="68"/>
        <v>42486</v>
      </c>
      <c r="F1141">
        <v>0</v>
      </c>
      <c r="G1141" t="s">
        <v>62</v>
      </c>
      <c r="H1141" t="str">
        <f t="shared" si="69"/>
        <v>Other</v>
      </c>
      <c r="I1141">
        <v>24</v>
      </c>
      <c r="J1141">
        <v>4045</v>
      </c>
      <c r="K1141">
        <v>5</v>
      </c>
      <c r="L1141" t="s">
        <v>31</v>
      </c>
      <c r="M1141" t="s">
        <v>893</v>
      </c>
      <c r="N1141" t="s">
        <v>986</v>
      </c>
      <c r="O1141" t="s">
        <v>899</v>
      </c>
      <c r="P1141">
        <v>94533</v>
      </c>
      <c r="Q1141" t="s">
        <v>896</v>
      </c>
      <c r="R1141" t="s">
        <v>897</v>
      </c>
      <c r="S1141" t="s">
        <v>1059</v>
      </c>
      <c r="T1141" t="s">
        <v>1058</v>
      </c>
      <c r="U1141" s="7">
        <v>50</v>
      </c>
      <c r="V1141" s="7">
        <v>43.678035218757444</v>
      </c>
      <c r="W1141">
        <v>5</v>
      </c>
      <c r="X1141" s="7">
        <v>22.5</v>
      </c>
      <c r="Y1141" s="7">
        <v>250</v>
      </c>
      <c r="Z1141" s="7">
        <f t="shared" si="70"/>
        <v>227.5</v>
      </c>
      <c r="AA1141" t="s">
        <v>66</v>
      </c>
      <c r="AB1141" t="str">
        <f t="shared" si="71"/>
        <v>Non-Cash Payments</v>
      </c>
    </row>
    <row r="1142" spans="1:28" x14ac:dyDescent="0.25">
      <c r="A1142">
        <v>34103</v>
      </c>
      <c r="B1142" s="2">
        <v>42709</v>
      </c>
      <c r="C1142" s="10">
        <f>VLOOKUP(B1142,Dates!A:B,2,FALSE)</f>
        <v>2</v>
      </c>
      <c r="D1142">
        <v>4</v>
      </c>
      <c r="E1142" s="2">
        <f t="shared" si="68"/>
        <v>42713</v>
      </c>
      <c r="F1142">
        <v>0</v>
      </c>
      <c r="G1142" t="s">
        <v>62</v>
      </c>
      <c r="H1142" t="str">
        <f t="shared" si="69"/>
        <v>Other</v>
      </c>
      <c r="I1142">
        <v>24</v>
      </c>
      <c r="J1142">
        <v>2053</v>
      </c>
      <c r="K1142">
        <v>5</v>
      </c>
      <c r="L1142" t="s">
        <v>31</v>
      </c>
      <c r="M1142" t="s">
        <v>893</v>
      </c>
      <c r="N1142" t="s">
        <v>925</v>
      </c>
      <c r="O1142" t="s">
        <v>895</v>
      </c>
      <c r="P1142">
        <v>98115</v>
      </c>
      <c r="Q1142" t="s">
        <v>896</v>
      </c>
      <c r="R1142" t="s">
        <v>897</v>
      </c>
      <c r="S1142" t="s">
        <v>1059</v>
      </c>
      <c r="T1142" t="s">
        <v>1058</v>
      </c>
      <c r="U1142" s="7">
        <v>50</v>
      </c>
      <c r="V1142" s="7">
        <v>43.678035218757444</v>
      </c>
      <c r="W1142">
        <v>5</v>
      </c>
      <c r="X1142" s="7">
        <v>32.5</v>
      </c>
      <c r="Y1142" s="7">
        <v>250</v>
      </c>
      <c r="Z1142" s="7">
        <f t="shared" si="70"/>
        <v>217.5</v>
      </c>
      <c r="AA1142" t="s">
        <v>66</v>
      </c>
      <c r="AB1142" t="str">
        <f t="shared" si="71"/>
        <v>Non-Cash Payments</v>
      </c>
    </row>
    <row r="1143" spans="1:28" x14ac:dyDescent="0.25">
      <c r="A1143">
        <v>37048</v>
      </c>
      <c r="B1143" s="2">
        <v>42545</v>
      </c>
      <c r="C1143" s="10">
        <f>VLOOKUP(B1143,Dates!A:B,2,FALSE)</f>
        <v>6</v>
      </c>
      <c r="D1143">
        <v>4</v>
      </c>
      <c r="E1143" s="2">
        <f t="shared" si="68"/>
        <v>42551</v>
      </c>
      <c r="F1143">
        <v>0</v>
      </c>
      <c r="G1143" t="s">
        <v>62</v>
      </c>
      <c r="H1143" t="str">
        <f t="shared" si="69"/>
        <v>Other</v>
      </c>
      <c r="I1143">
        <v>24</v>
      </c>
      <c r="J1143">
        <v>4209</v>
      </c>
      <c r="K1143">
        <v>5</v>
      </c>
      <c r="L1143" t="s">
        <v>31</v>
      </c>
      <c r="M1143" t="s">
        <v>893</v>
      </c>
      <c r="N1143" t="s">
        <v>962</v>
      </c>
      <c r="O1143" t="s">
        <v>899</v>
      </c>
      <c r="P1143">
        <v>92037</v>
      </c>
      <c r="Q1143" t="s">
        <v>896</v>
      </c>
      <c r="R1143" t="s">
        <v>897</v>
      </c>
      <c r="S1143" t="s">
        <v>1059</v>
      </c>
      <c r="T1143" t="s">
        <v>1058</v>
      </c>
      <c r="U1143" s="7">
        <v>50</v>
      </c>
      <c r="V1143" s="7">
        <v>43.678035218757444</v>
      </c>
      <c r="W1143">
        <v>5</v>
      </c>
      <c r="X1143" s="7">
        <v>42.5</v>
      </c>
      <c r="Y1143" s="7">
        <v>250</v>
      </c>
      <c r="Z1143" s="7">
        <f t="shared" si="70"/>
        <v>207.5</v>
      </c>
      <c r="AA1143" t="s">
        <v>66</v>
      </c>
      <c r="AB1143" t="str">
        <f t="shared" si="71"/>
        <v>Non-Cash Payments</v>
      </c>
    </row>
    <row r="1144" spans="1:28" x14ac:dyDescent="0.25">
      <c r="A1144">
        <v>36344</v>
      </c>
      <c r="B1144" s="2">
        <v>42535</v>
      </c>
      <c r="C1144" s="10">
        <f>VLOOKUP(B1144,Dates!A:B,2,FALSE)</f>
        <v>3</v>
      </c>
      <c r="D1144">
        <v>4</v>
      </c>
      <c r="E1144" s="2">
        <f t="shared" si="68"/>
        <v>42541</v>
      </c>
      <c r="F1144">
        <v>0</v>
      </c>
      <c r="G1144" t="s">
        <v>62</v>
      </c>
      <c r="H1144" t="str">
        <f t="shared" si="69"/>
        <v>Other</v>
      </c>
      <c r="I1144">
        <v>37</v>
      </c>
      <c r="J1144">
        <v>11197</v>
      </c>
      <c r="K1144">
        <v>6</v>
      </c>
      <c r="L1144" t="s">
        <v>35</v>
      </c>
      <c r="M1144" t="s">
        <v>893</v>
      </c>
      <c r="N1144" t="s">
        <v>898</v>
      </c>
      <c r="O1144" t="s">
        <v>899</v>
      </c>
      <c r="P1144">
        <v>90036</v>
      </c>
      <c r="Q1144" t="s">
        <v>896</v>
      </c>
      <c r="R1144" t="s">
        <v>897</v>
      </c>
      <c r="S1144" t="s">
        <v>1051</v>
      </c>
      <c r="T1144" t="s">
        <v>1069</v>
      </c>
      <c r="U1144" s="7">
        <v>31.989999770000001</v>
      </c>
      <c r="V1144" s="7">
        <v>23.973333102666668</v>
      </c>
      <c r="W1144">
        <v>5</v>
      </c>
      <c r="X1144" s="7">
        <v>25.590000150000002</v>
      </c>
      <c r="Y1144" s="7">
        <v>159.94999885000001</v>
      </c>
      <c r="Z1144" s="7">
        <f t="shared" si="70"/>
        <v>134.35999870000001</v>
      </c>
      <c r="AA1144" t="s">
        <v>66</v>
      </c>
      <c r="AB1144" t="str">
        <f t="shared" si="71"/>
        <v>Non-Cash Payments</v>
      </c>
    </row>
    <row r="1145" spans="1:28" x14ac:dyDescent="0.25">
      <c r="A1145">
        <v>31336</v>
      </c>
      <c r="B1145" s="2">
        <v>42404</v>
      </c>
      <c r="C1145" s="10">
        <f>VLOOKUP(B1145,Dates!A:B,2,FALSE)</f>
        <v>5</v>
      </c>
      <c r="D1145">
        <v>4</v>
      </c>
      <c r="E1145" s="2">
        <f t="shared" si="68"/>
        <v>42410</v>
      </c>
      <c r="F1145">
        <v>0</v>
      </c>
      <c r="G1145" t="s">
        <v>62</v>
      </c>
      <c r="H1145" t="str">
        <f t="shared" si="69"/>
        <v>Other</v>
      </c>
      <c r="I1145">
        <v>37</v>
      </c>
      <c r="J1145">
        <v>9554</v>
      </c>
      <c r="K1145">
        <v>6</v>
      </c>
      <c r="L1145" t="s">
        <v>35</v>
      </c>
      <c r="M1145" t="s">
        <v>893</v>
      </c>
      <c r="N1145" t="s">
        <v>904</v>
      </c>
      <c r="O1145" t="s">
        <v>905</v>
      </c>
      <c r="P1145">
        <v>77041</v>
      </c>
      <c r="Q1145" t="s">
        <v>896</v>
      </c>
      <c r="R1145" t="s">
        <v>903</v>
      </c>
      <c r="S1145" t="s">
        <v>1051</v>
      </c>
      <c r="T1145" t="s">
        <v>1124</v>
      </c>
      <c r="U1145" s="7">
        <v>47.990001679999999</v>
      </c>
      <c r="V1145" s="7">
        <v>41.802334851666664</v>
      </c>
      <c r="W1145">
        <v>5</v>
      </c>
      <c r="X1145" s="7">
        <v>47.990001679999999</v>
      </c>
      <c r="Y1145" s="7">
        <v>239.9500084</v>
      </c>
      <c r="Z1145" s="7">
        <f t="shared" si="70"/>
        <v>191.96000672</v>
      </c>
      <c r="AA1145" t="s">
        <v>66</v>
      </c>
      <c r="AB1145" t="str">
        <f t="shared" si="71"/>
        <v>Non-Cash Payments</v>
      </c>
    </row>
    <row r="1146" spans="1:28" x14ac:dyDescent="0.25">
      <c r="A1146">
        <v>36547</v>
      </c>
      <c r="B1146" s="2">
        <v>42538</v>
      </c>
      <c r="C1146" s="10">
        <f>VLOOKUP(B1146,Dates!A:B,2,FALSE)</f>
        <v>6</v>
      </c>
      <c r="D1146">
        <v>4</v>
      </c>
      <c r="E1146" s="2">
        <f t="shared" si="68"/>
        <v>42544</v>
      </c>
      <c r="F1146">
        <v>0</v>
      </c>
      <c r="G1146" t="s">
        <v>62</v>
      </c>
      <c r="H1146" t="str">
        <f t="shared" si="69"/>
        <v>Other</v>
      </c>
      <c r="I1146">
        <v>17</v>
      </c>
      <c r="J1146">
        <v>6736</v>
      </c>
      <c r="K1146">
        <v>4</v>
      </c>
      <c r="L1146" t="s">
        <v>46</v>
      </c>
      <c r="M1146" t="s">
        <v>893</v>
      </c>
      <c r="N1146" t="s">
        <v>914</v>
      </c>
      <c r="O1146" t="s">
        <v>943</v>
      </c>
      <c r="P1146">
        <v>31907</v>
      </c>
      <c r="Q1146" t="s">
        <v>896</v>
      </c>
      <c r="R1146" t="s">
        <v>931</v>
      </c>
      <c r="S1146" t="s">
        <v>1055</v>
      </c>
      <c r="T1146" t="s">
        <v>1054</v>
      </c>
      <c r="U1146" s="7">
        <v>59.990001679999999</v>
      </c>
      <c r="V1146" s="7">
        <v>54.488929209402009</v>
      </c>
      <c r="W1146">
        <v>2</v>
      </c>
      <c r="X1146" s="7">
        <v>10.80000019</v>
      </c>
      <c r="Y1146" s="7">
        <v>119.98000336</v>
      </c>
      <c r="Z1146" s="7">
        <f t="shared" si="70"/>
        <v>109.18000316999999</v>
      </c>
      <c r="AA1146" t="s">
        <v>66</v>
      </c>
      <c r="AB1146" t="str">
        <f t="shared" si="71"/>
        <v>Non-Cash Payments</v>
      </c>
    </row>
    <row r="1147" spans="1:28" x14ac:dyDescent="0.25">
      <c r="A1147">
        <v>33603</v>
      </c>
      <c r="B1147" s="2">
        <v>42495</v>
      </c>
      <c r="C1147" s="10">
        <f>VLOOKUP(B1147,Dates!A:B,2,FALSE)</f>
        <v>5</v>
      </c>
      <c r="D1147">
        <v>4</v>
      </c>
      <c r="E1147" s="2">
        <f t="shared" si="68"/>
        <v>42501</v>
      </c>
      <c r="F1147">
        <v>0</v>
      </c>
      <c r="G1147" t="s">
        <v>62</v>
      </c>
      <c r="H1147" t="str">
        <f t="shared" si="69"/>
        <v>Other</v>
      </c>
      <c r="I1147">
        <v>17</v>
      </c>
      <c r="J1147">
        <v>552</v>
      </c>
      <c r="K1147">
        <v>4</v>
      </c>
      <c r="L1147" t="s">
        <v>46</v>
      </c>
      <c r="M1147" t="s">
        <v>893</v>
      </c>
      <c r="N1147" t="s">
        <v>904</v>
      </c>
      <c r="O1147" t="s">
        <v>905</v>
      </c>
      <c r="P1147">
        <v>77041</v>
      </c>
      <c r="Q1147" t="s">
        <v>896</v>
      </c>
      <c r="R1147" t="s">
        <v>903</v>
      </c>
      <c r="S1147" t="s">
        <v>1055</v>
      </c>
      <c r="T1147" t="s">
        <v>1054</v>
      </c>
      <c r="U1147" s="7">
        <v>59.990001679999999</v>
      </c>
      <c r="V1147" s="7">
        <v>54.488929209402009</v>
      </c>
      <c r="W1147">
        <v>2</v>
      </c>
      <c r="X1147" s="7">
        <v>20.399999619999999</v>
      </c>
      <c r="Y1147" s="7">
        <v>119.98000336</v>
      </c>
      <c r="Z1147" s="7">
        <f t="shared" si="70"/>
        <v>99.580003739999995</v>
      </c>
      <c r="AA1147" t="s">
        <v>66</v>
      </c>
      <c r="AB1147" t="str">
        <f t="shared" si="71"/>
        <v>Non-Cash Payments</v>
      </c>
    </row>
    <row r="1148" spans="1:28" x14ac:dyDescent="0.25">
      <c r="A1148">
        <v>34577</v>
      </c>
      <c r="B1148" s="2">
        <v>42509</v>
      </c>
      <c r="C1148" s="10">
        <f>VLOOKUP(B1148,Dates!A:B,2,FALSE)</f>
        <v>5</v>
      </c>
      <c r="D1148">
        <v>4</v>
      </c>
      <c r="E1148" s="2">
        <f t="shared" si="68"/>
        <v>42515</v>
      </c>
      <c r="F1148">
        <v>0</v>
      </c>
      <c r="G1148" t="s">
        <v>62</v>
      </c>
      <c r="H1148" t="str">
        <f t="shared" si="69"/>
        <v>Other</v>
      </c>
      <c r="I1148">
        <v>29</v>
      </c>
      <c r="J1148">
        <v>7733</v>
      </c>
      <c r="K1148">
        <v>5</v>
      </c>
      <c r="L1148" t="s">
        <v>31</v>
      </c>
      <c r="M1148" t="s">
        <v>893</v>
      </c>
      <c r="N1148" t="s">
        <v>156</v>
      </c>
      <c r="O1148" t="s">
        <v>953</v>
      </c>
      <c r="P1148">
        <v>22304</v>
      </c>
      <c r="Q1148" t="s">
        <v>896</v>
      </c>
      <c r="R1148" t="s">
        <v>931</v>
      </c>
      <c r="S1148" t="s">
        <v>1047</v>
      </c>
      <c r="T1148" t="s">
        <v>1046</v>
      </c>
      <c r="U1148" s="7">
        <v>39.990001679999999</v>
      </c>
      <c r="V1148" s="7">
        <v>34.198098313835338</v>
      </c>
      <c r="W1148">
        <v>2</v>
      </c>
      <c r="X1148" s="7">
        <v>2.4000000950000002</v>
      </c>
      <c r="Y1148" s="7">
        <v>79.980003359999998</v>
      </c>
      <c r="Z1148" s="7">
        <f t="shared" si="70"/>
        <v>77.580003265000002</v>
      </c>
      <c r="AA1148" t="s">
        <v>66</v>
      </c>
      <c r="AB1148" t="str">
        <f t="shared" si="71"/>
        <v>Non-Cash Payments</v>
      </c>
    </row>
    <row r="1149" spans="1:28" x14ac:dyDescent="0.25">
      <c r="A1149">
        <v>38950</v>
      </c>
      <c r="B1149" s="2">
        <v>42573</v>
      </c>
      <c r="C1149" s="10">
        <f>VLOOKUP(B1149,Dates!A:B,2,FALSE)</f>
        <v>6</v>
      </c>
      <c r="D1149">
        <v>4</v>
      </c>
      <c r="E1149" s="2">
        <f t="shared" si="68"/>
        <v>42579</v>
      </c>
      <c r="F1149">
        <v>0</v>
      </c>
      <c r="G1149" t="s">
        <v>62</v>
      </c>
      <c r="H1149" t="str">
        <f t="shared" si="69"/>
        <v>Other</v>
      </c>
      <c r="I1149">
        <v>24</v>
      </c>
      <c r="J1149">
        <v>3424</v>
      </c>
      <c r="K1149">
        <v>5</v>
      </c>
      <c r="L1149" t="s">
        <v>31</v>
      </c>
      <c r="M1149" t="s">
        <v>893</v>
      </c>
      <c r="N1149" t="s">
        <v>987</v>
      </c>
      <c r="O1149" t="s">
        <v>948</v>
      </c>
      <c r="P1149">
        <v>35810</v>
      </c>
      <c r="Q1149" t="s">
        <v>896</v>
      </c>
      <c r="R1149" t="s">
        <v>931</v>
      </c>
      <c r="S1149" t="s">
        <v>1059</v>
      </c>
      <c r="T1149" t="s">
        <v>1058</v>
      </c>
      <c r="U1149" s="7">
        <v>50</v>
      </c>
      <c r="V1149" s="7">
        <v>43.678035218757444</v>
      </c>
      <c r="W1149">
        <v>2</v>
      </c>
      <c r="X1149" s="7">
        <v>15</v>
      </c>
      <c r="Y1149" s="7">
        <v>100</v>
      </c>
      <c r="Z1149" s="7">
        <f t="shared" si="70"/>
        <v>85</v>
      </c>
      <c r="AA1149" t="s">
        <v>66</v>
      </c>
      <c r="AB1149" t="str">
        <f t="shared" si="71"/>
        <v>Non-Cash Payments</v>
      </c>
    </row>
    <row r="1150" spans="1:28" x14ac:dyDescent="0.25">
      <c r="A1150">
        <v>38950</v>
      </c>
      <c r="B1150" s="2">
        <v>42573</v>
      </c>
      <c r="C1150" s="10">
        <f>VLOOKUP(B1150,Dates!A:B,2,FALSE)</f>
        <v>6</v>
      </c>
      <c r="D1150">
        <v>4</v>
      </c>
      <c r="E1150" s="2">
        <f t="shared" si="68"/>
        <v>42579</v>
      </c>
      <c r="F1150">
        <v>0</v>
      </c>
      <c r="G1150" t="s">
        <v>62</v>
      </c>
      <c r="H1150" t="str">
        <f t="shared" si="69"/>
        <v>Other</v>
      </c>
      <c r="I1150">
        <v>24</v>
      </c>
      <c r="J1150">
        <v>3424</v>
      </c>
      <c r="K1150">
        <v>5</v>
      </c>
      <c r="L1150" t="s">
        <v>31</v>
      </c>
      <c r="M1150" t="s">
        <v>893</v>
      </c>
      <c r="N1150" t="s">
        <v>987</v>
      </c>
      <c r="O1150" t="s">
        <v>948</v>
      </c>
      <c r="P1150">
        <v>35810</v>
      </c>
      <c r="Q1150" t="s">
        <v>896</v>
      </c>
      <c r="R1150" t="s">
        <v>931</v>
      </c>
      <c r="S1150" t="s">
        <v>1059</v>
      </c>
      <c r="T1150" t="s">
        <v>1058</v>
      </c>
      <c r="U1150" s="7">
        <v>50</v>
      </c>
      <c r="V1150" s="7">
        <v>43.678035218757444</v>
      </c>
      <c r="W1150">
        <v>2</v>
      </c>
      <c r="X1150" s="7">
        <v>16</v>
      </c>
      <c r="Y1150" s="7">
        <v>100</v>
      </c>
      <c r="Z1150" s="7">
        <f t="shared" si="70"/>
        <v>84</v>
      </c>
      <c r="AA1150" t="s">
        <v>66</v>
      </c>
      <c r="AB1150" t="str">
        <f t="shared" si="71"/>
        <v>Non-Cash Payments</v>
      </c>
    </row>
    <row r="1151" spans="1:28" x14ac:dyDescent="0.25">
      <c r="A1151">
        <v>34742</v>
      </c>
      <c r="B1151" s="2">
        <v>42512</v>
      </c>
      <c r="C1151" s="10">
        <f>VLOOKUP(B1151,Dates!A:B,2,FALSE)</f>
        <v>1</v>
      </c>
      <c r="D1151">
        <v>4</v>
      </c>
      <c r="E1151" s="2">
        <f t="shared" si="68"/>
        <v>42516</v>
      </c>
      <c r="F1151">
        <v>0</v>
      </c>
      <c r="G1151" t="s">
        <v>62</v>
      </c>
      <c r="H1151" t="str">
        <f t="shared" si="69"/>
        <v>Other</v>
      </c>
      <c r="I1151">
        <v>9</v>
      </c>
      <c r="J1151">
        <v>1263</v>
      </c>
      <c r="K1151">
        <v>3</v>
      </c>
      <c r="L1151" t="s">
        <v>24</v>
      </c>
      <c r="M1151" t="s">
        <v>893</v>
      </c>
      <c r="N1151" t="s">
        <v>988</v>
      </c>
      <c r="O1151" t="s">
        <v>989</v>
      </c>
      <c r="P1151">
        <v>19711</v>
      </c>
      <c r="Q1151" t="s">
        <v>896</v>
      </c>
      <c r="R1151" t="s">
        <v>913</v>
      </c>
      <c r="S1151" t="s">
        <v>1045</v>
      </c>
      <c r="T1151" t="s">
        <v>1044</v>
      </c>
      <c r="U1151" s="7">
        <v>99.989997860000003</v>
      </c>
      <c r="V1151" s="7">
        <v>95.114003926871064</v>
      </c>
      <c r="W1151">
        <v>2</v>
      </c>
      <c r="X1151" s="7">
        <v>0</v>
      </c>
      <c r="Y1151" s="7">
        <v>199.97999572000001</v>
      </c>
      <c r="Z1151" s="7">
        <f t="shared" si="70"/>
        <v>199.97999572000001</v>
      </c>
      <c r="AA1151" t="s">
        <v>66</v>
      </c>
      <c r="AB1151" t="str">
        <f t="shared" si="71"/>
        <v>Non-Cash Payments</v>
      </c>
    </row>
    <row r="1152" spans="1:28" x14ac:dyDescent="0.25">
      <c r="A1152">
        <v>39471</v>
      </c>
      <c r="B1152" s="2">
        <v>42581</v>
      </c>
      <c r="C1152" s="10">
        <f>VLOOKUP(B1152,Dates!A:B,2,FALSE)</f>
        <v>7</v>
      </c>
      <c r="D1152">
        <v>4</v>
      </c>
      <c r="E1152" s="2">
        <f t="shared" si="68"/>
        <v>42586</v>
      </c>
      <c r="F1152">
        <v>0</v>
      </c>
      <c r="G1152" t="s">
        <v>62</v>
      </c>
      <c r="H1152" t="str">
        <f t="shared" si="69"/>
        <v>Other</v>
      </c>
      <c r="I1152">
        <v>9</v>
      </c>
      <c r="J1152">
        <v>7347</v>
      </c>
      <c r="K1152">
        <v>3</v>
      </c>
      <c r="L1152" t="s">
        <v>24</v>
      </c>
      <c r="M1152" t="s">
        <v>893</v>
      </c>
      <c r="N1152" t="s">
        <v>898</v>
      </c>
      <c r="O1152" t="s">
        <v>899</v>
      </c>
      <c r="P1152">
        <v>90049</v>
      </c>
      <c r="Q1152" t="s">
        <v>896</v>
      </c>
      <c r="R1152" t="s">
        <v>897</v>
      </c>
      <c r="S1152" t="s">
        <v>1045</v>
      </c>
      <c r="T1152" t="s">
        <v>1044</v>
      </c>
      <c r="U1152" s="7">
        <v>99.989997860000003</v>
      </c>
      <c r="V1152" s="7">
        <v>95.114003926871064</v>
      </c>
      <c r="W1152">
        <v>2</v>
      </c>
      <c r="X1152" s="7">
        <v>2</v>
      </c>
      <c r="Y1152" s="7">
        <v>199.97999572000001</v>
      </c>
      <c r="Z1152" s="7">
        <f t="shared" si="70"/>
        <v>197.97999572000001</v>
      </c>
      <c r="AA1152" t="s">
        <v>66</v>
      </c>
      <c r="AB1152" t="str">
        <f t="shared" si="71"/>
        <v>Non-Cash Payments</v>
      </c>
    </row>
    <row r="1153" spans="1:28" x14ac:dyDescent="0.25">
      <c r="A1153">
        <v>38916</v>
      </c>
      <c r="B1153" s="2">
        <v>42573</v>
      </c>
      <c r="C1153" s="10">
        <f>VLOOKUP(B1153,Dates!A:B,2,FALSE)</f>
        <v>6</v>
      </c>
      <c r="D1153">
        <v>4</v>
      </c>
      <c r="E1153" s="2">
        <f t="shared" si="68"/>
        <v>42579</v>
      </c>
      <c r="F1153">
        <v>0</v>
      </c>
      <c r="G1153" t="s">
        <v>62</v>
      </c>
      <c r="H1153" t="str">
        <f t="shared" si="69"/>
        <v>Other</v>
      </c>
      <c r="I1153">
        <v>9</v>
      </c>
      <c r="J1153">
        <v>5271</v>
      </c>
      <c r="K1153">
        <v>3</v>
      </c>
      <c r="L1153" t="s">
        <v>24</v>
      </c>
      <c r="M1153" t="s">
        <v>893</v>
      </c>
      <c r="N1153" t="s">
        <v>898</v>
      </c>
      <c r="O1153" t="s">
        <v>899</v>
      </c>
      <c r="P1153">
        <v>90032</v>
      </c>
      <c r="Q1153" t="s">
        <v>896</v>
      </c>
      <c r="R1153" t="s">
        <v>897</v>
      </c>
      <c r="S1153" t="s">
        <v>1045</v>
      </c>
      <c r="T1153" t="s">
        <v>1044</v>
      </c>
      <c r="U1153" s="7">
        <v>99.989997860000003</v>
      </c>
      <c r="V1153" s="7">
        <v>95.114003926871064</v>
      </c>
      <c r="W1153">
        <v>2</v>
      </c>
      <c r="X1153" s="7">
        <v>4</v>
      </c>
      <c r="Y1153" s="7">
        <v>199.97999572000001</v>
      </c>
      <c r="Z1153" s="7">
        <f t="shared" si="70"/>
        <v>195.97999572000001</v>
      </c>
      <c r="AA1153" t="s">
        <v>66</v>
      </c>
      <c r="AB1153" t="str">
        <f t="shared" si="71"/>
        <v>Non-Cash Payments</v>
      </c>
    </row>
    <row r="1154" spans="1:28" x14ac:dyDescent="0.25">
      <c r="A1154">
        <v>33006</v>
      </c>
      <c r="B1154" s="2">
        <v>42486</v>
      </c>
      <c r="C1154" s="10">
        <f>VLOOKUP(B1154,Dates!A:B,2,FALSE)</f>
        <v>3</v>
      </c>
      <c r="D1154">
        <v>4</v>
      </c>
      <c r="E1154" s="2">
        <f t="shared" si="68"/>
        <v>42492</v>
      </c>
      <c r="F1154">
        <v>0</v>
      </c>
      <c r="G1154" t="s">
        <v>62</v>
      </c>
      <c r="H1154" t="str">
        <f t="shared" si="69"/>
        <v>Other</v>
      </c>
      <c r="I1154">
        <v>9</v>
      </c>
      <c r="J1154">
        <v>7707</v>
      </c>
      <c r="K1154">
        <v>3</v>
      </c>
      <c r="L1154" t="s">
        <v>24</v>
      </c>
      <c r="M1154" t="s">
        <v>893</v>
      </c>
      <c r="N1154" t="s">
        <v>900</v>
      </c>
      <c r="O1154" t="s">
        <v>899</v>
      </c>
      <c r="P1154">
        <v>94122</v>
      </c>
      <c r="Q1154" t="s">
        <v>896</v>
      </c>
      <c r="R1154" t="s">
        <v>897</v>
      </c>
      <c r="S1154" t="s">
        <v>1045</v>
      </c>
      <c r="T1154" t="s">
        <v>1044</v>
      </c>
      <c r="U1154" s="7">
        <v>99.989997860000003</v>
      </c>
      <c r="V1154" s="7">
        <v>95.114003926871064</v>
      </c>
      <c r="W1154">
        <v>2</v>
      </c>
      <c r="X1154" s="7">
        <v>4</v>
      </c>
      <c r="Y1154" s="7">
        <v>199.97999572000001</v>
      </c>
      <c r="Z1154" s="7">
        <f t="shared" si="70"/>
        <v>195.97999572000001</v>
      </c>
      <c r="AA1154" t="s">
        <v>66</v>
      </c>
      <c r="AB1154" t="str">
        <f t="shared" si="71"/>
        <v>Non-Cash Payments</v>
      </c>
    </row>
    <row r="1155" spans="1:28" x14ac:dyDescent="0.25">
      <c r="A1155">
        <v>33961</v>
      </c>
      <c r="B1155" s="2">
        <v>42648</v>
      </c>
      <c r="C1155" s="10">
        <f>VLOOKUP(B1155,Dates!A:B,2,FALSE)</f>
        <v>4</v>
      </c>
      <c r="D1155">
        <v>4</v>
      </c>
      <c r="E1155" s="2">
        <f t="shared" ref="E1155:E1218" si="72">WORKDAY(B1155,D1155)</f>
        <v>42654</v>
      </c>
      <c r="F1155">
        <v>0</v>
      </c>
      <c r="G1155" t="s">
        <v>62</v>
      </c>
      <c r="H1155" t="str">
        <f t="shared" ref="H1155:H1218" si="73">IF(AND(F1155=0,G1155="Same Day"),"Same Day - On Time","Other")</f>
        <v>Other</v>
      </c>
      <c r="I1155">
        <v>12</v>
      </c>
      <c r="J1155">
        <v>12055</v>
      </c>
      <c r="K1155">
        <v>3</v>
      </c>
      <c r="L1155" t="s">
        <v>24</v>
      </c>
      <c r="M1155" t="s">
        <v>893</v>
      </c>
      <c r="N1155" t="s">
        <v>990</v>
      </c>
      <c r="O1155" t="s">
        <v>991</v>
      </c>
      <c r="P1155">
        <v>38109</v>
      </c>
      <c r="Q1155" t="s">
        <v>896</v>
      </c>
      <c r="R1155" t="s">
        <v>931</v>
      </c>
      <c r="S1155" t="s">
        <v>1087</v>
      </c>
      <c r="T1155" t="s">
        <v>1086</v>
      </c>
      <c r="U1155" s="7">
        <v>54.97000122</v>
      </c>
      <c r="V1155" s="7">
        <v>38.635001181666667</v>
      </c>
      <c r="W1155">
        <v>2</v>
      </c>
      <c r="X1155" s="7">
        <v>5.5</v>
      </c>
      <c r="Y1155" s="7">
        <v>109.94000244</v>
      </c>
      <c r="Z1155" s="7">
        <f t="shared" ref="Z1155:Z1218" si="74">Y1155-X1155</f>
        <v>104.44000244</v>
      </c>
      <c r="AA1155" t="s">
        <v>66</v>
      </c>
      <c r="AB1155" t="str">
        <f t="shared" ref="AB1155:AB1218" si="75">IF(AND(Z1155&gt;200,AA1155="CASH"),"Cash Over 200",IF(AA1155="CASH","Cash Not Over 200","Non-Cash Payments"))</f>
        <v>Non-Cash Payments</v>
      </c>
    </row>
    <row r="1156" spans="1:28" x14ac:dyDescent="0.25">
      <c r="A1156">
        <v>37224</v>
      </c>
      <c r="B1156" s="2">
        <v>42548</v>
      </c>
      <c r="C1156" s="10">
        <f>VLOOKUP(B1156,Dates!A:B,2,FALSE)</f>
        <v>2</v>
      </c>
      <c r="D1156">
        <v>4</v>
      </c>
      <c r="E1156" s="2">
        <f t="shared" si="72"/>
        <v>42552</v>
      </c>
      <c r="F1156">
        <v>1</v>
      </c>
      <c r="G1156" t="s">
        <v>62</v>
      </c>
      <c r="H1156" t="str">
        <f t="shared" si="73"/>
        <v>Other</v>
      </c>
      <c r="I1156">
        <v>9</v>
      </c>
      <c r="J1156">
        <v>10365</v>
      </c>
      <c r="K1156">
        <v>3</v>
      </c>
      <c r="L1156" t="s">
        <v>24</v>
      </c>
      <c r="M1156" t="s">
        <v>893</v>
      </c>
      <c r="N1156" t="s">
        <v>992</v>
      </c>
      <c r="O1156" t="s">
        <v>993</v>
      </c>
      <c r="P1156">
        <v>72701</v>
      </c>
      <c r="Q1156" t="s">
        <v>896</v>
      </c>
      <c r="R1156" t="s">
        <v>931</v>
      </c>
      <c r="S1156" t="s">
        <v>1045</v>
      </c>
      <c r="T1156" t="s">
        <v>1044</v>
      </c>
      <c r="U1156" s="7">
        <v>99.989997860000003</v>
      </c>
      <c r="V1156" s="7">
        <v>95.114003926871064</v>
      </c>
      <c r="W1156">
        <v>2</v>
      </c>
      <c r="X1156" s="7">
        <v>10</v>
      </c>
      <c r="Y1156" s="7">
        <v>199.97999572000001</v>
      </c>
      <c r="Z1156" s="7">
        <f t="shared" si="74"/>
        <v>189.97999572000001</v>
      </c>
      <c r="AA1156" t="s">
        <v>66</v>
      </c>
      <c r="AB1156" t="str">
        <f t="shared" si="75"/>
        <v>Non-Cash Payments</v>
      </c>
    </row>
    <row r="1157" spans="1:28" x14ac:dyDescent="0.25">
      <c r="A1157">
        <v>40578</v>
      </c>
      <c r="B1157" s="2">
        <v>42597</v>
      </c>
      <c r="C1157" s="10">
        <f>VLOOKUP(B1157,Dates!A:B,2,FALSE)</f>
        <v>2</v>
      </c>
      <c r="D1157">
        <v>4</v>
      </c>
      <c r="E1157" s="2">
        <f t="shared" si="72"/>
        <v>42601</v>
      </c>
      <c r="F1157">
        <v>0</v>
      </c>
      <c r="G1157" t="s">
        <v>62</v>
      </c>
      <c r="H1157" t="str">
        <f t="shared" si="73"/>
        <v>Other</v>
      </c>
      <c r="I1157">
        <v>9</v>
      </c>
      <c r="J1157">
        <v>1618</v>
      </c>
      <c r="K1157">
        <v>3</v>
      </c>
      <c r="L1157" t="s">
        <v>24</v>
      </c>
      <c r="M1157" t="s">
        <v>893</v>
      </c>
      <c r="N1157" t="s">
        <v>994</v>
      </c>
      <c r="O1157" t="s">
        <v>953</v>
      </c>
      <c r="P1157">
        <v>23223</v>
      </c>
      <c r="Q1157" t="s">
        <v>896</v>
      </c>
      <c r="R1157" t="s">
        <v>931</v>
      </c>
      <c r="S1157" t="s">
        <v>1045</v>
      </c>
      <c r="T1157" t="s">
        <v>1044</v>
      </c>
      <c r="U1157" s="7">
        <v>99.989997860000003</v>
      </c>
      <c r="V1157" s="7">
        <v>95.114003926871064</v>
      </c>
      <c r="W1157">
        <v>2</v>
      </c>
      <c r="X1157" s="7">
        <v>24</v>
      </c>
      <c r="Y1157" s="7">
        <v>199.97999572000001</v>
      </c>
      <c r="Z1157" s="7">
        <f t="shared" si="74"/>
        <v>175.97999572000001</v>
      </c>
      <c r="AA1157" t="s">
        <v>66</v>
      </c>
      <c r="AB1157" t="str">
        <f t="shared" si="75"/>
        <v>Non-Cash Payments</v>
      </c>
    </row>
    <row r="1158" spans="1:28" x14ac:dyDescent="0.25">
      <c r="A1158">
        <v>49076</v>
      </c>
      <c r="B1158" s="2">
        <v>42721</v>
      </c>
      <c r="C1158" s="10">
        <f>VLOOKUP(B1158,Dates!A:B,2,FALSE)</f>
        <v>7</v>
      </c>
      <c r="D1158">
        <v>4</v>
      </c>
      <c r="E1158" s="2">
        <f t="shared" si="72"/>
        <v>42726</v>
      </c>
      <c r="F1158">
        <v>0</v>
      </c>
      <c r="G1158" t="s">
        <v>62</v>
      </c>
      <c r="H1158" t="str">
        <f t="shared" si="73"/>
        <v>Other</v>
      </c>
      <c r="I1158">
        <v>9</v>
      </c>
      <c r="J1158">
        <v>11573</v>
      </c>
      <c r="K1158">
        <v>3</v>
      </c>
      <c r="L1158" t="s">
        <v>24</v>
      </c>
      <c r="M1158" t="s">
        <v>893</v>
      </c>
      <c r="N1158" t="s">
        <v>916</v>
      </c>
      <c r="O1158" t="s">
        <v>917</v>
      </c>
      <c r="Q1158" t="s">
        <v>918</v>
      </c>
      <c r="R1158" t="s">
        <v>918</v>
      </c>
      <c r="S1158" t="s">
        <v>1045</v>
      </c>
      <c r="T1158" t="s">
        <v>1044</v>
      </c>
      <c r="U1158" s="7">
        <v>99.989997860000003</v>
      </c>
      <c r="V1158" s="7">
        <v>95.114003926871064</v>
      </c>
      <c r="W1158">
        <v>2</v>
      </c>
      <c r="X1158" s="7">
        <v>26</v>
      </c>
      <c r="Y1158" s="7">
        <v>199.97999572000001</v>
      </c>
      <c r="Z1158" s="7">
        <f t="shared" si="74"/>
        <v>173.97999572000001</v>
      </c>
      <c r="AA1158" t="s">
        <v>66</v>
      </c>
      <c r="AB1158" t="str">
        <f t="shared" si="75"/>
        <v>Non-Cash Payments</v>
      </c>
    </row>
    <row r="1159" spans="1:28" x14ac:dyDescent="0.25">
      <c r="A1159">
        <v>33961</v>
      </c>
      <c r="B1159" s="2">
        <v>42648</v>
      </c>
      <c r="C1159" s="10">
        <f>VLOOKUP(B1159,Dates!A:B,2,FALSE)</f>
        <v>4</v>
      </c>
      <c r="D1159">
        <v>4</v>
      </c>
      <c r="E1159" s="2">
        <f t="shared" si="72"/>
        <v>42654</v>
      </c>
      <c r="F1159">
        <v>0</v>
      </c>
      <c r="G1159" t="s">
        <v>62</v>
      </c>
      <c r="H1159" t="str">
        <f t="shared" si="73"/>
        <v>Other</v>
      </c>
      <c r="I1159">
        <v>17</v>
      </c>
      <c r="J1159">
        <v>12055</v>
      </c>
      <c r="K1159">
        <v>4</v>
      </c>
      <c r="L1159" t="s">
        <v>46</v>
      </c>
      <c r="M1159" t="s">
        <v>893</v>
      </c>
      <c r="N1159" t="s">
        <v>990</v>
      </c>
      <c r="O1159" t="s">
        <v>991</v>
      </c>
      <c r="P1159">
        <v>38109</v>
      </c>
      <c r="Q1159" t="s">
        <v>896</v>
      </c>
      <c r="R1159" t="s">
        <v>931</v>
      </c>
      <c r="S1159" t="s">
        <v>1055</v>
      </c>
      <c r="T1159" t="s">
        <v>1054</v>
      </c>
      <c r="U1159" s="7">
        <v>59.990001679999999</v>
      </c>
      <c r="V1159" s="7">
        <v>54.488929209402009</v>
      </c>
      <c r="W1159">
        <v>2</v>
      </c>
      <c r="X1159" s="7">
        <v>1.2000000479999999</v>
      </c>
      <c r="Y1159" s="7">
        <v>119.98000336</v>
      </c>
      <c r="Z1159" s="7">
        <f t="shared" si="74"/>
        <v>118.78000331199999</v>
      </c>
      <c r="AA1159" t="s">
        <v>66</v>
      </c>
      <c r="AB1159" t="str">
        <f t="shared" si="75"/>
        <v>Non-Cash Payments</v>
      </c>
    </row>
    <row r="1160" spans="1:28" x14ac:dyDescent="0.25">
      <c r="A1160">
        <v>38531</v>
      </c>
      <c r="B1160" s="2">
        <v>42567</v>
      </c>
      <c r="C1160" s="10">
        <f>VLOOKUP(B1160,Dates!A:B,2,FALSE)</f>
        <v>7</v>
      </c>
      <c r="D1160">
        <v>4</v>
      </c>
      <c r="E1160" s="2">
        <f t="shared" si="72"/>
        <v>42572</v>
      </c>
      <c r="F1160">
        <v>0</v>
      </c>
      <c r="G1160" t="s">
        <v>62</v>
      </c>
      <c r="H1160" t="str">
        <f t="shared" si="73"/>
        <v>Other</v>
      </c>
      <c r="I1160">
        <v>17</v>
      </c>
      <c r="J1160">
        <v>1331</v>
      </c>
      <c r="K1160">
        <v>4</v>
      </c>
      <c r="L1160" t="s">
        <v>46</v>
      </c>
      <c r="M1160" t="s">
        <v>893</v>
      </c>
      <c r="N1160" t="s">
        <v>927</v>
      </c>
      <c r="O1160" t="s">
        <v>928</v>
      </c>
      <c r="P1160">
        <v>10011</v>
      </c>
      <c r="Q1160" t="s">
        <v>896</v>
      </c>
      <c r="R1160" t="s">
        <v>913</v>
      </c>
      <c r="S1160" t="s">
        <v>1055</v>
      </c>
      <c r="T1160" t="s">
        <v>1054</v>
      </c>
      <c r="U1160" s="7">
        <v>59.990001679999999</v>
      </c>
      <c r="V1160" s="7">
        <v>54.488929209402009</v>
      </c>
      <c r="W1160">
        <v>2</v>
      </c>
      <c r="X1160" s="7">
        <v>2.4000000950000002</v>
      </c>
      <c r="Y1160" s="7">
        <v>119.98000336</v>
      </c>
      <c r="Z1160" s="7">
        <f t="shared" si="74"/>
        <v>117.580003265</v>
      </c>
      <c r="AA1160" t="s">
        <v>66</v>
      </c>
      <c r="AB1160" t="str">
        <f t="shared" si="75"/>
        <v>Non-Cash Payments</v>
      </c>
    </row>
    <row r="1161" spans="1:28" x14ac:dyDescent="0.25">
      <c r="A1161">
        <v>36454</v>
      </c>
      <c r="B1161" s="2">
        <v>42537</v>
      </c>
      <c r="C1161" s="10">
        <f>VLOOKUP(B1161,Dates!A:B,2,FALSE)</f>
        <v>5</v>
      </c>
      <c r="D1161">
        <v>4</v>
      </c>
      <c r="E1161" s="2">
        <f t="shared" si="72"/>
        <v>42543</v>
      </c>
      <c r="F1161">
        <v>1</v>
      </c>
      <c r="G1161" t="s">
        <v>62</v>
      </c>
      <c r="H1161" t="str">
        <f t="shared" si="73"/>
        <v>Other</v>
      </c>
      <c r="I1161">
        <v>17</v>
      </c>
      <c r="J1161">
        <v>5097</v>
      </c>
      <c r="K1161">
        <v>4</v>
      </c>
      <c r="L1161" t="s">
        <v>46</v>
      </c>
      <c r="M1161" t="s">
        <v>893</v>
      </c>
      <c r="N1161" t="s">
        <v>981</v>
      </c>
      <c r="O1161" t="s">
        <v>923</v>
      </c>
      <c r="P1161">
        <v>60653</v>
      </c>
      <c r="Q1161" t="s">
        <v>896</v>
      </c>
      <c r="R1161" t="s">
        <v>903</v>
      </c>
      <c r="S1161" t="s">
        <v>1055</v>
      </c>
      <c r="T1161" t="s">
        <v>1054</v>
      </c>
      <c r="U1161" s="7">
        <v>59.990001679999999</v>
      </c>
      <c r="V1161" s="7">
        <v>54.488929209402009</v>
      </c>
      <c r="W1161">
        <v>2</v>
      </c>
      <c r="X1161" s="7">
        <v>2.4000000950000002</v>
      </c>
      <c r="Y1161" s="7">
        <v>119.98000336</v>
      </c>
      <c r="Z1161" s="7">
        <f t="shared" si="74"/>
        <v>117.580003265</v>
      </c>
      <c r="AA1161" t="s">
        <v>66</v>
      </c>
      <c r="AB1161" t="str">
        <f t="shared" si="75"/>
        <v>Non-Cash Payments</v>
      </c>
    </row>
    <row r="1162" spans="1:28" x14ac:dyDescent="0.25">
      <c r="A1162">
        <v>40712</v>
      </c>
      <c r="B1162" s="2">
        <v>42599</v>
      </c>
      <c r="C1162" s="10">
        <f>VLOOKUP(B1162,Dates!A:B,2,FALSE)</f>
        <v>4</v>
      </c>
      <c r="D1162">
        <v>4</v>
      </c>
      <c r="E1162" s="2">
        <f t="shared" si="72"/>
        <v>42605</v>
      </c>
      <c r="F1162">
        <v>0</v>
      </c>
      <c r="G1162" t="s">
        <v>62</v>
      </c>
      <c r="H1162" t="str">
        <f t="shared" si="73"/>
        <v>Other</v>
      </c>
      <c r="I1162">
        <v>17</v>
      </c>
      <c r="J1162">
        <v>7178</v>
      </c>
      <c r="K1162">
        <v>4</v>
      </c>
      <c r="L1162" t="s">
        <v>46</v>
      </c>
      <c r="M1162" t="s">
        <v>893</v>
      </c>
      <c r="N1162" t="s">
        <v>925</v>
      </c>
      <c r="O1162" t="s">
        <v>895</v>
      </c>
      <c r="P1162">
        <v>98115</v>
      </c>
      <c r="Q1162" t="s">
        <v>896</v>
      </c>
      <c r="R1162" t="s">
        <v>897</v>
      </c>
      <c r="S1162" t="s">
        <v>1055</v>
      </c>
      <c r="T1162" t="s">
        <v>1054</v>
      </c>
      <c r="U1162" s="7">
        <v>59.990001679999999</v>
      </c>
      <c r="V1162" s="7">
        <v>54.488929209402009</v>
      </c>
      <c r="W1162">
        <v>2</v>
      </c>
      <c r="X1162" s="7">
        <v>2.4000000950000002</v>
      </c>
      <c r="Y1162" s="7">
        <v>119.98000336</v>
      </c>
      <c r="Z1162" s="7">
        <f t="shared" si="74"/>
        <v>117.580003265</v>
      </c>
      <c r="AA1162" t="s">
        <v>66</v>
      </c>
      <c r="AB1162" t="str">
        <f t="shared" si="75"/>
        <v>Non-Cash Payments</v>
      </c>
    </row>
    <row r="1163" spans="1:28" x14ac:dyDescent="0.25">
      <c r="A1163">
        <v>33045</v>
      </c>
      <c r="B1163" s="2">
        <v>42487</v>
      </c>
      <c r="C1163" s="10">
        <f>VLOOKUP(B1163,Dates!A:B,2,FALSE)</f>
        <v>4</v>
      </c>
      <c r="D1163">
        <v>4</v>
      </c>
      <c r="E1163" s="2">
        <f t="shared" si="72"/>
        <v>42493</v>
      </c>
      <c r="F1163">
        <v>1</v>
      </c>
      <c r="G1163" t="s">
        <v>62</v>
      </c>
      <c r="H1163" t="str">
        <f t="shared" si="73"/>
        <v>Other</v>
      </c>
      <c r="I1163">
        <v>17</v>
      </c>
      <c r="J1163">
        <v>8404</v>
      </c>
      <c r="K1163">
        <v>4</v>
      </c>
      <c r="L1163" t="s">
        <v>46</v>
      </c>
      <c r="M1163" t="s">
        <v>893</v>
      </c>
      <c r="N1163" t="s">
        <v>904</v>
      </c>
      <c r="O1163" t="s">
        <v>905</v>
      </c>
      <c r="P1163">
        <v>77095</v>
      </c>
      <c r="Q1163" t="s">
        <v>896</v>
      </c>
      <c r="R1163" t="s">
        <v>903</v>
      </c>
      <c r="S1163" t="s">
        <v>1055</v>
      </c>
      <c r="T1163" t="s">
        <v>1054</v>
      </c>
      <c r="U1163" s="7">
        <v>59.990001679999999</v>
      </c>
      <c r="V1163" s="7">
        <v>54.488929209402009</v>
      </c>
      <c r="W1163">
        <v>2</v>
      </c>
      <c r="X1163" s="7">
        <v>6</v>
      </c>
      <c r="Y1163" s="7">
        <v>119.98000336</v>
      </c>
      <c r="Z1163" s="7">
        <f t="shared" si="74"/>
        <v>113.98000336</v>
      </c>
      <c r="AA1163" t="s">
        <v>66</v>
      </c>
      <c r="AB1163" t="str">
        <f t="shared" si="75"/>
        <v>Non-Cash Payments</v>
      </c>
    </row>
    <row r="1164" spans="1:28" x14ac:dyDescent="0.25">
      <c r="A1164">
        <v>33537</v>
      </c>
      <c r="B1164" s="2">
        <v>42465</v>
      </c>
      <c r="C1164" s="10">
        <f>VLOOKUP(B1164,Dates!A:B,2,FALSE)</f>
        <v>3</v>
      </c>
      <c r="D1164">
        <v>4</v>
      </c>
      <c r="E1164" s="2">
        <f t="shared" si="72"/>
        <v>42471</v>
      </c>
      <c r="F1164">
        <v>0</v>
      </c>
      <c r="G1164" t="s">
        <v>62</v>
      </c>
      <c r="H1164" t="str">
        <f t="shared" si="73"/>
        <v>Other</v>
      </c>
      <c r="I1164">
        <v>17</v>
      </c>
      <c r="J1164">
        <v>10518</v>
      </c>
      <c r="K1164">
        <v>4</v>
      </c>
      <c r="L1164" t="s">
        <v>46</v>
      </c>
      <c r="M1164" t="s">
        <v>893</v>
      </c>
      <c r="N1164" t="s">
        <v>898</v>
      </c>
      <c r="O1164" t="s">
        <v>899</v>
      </c>
      <c r="P1164">
        <v>90049</v>
      </c>
      <c r="Q1164" t="s">
        <v>896</v>
      </c>
      <c r="R1164" t="s">
        <v>897</v>
      </c>
      <c r="S1164" t="s">
        <v>1055</v>
      </c>
      <c r="T1164" t="s">
        <v>1054</v>
      </c>
      <c r="U1164" s="7">
        <v>59.990001679999999</v>
      </c>
      <c r="V1164" s="7">
        <v>54.488929209402009</v>
      </c>
      <c r="W1164">
        <v>2</v>
      </c>
      <c r="X1164" s="7">
        <v>6</v>
      </c>
      <c r="Y1164" s="7">
        <v>119.98000336</v>
      </c>
      <c r="Z1164" s="7">
        <f t="shared" si="74"/>
        <v>113.98000336</v>
      </c>
      <c r="AA1164" t="s">
        <v>66</v>
      </c>
      <c r="AB1164" t="str">
        <f t="shared" si="75"/>
        <v>Non-Cash Payments</v>
      </c>
    </row>
    <row r="1165" spans="1:28" x14ac:dyDescent="0.25">
      <c r="A1165">
        <v>34845</v>
      </c>
      <c r="B1165" s="2">
        <v>42513</v>
      </c>
      <c r="C1165" s="10">
        <f>VLOOKUP(B1165,Dates!A:B,2,FALSE)</f>
        <v>2</v>
      </c>
      <c r="D1165">
        <v>4</v>
      </c>
      <c r="E1165" s="2">
        <f t="shared" si="72"/>
        <v>42517</v>
      </c>
      <c r="F1165">
        <v>1</v>
      </c>
      <c r="G1165" t="s">
        <v>62</v>
      </c>
      <c r="H1165" t="str">
        <f t="shared" si="73"/>
        <v>Other</v>
      </c>
      <c r="I1165">
        <v>17</v>
      </c>
      <c r="J1165">
        <v>1342</v>
      </c>
      <c r="K1165">
        <v>4</v>
      </c>
      <c r="L1165" t="s">
        <v>46</v>
      </c>
      <c r="M1165" t="s">
        <v>893</v>
      </c>
      <c r="N1165" t="s">
        <v>994</v>
      </c>
      <c r="O1165" t="s">
        <v>984</v>
      </c>
      <c r="P1165">
        <v>40475</v>
      </c>
      <c r="Q1165" t="s">
        <v>896</v>
      </c>
      <c r="R1165" t="s">
        <v>931</v>
      </c>
      <c r="S1165" t="s">
        <v>1055</v>
      </c>
      <c r="T1165" t="s">
        <v>1054</v>
      </c>
      <c r="U1165" s="7">
        <v>59.990001679999999</v>
      </c>
      <c r="V1165" s="7">
        <v>54.488929209402009</v>
      </c>
      <c r="W1165">
        <v>2</v>
      </c>
      <c r="X1165" s="7">
        <v>14.399999619999999</v>
      </c>
      <c r="Y1165" s="7">
        <v>119.98000336</v>
      </c>
      <c r="Z1165" s="7">
        <f t="shared" si="74"/>
        <v>105.58000374</v>
      </c>
      <c r="AA1165" t="s">
        <v>66</v>
      </c>
      <c r="AB1165" t="str">
        <f t="shared" si="75"/>
        <v>Non-Cash Payments</v>
      </c>
    </row>
    <row r="1166" spans="1:28" x14ac:dyDescent="0.25">
      <c r="A1166">
        <v>34845</v>
      </c>
      <c r="B1166" s="2">
        <v>42513</v>
      </c>
      <c r="C1166" s="10">
        <f>VLOOKUP(B1166,Dates!A:B,2,FALSE)</f>
        <v>2</v>
      </c>
      <c r="D1166">
        <v>4</v>
      </c>
      <c r="E1166" s="2">
        <f t="shared" si="72"/>
        <v>42517</v>
      </c>
      <c r="F1166">
        <v>1</v>
      </c>
      <c r="G1166" t="s">
        <v>62</v>
      </c>
      <c r="H1166" t="str">
        <f t="shared" si="73"/>
        <v>Other</v>
      </c>
      <c r="I1166">
        <v>17</v>
      </c>
      <c r="J1166">
        <v>1342</v>
      </c>
      <c r="K1166">
        <v>4</v>
      </c>
      <c r="L1166" t="s">
        <v>46</v>
      </c>
      <c r="M1166" t="s">
        <v>893</v>
      </c>
      <c r="N1166" t="s">
        <v>994</v>
      </c>
      <c r="O1166" t="s">
        <v>984</v>
      </c>
      <c r="P1166">
        <v>40475</v>
      </c>
      <c r="Q1166" t="s">
        <v>896</v>
      </c>
      <c r="R1166" t="s">
        <v>931</v>
      </c>
      <c r="S1166" t="s">
        <v>1055</v>
      </c>
      <c r="T1166" t="s">
        <v>1054</v>
      </c>
      <c r="U1166" s="7">
        <v>59.990001679999999</v>
      </c>
      <c r="V1166" s="7">
        <v>54.488929209402009</v>
      </c>
      <c r="W1166">
        <v>2</v>
      </c>
      <c r="X1166" s="7">
        <v>15.600000380000001</v>
      </c>
      <c r="Y1166" s="7">
        <v>119.98000336</v>
      </c>
      <c r="Z1166" s="7">
        <f t="shared" si="74"/>
        <v>104.38000298</v>
      </c>
      <c r="AA1166" t="s">
        <v>66</v>
      </c>
      <c r="AB1166" t="str">
        <f t="shared" si="75"/>
        <v>Non-Cash Payments</v>
      </c>
    </row>
    <row r="1167" spans="1:28" x14ac:dyDescent="0.25">
      <c r="A1167">
        <v>37471</v>
      </c>
      <c r="B1167" s="2">
        <v>42551</v>
      </c>
      <c r="C1167" s="10">
        <f>VLOOKUP(B1167,Dates!A:B,2,FALSE)</f>
        <v>5</v>
      </c>
      <c r="D1167">
        <v>4</v>
      </c>
      <c r="E1167" s="2">
        <f t="shared" si="72"/>
        <v>42557</v>
      </c>
      <c r="F1167">
        <v>0</v>
      </c>
      <c r="G1167" t="s">
        <v>62</v>
      </c>
      <c r="H1167" t="str">
        <f t="shared" si="73"/>
        <v>Other</v>
      </c>
      <c r="I1167">
        <v>17</v>
      </c>
      <c r="J1167">
        <v>2511</v>
      </c>
      <c r="K1167">
        <v>4</v>
      </c>
      <c r="L1167" t="s">
        <v>46</v>
      </c>
      <c r="M1167" t="s">
        <v>893</v>
      </c>
      <c r="N1167" t="s">
        <v>952</v>
      </c>
      <c r="O1167" t="s">
        <v>995</v>
      </c>
      <c r="P1167">
        <v>65807</v>
      </c>
      <c r="Q1167" t="s">
        <v>896</v>
      </c>
      <c r="R1167" t="s">
        <v>903</v>
      </c>
      <c r="S1167" t="s">
        <v>1055</v>
      </c>
      <c r="T1167" t="s">
        <v>1054</v>
      </c>
      <c r="U1167" s="7">
        <v>59.990001679999999</v>
      </c>
      <c r="V1167" s="7">
        <v>54.488929209402009</v>
      </c>
      <c r="W1167">
        <v>2</v>
      </c>
      <c r="X1167" s="7">
        <v>15.600000380000001</v>
      </c>
      <c r="Y1167" s="7">
        <v>119.98000336</v>
      </c>
      <c r="Z1167" s="7">
        <f t="shared" si="74"/>
        <v>104.38000298</v>
      </c>
      <c r="AA1167" t="s">
        <v>66</v>
      </c>
      <c r="AB1167" t="str">
        <f t="shared" si="75"/>
        <v>Non-Cash Payments</v>
      </c>
    </row>
    <row r="1168" spans="1:28" x14ac:dyDescent="0.25">
      <c r="A1168">
        <v>39471</v>
      </c>
      <c r="B1168" s="2">
        <v>42581</v>
      </c>
      <c r="C1168" s="10">
        <f>VLOOKUP(B1168,Dates!A:B,2,FALSE)</f>
        <v>7</v>
      </c>
      <c r="D1168">
        <v>4</v>
      </c>
      <c r="E1168" s="2">
        <f t="shared" si="72"/>
        <v>42586</v>
      </c>
      <c r="F1168">
        <v>0</v>
      </c>
      <c r="G1168" t="s">
        <v>62</v>
      </c>
      <c r="H1168" t="str">
        <f t="shared" si="73"/>
        <v>Other</v>
      </c>
      <c r="I1168">
        <v>17</v>
      </c>
      <c r="J1168">
        <v>7347</v>
      </c>
      <c r="K1168">
        <v>4</v>
      </c>
      <c r="L1168" t="s">
        <v>46</v>
      </c>
      <c r="M1168" t="s">
        <v>893</v>
      </c>
      <c r="N1168" t="s">
        <v>898</v>
      </c>
      <c r="O1168" t="s">
        <v>899</v>
      </c>
      <c r="P1168">
        <v>90049</v>
      </c>
      <c r="Q1168" t="s">
        <v>896</v>
      </c>
      <c r="R1168" t="s">
        <v>897</v>
      </c>
      <c r="S1168" t="s">
        <v>1055</v>
      </c>
      <c r="T1168" t="s">
        <v>1054</v>
      </c>
      <c r="U1168" s="7">
        <v>59.990001679999999</v>
      </c>
      <c r="V1168" s="7">
        <v>54.488929209402009</v>
      </c>
      <c r="W1168">
        <v>2</v>
      </c>
      <c r="X1168" s="7">
        <v>21.600000380000001</v>
      </c>
      <c r="Y1168" s="7">
        <v>119.98000336</v>
      </c>
      <c r="Z1168" s="7">
        <f t="shared" si="74"/>
        <v>98.38000298</v>
      </c>
      <c r="AA1168" t="s">
        <v>66</v>
      </c>
      <c r="AB1168" t="str">
        <f t="shared" si="75"/>
        <v>Non-Cash Payments</v>
      </c>
    </row>
    <row r="1169" spans="1:28" x14ac:dyDescent="0.25">
      <c r="A1169">
        <v>35549</v>
      </c>
      <c r="B1169" s="2">
        <v>42406</v>
      </c>
      <c r="C1169" s="10">
        <f>VLOOKUP(B1169,Dates!A:B,2,FALSE)</f>
        <v>7</v>
      </c>
      <c r="D1169">
        <v>4</v>
      </c>
      <c r="E1169" s="2">
        <f t="shared" si="72"/>
        <v>42411</v>
      </c>
      <c r="F1169">
        <v>1</v>
      </c>
      <c r="G1169" t="s">
        <v>62</v>
      </c>
      <c r="H1169" t="str">
        <f t="shared" si="73"/>
        <v>Other</v>
      </c>
      <c r="I1169">
        <v>17</v>
      </c>
      <c r="J1169">
        <v>248</v>
      </c>
      <c r="K1169">
        <v>4</v>
      </c>
      <c r="L1169" t="s">
        <v>46</v>
      </c>
      <c r="M1169" t="s">
        <v>893</v>
      </c>
      <c r="N1169" t="s">
        <v>996</v>
      </c>
      <c r="O1169" t="s">
        <v>935</v>
      </c>
      <c r="P1169">
        <v>33801</v>
      </c>
      <c r="Q1169" t="s">
        <v>896</v>
      </c>
      <c r="R1169" t="s">
        <v>931</v>
      </c>
      <c r="S1169" t="s">
        <v>1055</v>
      </c>
      <c r="T1169" t="s">
        <v>1054</v>
      </c>
      <c r="U1169" s="7">
        <v>59.990001679999999</v>
      </c>
      <c r="V1169" s="7">
        <v>54.488929209402009</v>
      </c>
      <c r="W1169">
        <v>2</v>
      </c>
      <c r="X1169" s="7">
        <v>30</v>
      </c>
      <c r="Y1169" s="7">
        <v>119.98000336</v>
      </c>
      <c r="Z1169" s="7">
        <f t="shared" si="74"/>
        <v>89.980003359999998</v>
      </c>
      <c r="AA1169" t="s">
        <v>66</v>
      </c>
      <c r="AB1169" t="str">
        <f t="shared" si="75"/>
        <v>Non-Cash Payments</v>
      </c>
    </row>
    <row r="1170" spans="1:28" x14ac:dyDescent="0.25">
      <c r="A1170">
        <v>31747</v>
      </c>
      <c r="B1170" s="2">
        <v>42586</v>
      </c>
      <c r="C1170" s="10">
        <f>VLOOKUP(B1170,Dates!A:B,2,FALSE)</f>
        <v>5</v>
      </c>
      <c r="D1170">
        <v>4</v>
      </c>
      <c r="E1170" s="2">
        <f t="shared" si="72"/>
        <v>42592</v>
      </c>
      <c r="F1170">
        <v>0</v>
      </c>
      <c r="G1170" t="s">
        <v>62</v>
      </c>
      <c r="H1170" t="str">
        <f t="shared" si="73"/>
        <v>Other</v>
      </c>
      <c r="I1170">
        <v>24</v>
      </c>
      <c r="J1170">
        <v>5917</v>
      </c>
      <c r="K1170">
        <v>5</v>
      </c>
      <c r="L1170" t="s">
        <v>31</v>
      </c>
      <c r="M1170" t="s">
        <v>893</v>
      </c>
      <c r="N1170" t="s">
        <v>997</v>
      </c>
      <c r="O1170" t="s">
        <v>928</v>
      </c>
      <c r="P1170">
        <v>13021</v>
      </c>
      <c r="Q1170" t="s">
        <v>896</v>
      </c>
      <c r="R1170" t="s">
        <v>913</v>
      </c>
      <c r="S1170" t="s">
        <v>1059</v>
      </c>
      <c r="T1170" t="s">
        <v>1058</v>
      </c>
      <c r="U1170" s="7">
        <v>50</v>
      </c>
      <c r="V1170" s="7">
        <v>43.678035218757444</v>
      </c>
      <c r="W1170">
        <v>2</v>
      </c>
      <c r="X1170" s="7">
        <v>2</v>
      </c>
      <c r="Y1170" s="7">
        <v>100</v>
      </c>
      <c r="Z1170" s="7">
        <f t="shared" si="74"/>
        <v>98</v>
      </c>
      <c r="AA1170" t="s">
        <v>66</v>
      </c>
      <c r="AB1170" t="str">
        <f t="shared" si="75"/>
        <v>Non-Cash Payments</v>
      </c>
    </row>
    <row r="1171" spans="1:28" x14ac:dyDescent="0.25">
      <c r="A1171">
        <v>34932</v>
      </c>
      <c r="B1171" s="2">
        <v>42514</v>
      </c>
      <c r="C1171" s="10">
        <f>VLOOKUP(B1171,Dates!A:B,2,FALSE)</f>
        <v>3</v>
      </c>
      <c r="D1171">
        <v>4</v>
      </c>
      <c r="E1171" s="2">
        <f t="shared" si="72"/>
        <v>42520</v>
      </c>
      <c r="F1171">
        <v>0</v>
      </c>
      <c r="G1171" t="s">
        <v>62</v>
      </c>
      <c r="H1171" t="str">
        <f t="shared" si="73"/>
        <v>Other</v>
      </c>
      <c r="I1171">
        <v>24</v>
      </c>
      <c r="J1171">
        <v>10983</v>
      </c>
      <c r="K1171">
        <v>5</v>
      </c>
      <c r="L1171" t="s">
        <v>31</v>
      </c>
      <c r="M1171" t="s">
        <v>893</v>
      </c>
      <c r="N1171" t="s">
        <v>952</v>
      </c>
      <c r="O1171" t="s">
        <v>912</v>
      </c>
      <c r="P1171">
        <v>45503</v>
      </c>
      <c r="Q1171" t="s">
        <v>896</v>
      </c>
      <c r="R1171" t="s">
        <v>913</v>
      </c>
      <c r="S1171" t="s">
        <v>1059</v>
      </c>
      <c r="T1171" t="s">
        <v>1058</v>
      </c>
      <c r="U1171" s="7">
        <v>50</v>
      </c>
      <c r="V1171" s="7">
        <v>43.678035218757444</v>
      </c>
      <c r="W1171">
        <v>2</v>
      </c>
      <c r="X1171" s="7">
        <v>3</v>
      </c>
      <c r="Y1171" s="7">
        <v>100</v>
      </c>
      <c r="Z1171" s="7">
        <f t="shared" si="74"/>
        <v>97</v>
      </c>
      <c r="AA1171" t="s">
        <v>66</v>
      </c>
      <c r="AB1171" t="str">
        <f t="shared" si="75"/>
        <v>Non-Cash Payments</v>
      </c>
    </row>
    <row r="1172" spans="1:28" x14ac:dyDescent="0.25">
      <c r="A1172">
        <v>38767</v>
      </c>
      <c r="B1172" s="2">
        <v>42570</v>
      </c>
      <c r="C1172" s="10">
        <f>VLOOKUP(B1172,Dates!A:B,2,FALSE)</f>
        <v>3</v>
      </c>
      <c r="D1172">
        <v>4</v>
      </c>
      <c r="E1172" s="2">
        <f t="shared" si="72"/>
        <v>42576</v>
      </c>
      <c r="F1172">
        <v>0</v>
      </c>
      <c r="G1172" t="s">
        <v>62</v>
      </c>
      <c r="H1172" t="str">
        <f t="shared" si="73"/>
        <v>Other</v>
      </c>
      <c r="I1172">
        <v>24</v>
      </c>
      <c r="J1172">
        <v>11114</v>
      </c>
      <c r="K1172">
        <v>5</v>
      </c>
      <c r="L1172" t="s">
        <v>31</v>
      </c>
      <c r="M1172" t="s">
        <v>893</v>
      </c>
      <c r="N1172" t="s">
        <v>920</v>
      </c>
      <c r="O1172" t="s">
        <v>921</v>
      </c>
      <c r="P1172">
        <v>19143</v>
      </c>
      <c r="Q1172" t="s">
        <v>896</v>
      </c>
      <c r="R1172" t="s">
        <v>913</v>
      </c>
      <c r="S1172" t="s">
        <v>1059</v>
      </c>
      <c r="T1172" t="s">
        <v>1058</v>
      </c>
      <c r="U1172" s="7">
        <v>50</v>
      </c>
      <c r="V1172" s="7">
        <v>43.678035218757444</v>
      </c>
      <c r="W1172">
        <v>2</v>
      </c>
      <c r="X1172" s="7">
        <v>3</v>
      </c>
      <c r="Y1172" s="7">
        <v>100</v>
      </c>
      <c r="Z1172" s="7">
        <f t="shared" si="74"/>
        <v>97</v>
      </c>
      <c r="AA1172" t="s">
        <v>66</v>
      </c>
      <c r="AB1172" t="str">
        <f t="shared" si="75"/>
        <v>Non-Cash Payments</v>
      </c>
    </row>
    <row r="1173" spans="1:28" x14ac:dyDescent="0.25">
      <c r="A1173">
        <v>39141</v>
      </c>
      <c r="B1173" s="2">
        <v>42576</v>
      </c>
      <c r="C1173" s="10">
        <f>VLOOKUP(B1173,Dates!A:B,2,FALSE)</f>
        <v>2</v>
      </c>
      <c r="D1173">
        <v>4</v>
      </c>
      <c r="E1173" s="2">
        <f t="shared" si="72"/>
        <v>42580</v>
      </c>
      <c r="F1173">
        <v>0</v>
      </c>
      <c r="G1173" t="s">
        <v>62</v>
      </c>
      <c r="H1173" t="str">
        <f t="shared" si="73"/>
        <v>Other</v>
      </c>
      <c r="I1173">
        <v>26</v>
      </c>
      <c r="J1173">
        <v>5902</v>
      </c>
      <c r="K1173">
        <v>5</v>
      </c>
      <c r="L1173" t="s">
        <v>31</v>
      </c>
      <c r="M1173" t="s">
        <v>893</v>
      </c>
      <c r="N1173" t="s">
        <v>998</v>
      </c>
      <c r="O1173" t="s">
        <v>905</v>
      </c>
      <c r="P1173">
        <v>78577</v>
      </c>
      <c r="Q1173" t="s">
        <v>896</v>
      </c>
      <c r="R1173" t="s">
        <v>903</v>
      </c>
      <c r="S1173" t="s">
        <v>1063</v>
      </c>
      <c r="T1173" t="s">
        <v>1081</v>
      </c>
      <c r="U1173" s="7">
        <v>25</v>
      </c>
      <c r="V1173" s="7">
        <v>17.922466723766668</v>
      </c>
      <c r="W1173">
        <v>2</v>
      </c>
      <c r="X1173" s="7">
        <v>2</v>
      </c>
      <c r="Y1173" s="7">
        <v>50</v>
      </c>
      <c r="Z1173" s="7">
        <f t="shared" si="74"/>
        <v>48</v>
      </c>
      <c r="AA1173" t="s">
        <v>66</v>
      </c>
      <c r="AB1173" t="str">
        <f t="shared" si="75"/>
        <v>Non-Cash Payments</v>
      </c>
    </row>
    <row r="1174" spans="1:28" x14ac:dyDescent="0.25">
      <c r="A1174">
        <v>35199</v>
      </c>
      <c r="B1174" s="2">
        <v>42518</v>
      </c>
      <c r="C1174" s="10">
        <f>VLOOKUP(B1174,Dates!A:B,2,FALSE)</f>
        <v>7</v>
      </c>
      <c r="D1174">
        <v>4</v>
      </c>
      <c r="E1174" s="2">
        <f t="shared" si="72"/>
        <v>42523</v>
      </c>
      <c r="F1174">
        <v>1</v>
      </c>
      <c r="G1174" t="s">
        <v>62</v>
      </c>
      <c r="H1174" t="str">
        <f t="shared" si="73"/>
        <v>Other</v>
      </c>
      <c r="I1174">
        <v>24</v>
      </c>
      <c r="J1174">
        <v>11930</v>
      </c>
      <c r="K1174">
        <v>5</v>
      </c>
      <c r="L1174" t="s">
        <v>31</v>
      </c>
      <c r="M1174" t="s">
        <v>893</v>
      </c>
      <c r="N1174" t="s">
        <v>898</v>
      </c>
      <c r="O1174" t="s">
        <v>899</v>
      </c>
      <c r="P1174">
        <v>90045</v>
      </c>
      <c r="Q1174" t="s">
        <v>896</v>
      </c>
      <c r="R1174" t="s">
        <v>897</v>
      </c>
      <c r="S1174" t="s">
        <v>1059</v>
      </c>
      <c r="T1174" t="s">
        <v>1058</v>
      </c>
      <c r="U1174" s="7">
        <v>50</v>
      </c>
      <c r="V1174" s="7">
        <v>43.678035218757444</v>
      </c>
      <c r="W1174">
        <v>2</v>
      </c>
      <c r="X1174" s="7">
        <v>4</v>
      </c>
      <c r="Y1174" s="7">
        <v>100</v>
      </c>
      <c r="Z1174" s="7">
        <f t="shared" si="74"/>
        <v>96</v>
      </c>
      <c r="AA1174" t="s">
        <v>66</v>
      </c>
      <c r="AB1174" t="str">
        <f t="shared" si="75"/>
        <v>Non-Cash Payments</v>
      </c>
    </row>
    <row r="1175" spans="1:28" x14ac:dyDescent="0.25">
      <c r="A1175">
        <v>34672</v>
      </c>
      <c r="B1175" s="2">
        <v>42511</v>
      </c>
      <c r="C1175" s="10">
        <f>VLOOKUP(B1175,Dates!A:B,2,FALSE)</f>
        <v>7</v>
      </c>
      <c r="D1175">
        <v>4</v>
      </c>
      <c r="E1175" s="2">
        <f t="shared" si="72"/>
        <v>42516</v>
      </c>
      <c r="F1175">
        <v>0</v>
      </c>
      <c r="G1175" t="s">
        <v>62</v>
      </c>
      <c r="H1175" t="str">
        <f t="shared" si="73"/>
        <v>Other</v>
      </c>
      <c r="I1175">
        <v>24</v>
      </c>
      <c r="J1175">
        <v>1219</v>
      </c>
      <c r="K1175">
        <v>5</v>
      </c>
      <c r="L1175" t="s">
        <v>31</v>
      </c>
      <c r="M1175" t="s">
        <v>893</v>
      </c>
      <c r="N1175" t="s">
        <v>999</v>
      </c>
      <c r="O1175" t="s">
        <v>928</v>
      </c>
      <c r="P1175">
        <v>11550</v>
      </c>
      <c r="Q1175" t="s">
        <v>896</v>
      </c>
      <c r="R1175" t="s">
        <v>913</v>
      </c>
      <c r="S1175" t="s">
        <v>1059</v>
      </c>
      <c r="T1175" t="s">
        <v>1058</v>
      </c>
      <c r="U1175" s="7">
        <v>50</v>
      </c>
      <c r="V1175" s="7">
        <v>43.678035218757444</v>
      </c>
      <c r="W1175">
        <v>2</v>
      </c>
      <c r="X1175" s="7">
        <v>7</v>
      </c>
      <c r="Y1175" s="7">
        <v>100</v>
      </c>
      <c r="Z1175" s="7">
        <f t="shared" si="74"/>
        <v>93</v>
      </c>
      <c r="AA1175" t="s">
        <v>66</v>
      </c>
      <c r="AB1175" t="str">
        <f t="shared" si="75"/>
        <v>Non-Cash Payments</v>
      </c>
    </row>
    <row r="1176" spans="1:28" x14ac:dyDescent="0.25">
      <c r="A1176">
        <v>37430</v>
      </c>
      <c r="B1176" s="2">
        <v>42551</v>
      </c>
      <c r="C1176" s="10">
        <f>VLOOKUP(B1176,Dates!A:B,2,FALSE)</f>
        <v>5</v>
      </c>
      <c r="D1176">
        <v>4</v>
      </c>
      <c r="E1176" s="2">
        <f t="shared" si="72"/>
        <v>42557</v>
      </c>
      <c r="F1176">
        <v>1</v>
      </c>
      <c r="G1176" t="s">
        <v>62</v>
      </c>
      <c r="H1176" t="str">
        <f t="shared" si="73"/>
        <v>Other</v>
      </c>
      <c r="I1176">
        <v>29</v>
      </c>
      <c r="J1176">
        <v>4269</v>
      </c>
      <c r="K1176">
        <v>5</v>
      </c>
      <c r="L1176" t="s">
        <v>31</v>
      </c>
      <c r="M1176" t="s">
        <v>893</v>
      </c>
      <c r="N1176" t="s">
        <v>898</v>
      </c>
      <c r="O1176" t="s">
        <v>899</v>
      </c>
      <c r="P1176">
        <v>90045</v>
      </c>
      <c r="Q1176" t="s">
        <v>896</v>
      </c>
      <c r="R1176" t="s">
        <v>897</v>
      </c>
      <c r="S1176" t="s">
        <v>1047</v>
      </c>
      <c r="T1176" t="s">
        <v>1091</v>
      </c>
      <c r="U1176" s="7">
        <v>30</v>
      </c>
      <c r="V1176" s="7">
        <v>37.315110652333338</v>
      </c>
      <c r="W1176">
        <v>2</v>
      </c>
      <c r="X1176" s="7">
        <v>4.1999998090000004</v>
      </c>
      <c r="Y1176" s="7">
        <v>60</v>
      </c>
      <c r="Z1176" s="7">
        <f t="shared" si="74"/>
        <v>55.800000191000002</v>
      </c>
      <c r="AA1176" t="s">
        <v>66</v>
      </c>
      <c r="AB1176" t="str">
        <f t="shared" si="75"/>
        <v>Non-Cash Payments</v>
      </c>
    </row>
    <row r="1177" spans="1:28" x14ac:dyDescent="0.25">
      <c r="A1177">
        <v>34839</v>
      </c>
      <c r="B1177" s="2">
        <v>42513</v>
      </c>
      <c r="C1177" s="10">
        <f>VLOOKUP(B1177,Dates!A:B,2,FALSE)</f>
        <v>2</v>
      </c>
      <c r="D1177">
        <v>4</v>
      </c>
      <c r="E1177" s="2">
        <f t="shared" si="72"/>
        <v>42517</v>
      </c>
      <c r="F1177">
        <v>1</v>
      </c>
      <c r="G1177" t="s">
        <v>62</v>
      </c>
      <c r="H1177" t="str">
        <f t="shared" si="73"/>
        <v>Other</v>
      </c>
      <c r="I1177">
        <v>24</v>
      </c>
      <c r="J1177">
        <v>6725</v>
      </c>
      <c r="K1177">
        <v>5</v>
      </c>
      <c r="L1177" t="s">
        <v>31</v>
      </c>
      <c r="M1177" t="s">
        <v>893</v>
      </c>
      <c r="N1177" t="s">
        <v>914</v>
      </c>
      <c r="O1177" t="s">
        <v>912</v>
      </c>
      <c r="P1177">
        <v>43229</v>
      </c>
      <c r="Q1177" t="s">
        <v>896</v>
      </c>
      <c r="R1177" t="s">
        <v>913</v>
      </c>
      <c r="S1177" t="s">
        <v>1059</v>
      </c>
      <c r="T1177" t="s">
        <v>1058</v>
      </c>
      <c r="U1177" s="7">
        <v>50</v>
      </c>
      <c r="V1177" s="7">
        <v>43.678035218757444</v>
      </c>
      <c r="W1177">
        <v>2</v>
      </c>
      <c r="X1177" s="7">
        <v>10</v>
      </c>
      <c r="Y1177" s="7">
        <v>100</v>
      </c>
      <c r="Z1177" s="7">
        <f t="shared" si="74"/>
        <v>90</v>
      </c>
      <c r="AA1177" t="s">
        <v>66</v>
      </c>
      <c r="AB1177" t="str">
        <f t="shared" si="75"/>
        <v>Non-Cash Payments</v>
      </c>
    </row>
    <row r="1178" spans="1:28" x14ac:dyDescent="0.25">
      <c r="A1178">
        <v>38296</v>
      </c>
      <c r="B1178" s="2">
        <v>42564</v>
      </c>
      <c r="C1178" s="10">
        <f>VLOOKUP(B1178,Dates!A:B,2,FALSE)</f>
        <v>4</v>
      </c>
      <c r="D1178">
        <v>4</v>
      </c>
      <c r="E1178" s="2">
        <f t="shared" si="72"/>
        <v>42570</v>
      </c>
      <c r="F1178">
        <v>0</v>
      </c>
      <c r="G1178" t="s">
        <v>62</v>
      </c>
      <c r="H1178" t="str">
        <f t="shared" si="73"/>
        <v>Other</v>
      </c>
      <c r="I1178">
        <v>24</v>
      </c>
      <c r="J1178">
        <v>5054</v>
      </c>
      <c r="K1178">
        <v>5</v>
      </c>
      <c r="L1178" t="s">
        <v>31</v>
      </c>
      <c r="M1178" t="s">
        <v>893</v>
      </c>
      <c r="N1178" t="s">
        <v>1000</v>
      </c>
      <c r="O1178" t="s">
        <v>984</v>
      </c>
      <c r="P1178">
        <v>40214</v>
      </c>
      <c r="Q1178" t="s">
        <v>896</v>
      </c>
      <c r="R1178" t="s">
        <v>931</v>
      </c>
      <c r="S1178" t="s">
        <v>1059</v>
      </c>
      <c r="T1178" t="s">
        <v>1058</v>
      </c>
      <c r="U1178" s="7">
        <v>50</v>
      </c>
      <c r="V1178" s="7">
        <v>43.678035218757444</v>
      </c>
      <c r="W1178">
        <v>2</v>
      </c>
      <c r="X1178" s="7">
        <v>12</v>
      </c>
      <c r="Y1178" s="7">
        <v>100</v>
      </c>
      <c r="Z1178" s="7">
        <f t="shared" si="74"/>
        <v>88</v>
      </c>
      <c r="AA1178" t="s">
        <v>66</v>
      </c>
      <c r="AB1178" t="str">
        <f t="shared" si="75"/>
        <v>Non-Cash Payments</v>
      </c>
    </row>
    <row r="1179" spans="1:28" x14ac:dyDescent="0.25">
      <c r="A1179">
        <v>35868</v>
      </c>
      <c r="B1179" s="2">
        <v>42557</v>
      </c>
      <c r="C1179" s="10">
        <f>VLOOKUP(B1179,Dates!A:B,2,FALSE)</f>
        <v>4</v>
      </c>
      <c r="D1179">
        <v>4</v>
      </c>
      <c r="E1179" s="2">
        <f t="shared" si="72"/>
        <v>42563</v>
      </c>
      <c r="F1179">
        <v>0</v>
      </c>
      <c r="G1179" t="s">
        <v>62</v>
      </c>
      <c r="H1179" t="str">
        <f t="shared" si="73"/>
        <v>Other</v>
      </c>
      <c r="I1179">
        <v>24</v>
      </c>
      <c r="J1179">
        <v>10648</v>
      </c>
      <c r="K1179">
        <v>5</v>
      </c>
      <c r="L1179" t="s">
        <v>31</v>
      </c>
      <c r="M1179" t="s">
        <v>893</v>
      </c>
      <c r="N1179" t="s">
        <v>1001</v>
      </c>
      <c r="O1179" t="s">
        <v>902</v>
      </c>
      <c r="P1179">
        <v>67212</v>
      </c>
      <c r="Q1179" t="s">
        <v>896</v>
      </c>
      <c r="R1179" t="s">
        <v>903</v>
      </c>
      <c r="S1179" t="s">
        <v>1059</v>
      </c>
      <c r="T1179" t="s">
        <v>1058</v>
      </c>
      <c r="U1179" s="7">
        <v>50</v>
      </c>
      <c r="V1179" s="7">
        <v>43.678035218757444</v>
      </c>
      <c r="W1179">
        <v>2</v>
      </c>
      <c r="X1179" s="7">
        <v>12</v>
      </c>
      <c r="Y1179" s="7">
        <v>100</v>
      </c>
      <c r="Z1179" s="7">
        <f t="shared" si="74"/>
        <v>88</v>
      </c>
      <c r="AA1179" t="s">
        <v>66</v>
      </c>
      <c r="AB1179" t="str">
        <f t="shared" si="75"/>
        <v>Non-Cash Payments</v>
      </c>
    </row>
    <row r="1180" spans="1:28" x14ac:dyDescent="0.25">
      <c r="A1180">
        <v>38004</v>
      </c>
      <c r="B1180" s="2">
        <v>42589</v>
      </c>
      <c r="C1180" s="10">
        <f>VLOOKUP(B1180,Dates!A:B,2,FALSE)</f>
        <v>1</v>
      </c>
      <c r="D1180">
        <v>4</v>
      </c>
      <c r="E1180" s="2">
        <f t="shared" si="72"/>
        <v>42593</v>
      </c>
      <c r="F1180">
        <v>1</v>
      </c>
      <c r="G1180" t="s">
        <v>62</v>
      </c>
      <c r="H1180" t="str">
        <f t="shared" si="73"/>
        <v>Other</v>
      </c>
      <c r="I1180">
        <v>29</v>
      </c>
      <c r="J1180">
        <v>4986</v>
      </c>
      <c r="K1180">
        <v>5</v>
      </c>
      <c r="L1180" t="s">
        <v>31</v>
      </c>
      <c r="M1180" t="s">
        <v>893</v>
      </c>
      <c r="N1180" t="s">
        <v>976</v>
      </c>
      <c r="O1180" t="s">
        <v>940</v>
      </c>
      <c r="P1180">
        <v>21215</v>
      </c>
      <c r="Q1180" t="s">
        <v>896</v>
      </c>
      <c r="R1180" t="s">
        <v>913</v>
      </c>
      <c r="S1180" t="s">
        <v>1047</v>
      </c>
      <c r="T1180" t="s">
        <v>1046</v>
      </c>
      <c r="U1180" s="7">
        <v>39.990001679999999</v>
      </c>
      <c r="V1180" s="7">
        <v>34.198098313835338</v>
      </c>
      <c r="W1180">
        <v>2</v>
      </c>
      <c r="X1180" s="7">
        <v>12</v>
      </c>
      <c r="Y1180" s="7">
        <v>79.980003359999998</v>
      </c>
      <c r="Z1180" s="7">
        <f t="shared" si="74"/>
        <v>67.980003359999998</v>
      </c>
      <c r="AA1180" t="s">
        <v>66</v>
      </c>
      <c r="AB1180" t="str">
        <f t="shared" si="75"/>
        <v>Non-Cash Payments</v>
      </c>
    </row>
    <row r="1181" spans="1:28" x14ac:dyDescent="0.25">
      <c r="A1181">
        <v>40064</v>
      </c>
      <c r="B1181" s="2">
        <v>42559</v>
      </c>
      <c r="C1181" s="10">
        <f>VLOOKUP(B1181,Dates!A:B,2,FALSE)</f>
        <v>6</v>
      </c>
      <c r="D1181">
        <v>4</v>
      </c>
      <c r="E1181" s="2">
        <f t="shared" si="72"/>
        <v>42565</v>
      </c>
      <c r="F1181">
        <v>1</v>
      </c>
      <c r="G1181" t="s">
        <v>62</v>
      </c>
      <c r="H1181" t="str">
        <f t="shared" si="73"/>
        <v>Other</v>
      </c>
      <c r="I1181">
        <v>24</v>
      </c>
      <c r="J1181">
        <v>6708</v>
      </c>
      <c r="K1181">
        <v>5</v>
      </c>
      <c r="L1181" t="s">
        <v>31</v>
      </c>
      <c r="M1181" t="s">
        <v>893</v>
      </c>
      <c r="N1181" t="s">
        <v>1002</v>
      </c>
      <c r="O1181" t="s">
        <v>905</v>
      </c>
      <c r="P1181">
        <v>76106</v>
      </c>
      <c r="Q1181" t="s">
        <v>896</v>
      </c>
      <c r="R1181" t="s">
        <v>903</v>
      </c>
      <c r="S1181" t="s">
        <v>1059</v>
      </c>
      <c r="T1181" t="s">
        <v>1058</v>
      </c>
      <c r="U1181" s="7">
        <v>50</v>
      </c>
      <c r="V1181" s="7">
        <v>43.678035218757444</v>
      </c>
      <c r="W1181">
        <v>2</v>
      </c>
      <c r="X1181" s="7">
        <v>15</v>
      </c>
      <c r="Y1181" s="7">
        <v>100</v>
      </c>
      <c r="Z1181" s="7">
        <f t="shared" si="74"/>
        <v>85</v>
      </c>
      <c r="AA1181" t="s">
        <v>66</v>
      </c>
      <c r="AB1181" t="str">
        <f t="shared" si="75"/>
        <v>Non-Cash Payments</v>
      </c>
    </row>
    <row r="1182" spans="1:28" x14ac:dyDescent="0.25">
      <c r="A1182">
        <v>45993</v>
      </c>
      <c r="B1182" s="2">
        <v>42411</v>
      </c>
      <c r="C1182" s="10">
        <f>VLOOKUP(B1182,Dates!A:B,2,FALSE)</f>
        <v>5</v>
      </c>
      <c r="D1182">
        <v>4</v>
      </c>
      <c r="E1182" s="2">
        <f t="shared" si="72"/>
        <v>42417</v>
      </c>
      <c r="F1182">
        <v>0</v>
      </c>
      <c r="G1182" t="s">
        <v>62</v>
      </c>
      <c r="H1182" t="str">
        <f t="shared" si="73"/>
        <v>Other</v>
      </c>
      <c r="I1182">
        <v>24</v>
      </c>
      <c r="J1182">
        <v>6872</v>
      </c>
      <c r="K1182">
        <v>5</v>
      </c>
      <c r="L1182" t="s">
        <v>31</v>
      </c>
      <c r="M1182" t="s">
        <v>893</v>
      </c>
      <c r="N1182" t="s">
        <v>978</v>
      </c>
      <c r="O1182" t="s">
        <v>979</v>
      </c>
      <c r="Q1182" t="s">
        <v>918</v>
      </c>
      <c r="R1182" t="s">
        <v>918</v>
      </c>
      <c r="S1182" t="s">
        <v>1059</v>
      </c>
      <c r="T1182" t="s">
        <v>1058</v>
      </c>
      <c r="U1182" s="7">
        <v>50</v>
      </c>
      <c r="V1182" s="7">
        <v>43.678035218757444</v>
      </c>
      <c r="W1182">
        <v>2</v>
      </c>
      <c r="X1182" s="7">
        <v>18</v>
      </c>
      <c r="Y1182" s="7">
        <v>100</v>
      </c>
      <c r="Z1182" s="7">
        <f t="shared" si="74"/>
        <v>82</v>
      </c>
      <c r="AA1182" t="s">
        <v>66</v>
      </c>
      <c r="AB1182" t="str">
        <f t="shared" si="75"/>
        <v>Non-Cash Payments</v>
      </c>
    </row>
    <row r="1183" spans="1:28" x14ac:dyDescent="0.25">
      <c r="A1183">
        <v>32184</v>
      </c>
      <c r="B1183" s="2">
        <v>42474</v>
      </c>
      <c r="C1183" s="10">
        <f>VLOOKUP(B1183,Dates!A:B,2,FALSE)</f>
        <v>5</v>
      </c>
      <c r="D1183">
        <v>4</v>
      </c>
      <c r="E1183" s="2">
        <f t="shared" si="72"/>
        <v>42480</v>
      </c>
      <c r="F1183">
        <v>1</v>
      </c>
      <c r="G1183" t="s">
        <v>62</v>
      </c>
      <c r="H1183" t="str">
        <f t="shared" si="73"/>
        <v>Other</v>
      </c>
      <c r="I1183">
        <v>29</v>
      </c>
      <c r="J1183">
        <v>11170</v>
      </c>
      <c r="K1183">
        <v>5</v>
      </c>
      <c r="L1183" t="s">
        <v>31</v>
      </c>
      <c r="M1183" t="s">
        <v>893</v>
      </c>
      <c r="N1183" t="s">
        <v>1003</v>
      </c>
      <c r="O1183" t="s">
        <v>940</v>
      </c>
      <c r="P1183">
        <v>21044</v>
      </c>
      <c r="Q1183" t="s">
        <v>896</v>
      </c>
      <c r="R1183" t="s">
        <v>913</v>
      </c>
      <c r="S1183" t="s">
        <v>1047</v>
      </c>
      <c r="T1183" t="s">
        <v>1046</v>
      </c>
      <c r="U1183" s="7">
        <v>39.990001679999999</v>
      </c>
      <c r="V1183" s="7">
        <v>34.198098313835338</v>
      </c>
      <c r="W1183">
        <v>2</v>
      </c>
      <c r="X1183" s="7">
        <v>14.399999619999999</v>
      </c>
      <c r="Y1183" s="7">
        <v>79.980003359999998</v>
      </c>
      <c r="Z1183" s="7">
        <f t="shared" si="74"/>
        <v>65.580003739999995</v>
      </c>
      <c r="AA1183" t="s">
        <v>66</v>
      </c>
      <c r="AB1183" t="str">
        <f t="shared" si="75"/>
        <v>Non-Cash Payments</v>
      </c>
    </row>
    <row r="1184" spans="1:28" x14ac:dyDescent="0.25">
      <c r="A1184">
        <v>38423</v>
      </c>
      <c r="B1184" s="2">
        <v>42565</v>
      </c>
      <c r="C1184" s="10">
        <f>VLOOKUP(B1184,Dates!A:B,2,FALSE)</f>
        <v>5</v>
      </c>
      <c r="D1184">
        <v>4</v>
      </c>
      <c r="E1184" s="2">
        <f t="shared" si="72"/>
        <v>42571</v>
      </c>
      <c r="F1184">
        <v>0</v>
      </c>
      <c r="G1184" t="s">
        <v>62</v>
      </c>
      <c r="H1184" t="str">
        <f t="shared" si="73"/>
        <v>Other</v>
      </c>
      <c r="I1184">
        <v>29</v>
      </c>
      <c r="J1184">
        <v>289</v>
      </c>
      <c r="K1184">
        <v>5</v>
      </c>
      <c r="L1184" t="s">
        <v>31</v>
      </c>
      <c r="M1184" t="s">
        <v>893</v>
      </c>
      <c r="N1184" t="s">
        <v>1004</v>
      </c>
      <c r="O1184" t="s">
        <v>943</v>
      </c>
      <c r="P1184">
        <v>30318</v>
      </c>
      <c r="Q1184" t="s">
        <v>896</v>
      </c>
      <c r="R1184" t="s">
        <v>931</v>
      </c>
      <c r="S1184" t="s">
        <v>1047</v>
      </c>
      <c r="T1184" t="s">
        <v>1046</v>
      </c>
      <c r="U1184" s="7">
        <v>39.990001679999999</v>
      </c>
      <c r="V1184" s="7">
        <v>34.198098313835338</v>
      </c>
      <c r="W1184">
        <v>2</v>
      </c>
      <c r="X1184" s="7">
        <v>20</v>
      </c>
      <c r="Y1184" s="7">
        <v>79.980003359999998</v>
      </c>
      <c r="Z1184" s="7">
        <f t="shared" si="74"/>
        <v>59.980003359999998</v>
      </c>
      <c r="AA1184" t="s">
        <v>66</v>
      </c>
      <c r="AB1184" t="str">
        <f t="shared" si="75"/>
        <v>Non-Cash Payments</v>
      </c>
    </row>
    <row r="1185" spans="1:28" x14ac:dyDescent="0.25">
      <c r="A1185">
        <v>39455</v>
      </c>
      <c r="B1185" s="2">
        <v>42580</v>
      </c>
      <c r="C1185" s="10">
        <f>VLOOKUP(B1185,Dates!A:B,2,FALSE)</f>
        <v>6</v>
      </c>
      <c r="D1185">
        <v>4</v>
      </c>
      <c r="E1185" s="2">
        <f t="shared" si="72"/>
        <v>42586</v>
      </c>
      <c r="F1185">
        <v>1</v>
      </c>
      <c r="G1185" t="s">
        <v>62</v>
      </c>
      <c r="H1185" t="str">
        <f t="shared" si="73"/>
        <v>Other</v>
      </c>
      <c r="I1185">
        <v>37</v>
      </c>
      <c r="J1185">
        <v>4707</v>
      </c>
      <c r="K1185">
        <v>6</v>
      </c>
      <c r="L1185" t="s">
        <v>35</v>
      </c>
      <c r="M1185" t="s">
        <v>893</v>
      </c>
      <c r="N1185" t="s">
        <v>1005</v>
      </c>
      <c r="O1185" t="s">
        <v>905</v>
      </c>
      <c r="P1185">
        <v>79762</v>
      </c>
      <c r="Q1185" t="s">
        <v>896</v>
      </c>
      <c r="R1185" t="s">
        <v>903</v>
      </c>
      <c r="S1185" t="s">
        <v>1051</v>
      </c>
      <c r="T1185" t="s">
        <v>1074</v>
      </c>
      <c r="U1185" s="7">
        <v>47.990001679999999</v>
      </c>
      <c r="V1185" s="7">
        <v>51.274287170714288</v>
      </c>
      <c r="W1185">
        <v>2</v>
      </c>
      <c r="X1185" s="7">
        <v>3.8399999139999998</v>
      </c>
      <c r="Y1185" s="7">
        <v>95.980003359999998</v>
      </c>
      <c r="Z1185" s="7">
        <f t="shared" si="74"/>
        <v>92.140003445999994</v>
      </c>
      <c r="AA1185" t="s">
        <v>66</v>
      </c>
      <c r="AB1185" t="str">
        <f t="shared" si="75"/>
        <v>Non-Cash Payments</v>
      </c>
    </row>
    <row r="1186" spans="1:28" x14ac:dyDescent="0.25">
      <c r="A1186">
        <v>38920</v>
      </c>
      <c r="B1186" s="2">
        <v>42573</v>
      </c>
      <c r="C1186" s="10">
        <f>VLOOKUP(B1186,Dates!A:B,2,FALSE)</f>
        <v>6</v>
      </c>
      <c r="D1186">
        <v>4</v>
      </c>
      <c r="E1186" s="2">
        <f t="shared" si="72"/>
        <v>42579</v>
      </c>
      <c r="F1186">
        <v>1</v>
      </c>
      <c r="G1186" t="s">
        <v>62</v>
      </c>
      <c r="H1186" t="str">
        <f t="shared" si="73"/>
        <v>Other</v>
      </c>
      <c r="I1186">
        <v>37</v>
      </c>
      <c r="J1186">
        <v>3085</v>
      </c>
      <c r="K1186">
        <v>6</v>
      </c>
      <c r="L1186" t="s">
        <v>35</v>
      </c>
      <c r="M1186" t="s">
        <v>893</v>
      </c>
      <c r="N1186" t="s">
        <v>988</v>
      </c>
      <c r="O1186" t="s">
        <v>989</v>
      </c>
      <c r="P1186">
        <v>19711</v>
      </c>
      <c r="Q1186" t="s">
        <v>896</v>
      </c>
      <c r="R1186" t="s">
        <v>913</v>
      </c>
      <c r="S1186" t="s">
        <v>1051</v>
      </c>
      <c r="T1186" t="s">
        <v>1124</v>
      </c>
      <c r="U1186" s="7">
        <v>47.990001679999999</v>
      </c>
      <c r="V1186" s="7">
        <v>41.802334851666664</v>
      </c>
      <c r="W1186">
        <v>2</v>
      </c>
      <c r="X1186" s="7">
        <v>4.8000001909999996</v>
      </c>
      <c r="Y1186" s="7">
        <v>95.980003359999998</v>
      </c>
      <c r="Z1186" s="7">
        <f t="shared" si="74"/>
        <v>91.180003169000003</v>
      </c>
      <c r="AA1186" t="s">
        <v>66</v>
      </c>
      <c r="AB1186" t="str">
        <f t="shared" si="75"/>
        <v>Non-Cash Payments</v>
      </c>
    </row>
    <row r="1187" spans="1:28" x14ac:dyDescent="0.25">
      <c r="A1187">
        <v>38129</v>
      </c>
      <c r="B1187" s="2">
        <v>42650</v>
      </c>
      <c r="C1187" s="10">
        <f>VLOOKUP(B1187,Dates!A:B,2,FALSE)</f>
        <v>6</v>
      </c>
      <c r="D1187">
        <v>4</v>
      </c>
      <c r="E1187" s="2">
        <f t="shared" si="72"/>
        <v>42656</v>
      </c>
      <c r="F1187">
        <v>1</v>
      </c>
      <c r="G1187" t="s">
        <v>62</v>
      </c>
      <c r="H1187" t="str">
        <f t="shared" si="73"/>
        <v>Other</v>
      </c>
      <c r="I1187">
        <v>40</v>
      </c>
      <c r="J1187">
        <v>2319</v>
      </c>
      <c r="K1187">
        <v>6</v>
      </c>
      <c r="L1187" t="s">
        <v>35</v>
      </c>
      <c r="M1187" t="s">
        <v>893</v>
      </c>
      <c r="N1187" t="s">
        <v>981</v>
      </c>
      <c r="O1187" t="s">
        <v>923</v>
      </c>
      <c r="P1187">
        <v>60610</v>
      </c>
      <c r="Q1187" t="s">
        <v>896</v>
      </c>
      <c r="R1187" t="s">
        <v>903</v>
      </c>
      <c r="S1187" t="s">
        <v>1061</v>
      </c>
      <c r="T1187" t="s">
        <v>1080</v>
      </c>
      <c r="U1187" s="7">
        <v>24.989999770000001</v>
      </c>
      <c r="V1187" s="7">
        <v>31.600000078500003</v>
      </c>
      <c r="W1187">
        <v>2</v>
      </c>
      <c r="X1187" s="7">
        <v>2.75</v>
      </c>
      <c r="Y1187" s="7">
        <v>49.979999540000001</v>
      </c>
      <c r="Z1187" s="7">
        <f t="shared" si="74"/>
        <v>47.229999540000001</v>
      </c>
      <c r="AA1187" t="s">
        <v>66</v>
      </c>
      <c r="AB1187" t="str">
        <f t="shared" si="75"/>
        <v>Non-Cash Payments</v>
      </c>
    </row>
    <row r="1188" spans="1:28" x14ac:dyDescent="0.25">
      <c r="A1188">
        <v>31476</v>
      </c>
      <c r="B1188" s="2">
        <v>42464</v>
      </c>
      <c r="C1188" s="10">
        <f>VLOOKUP(B1188,Dates!A:B,2,FALSE)</f>
        <v>2</v>
      </c>
      <c r="D1188">
        <v>4</v>
      </c>
      <c r="E1188" s="2">
        <f t="shared" si="72"/>
        <v>42468</v>
      </c>
      <c r="F1188">
        <v>0</v>
      </c>
      <c r="G1188" t="s">
        <v>62</v>
      </c>
      <c r="H1188" t="str">
        <f t="shared" si="73"/>
        <v>Other</v>
      </c>
      <c r="I1188">
        <v>13</v>
      </c>
      <c r="J1188">
        <v>3302</v>
      </c>
      <c r="K1188">
        <v>3</v>
      </c>
      <c r="L1188" t="s">
        <v>24</v>
      </c>
      <c r="M1188" t="s">
        <v>893</v>
      </c>
      <c r="N1188" t="s">
        <v>927</v>
      </c>
      <c r="O1188" t="s">
        <v>928</v>
      </c>
      <c r="P1188">
        <v>10009</v>
      </c>
      <c r="Q1188" t="s">
        <v>896</v>
      </c>
      <c r="R1188" t="s">
        <v>913</v>
      </c>
      <c r="S1188" t="s">
        <v>1051</v>
      </c>
      <c r="T1188" t="s">
        <v>1106</v>
      </c>
      <c r="U1188" s="7">
        <v>44.990001679999999</v>
      </c>
      <c r="V1188" s="7">
        <v>31.547668386333335</v>
      </c>
      <c r="W1188">
        <v>2</v>
      </c>
      <c r="X1188" s="7">
        <v>4.5</v>
      </c>
      <c r="Y1188" s="7">
        <v>89.980003359999998</v>
      </c>
      <c r="Z1188" s="7">
        <f t="shared" si="74"/>
        <v>85.480003359999998</v>
      </c>
      <c r="AA1188" t="s">
        <v>66</v>
      </c>
      <c r="AB1188" t="str">
        <f t="shared" si="75"/>
        <v>Non-Cash Payments</v>
      </c>
    </row>
    <row r="1189" spans="1:28" x14ac:dyDescent="0.25">
      <c r="A1189">
        <v>33744</v>
      </c>
      <c r="B1189" s="2">
        <v>42556</v>
      </c>
      <c r="C1189" s="10">
        <f>VLOOKUP(B1189,Dates!A:B,2,FALSE)</f>
        <v>3</v>
      </c>
      <c r="D1189">
        <v>4</v>
      </c>
      <c r="E1189" s="2">
        <f t="shared" si="72"/>
        <v>42562</v>
      </c>
      <c r="F1189">
        <v>1</v>
      </c>
      <c r="G1189" t="s">
        <v>62</v>
      </c>
      <c r="H1189" t="str">
        <f t="shared" si="73"/>
        <v>Other</v>
      </c>
      <c r="I1189">
        <v>9</v>
      </c>
      <c r="J1189">
        <v>3815</v>
      </c>
      <c r="K1189">
        <v>3</v>
      </c>
      <c r="L1189" t="s">
        <v>24</v>
      </c>
      <c r="M1189" t="s">
        <v>893</v>
      </c>
      <c r="N1189" t="s">
        <v>920</v>
      </c>
      <c r="O1189" t="s">
        <v>921</v>
      </c>
      <c r="P1189">
        <v>19143</v>
      </c>
      <c r="Q1189" t="s">
        <v>896</v>
      </c>
      <c r="R1189" t="s">
        <v>913</v>
      </c>
      <c r="S1189" t="s">
        <v>1045</v>
      </c>
      <c r="T1189" t="s">
        <v>1095</v>
      </c>
      <c r="U1189" s="7">
        <v>30</v>
      </c>
      <c r="V1189" s="7">
        <v>34.094166694333332</v>
      </c>
      <c r="W1189">
        <v>2</v>
      </c>
      <c r="X1189" s="7">
        <v>4.1999998090000004</v>
      </c>
      <c r="Y1189" s="7">
        <v>60</v>
      </c>
      <c r="Z1189" s="7">
        <f t="shared" si="74"/>
        <v>55.800000191000002</v>
      </c>
      <c r="AA1189" t="s">
        <v>66</v>
      </c>
      <c r="AB1189" t="str">
        <f t="shared" si="75"/>
        <v>Non-Cash Payments</v>
      </c>
    </row>
    <row r="1190" spans="1:28" x14ac:dyDescent="0.25">
      <c r="A1190">
        <v>38866</v>
      </c>
      <c r="B1190" s="2">
        <v>42572</v>
      </c>
      <c r="C1190" s="10">
        <f>VLOOKUP(B1190,Dates!A:B,2,FALSE)</f>
        <v>5</v>
      </c>
      <c r="D1190">
        <v>4</v>
      </c>
      <c r="E1190" s="2">
        <f t="shared" si="72"/>
        <v>42578</v>
      </c>
      <c r="F1190">
        <v>0</v>
      </c>
      <c r="G1190" t="s">
        <v>62</v>
      </c>
      <c r="H1190" t="str">
        <f t="shared" si="73"/>
        <v>Other</v>
      </c>
      <c r="I1190">
        <v>9</v>
      </c>
      <c r="J1190">
        <v>10226</v>
      </c>
      <c r="K1190">
        <v>3</v>
      </c>
      <c r="L1190" t="s">
        <v>24</v>
      </c>
      <c r="M1190" t="s">
        <v>893</v>
      </c>
      <c r="N1190" t="s">
        <v>898</v>
      </c>
      <c r="O1190" t="s">
        <v>899</v>
      </c>
      <c r="P1190">
        <v>90045</v>
      </c>
      <c r="Q1190" t="s">
        <v>896</v>
      </c>
      <c r="R1190" t="s">
        <v>897</v>
      </c>
      <c r="S1190" t="s">
        <v>1045</v>
      </c>
      <c r="T1190" t="s">
        <v>1044</v>
      </c>
      <c r="U1190" s="7">
        <v>99.989997860000003</v>
      </c>
      <c r="V1190" s="7">
        <v>95.114003926871064</v>
      </c>
      <c r="W1190">
        <v>2</v>
      </c>
      <c r="X1190" s="7">
        <v>14</v>
      </c>
      <c r="Y1190" s="7">
        <v>199.97999572000001</v>
      </c>
      <c r="Z1190" s="7">
        <f t="shared" si="74"/>
        <v>185.97999572000001</v>
      </c>
      <c r="AA1190" t="s">
        <v>66</v>
      </c>
      <c r="AB1190" t="str">
        <f t="shared" si="75"/>
        <v>Non-Cash Payments</v>
      </c>
    </row>
    <row r="1191" spans="1:28" x14ac:dyDescent="0.25">
      <c r="A1191">
        <v>36757</v>
      </c>
      <c r="B1191" s="2">
        <v>42541</v>
      </c>
      <c r="C1191" s="10">
        <f>VLOOKUP(B1191,Dates!A:B,2,FALSE)</f>
        <v>2</v>
      </c>
      <c r="D1191">
        <v>4</v>
      </c>
      <c r="E1191" s="2">
        <f t="shared" si="72"/>
        <v>42545</v>
      </c>
      <c r="F1191">
        <v>0</v>
      </c>
      <c r="G1191" t="s">
        <v>62</v>
      </c>
      <c r="H1191" t="str">
        <f t="shared" si="73"/>
        <v>Other</v>
      </c>
      <c r="I1191">
        <v>11</v>
      </c>
      <c r="J1191">
        <v>2456</v>
      </c>
      <c r="K1191">
        <v>3</v>
      </c>
      <c r="L1191" t="s">
        <v>24</v>
      </c>
      <c r="M1191" t="s">
        <v>893</v>
      </c>
      <c r="N1191" t="s">
        <v>946</v>
      </c>
      <c r="O1191" t="s">
        <v>930</v>
      </c>
      <c r="P1191">
        <v>28806</v>
      </c>
      <c r="Q1191" t="s">
        <v>896</v>
      </c>
      <c r="R1191" t="s">
        <v>931</v>
      </c>
      <c r="S1191" t="s">
        <v>1094</v>
      </c>
      <c r="T1191" t="s">
        <v>1093</v>
      </c>
      <c r="U1191" s="7">
        <v>34.990001679999999</v>
      </c>
      <c r="V1191" s="7">
        <v>25.521801568600001</v>
      </c>
      <c r="W1191">
        <v>2</v>
      </c>
      <c r="X1191" s="7">
        <v>7</v>
      </c>
      <c r="Y1191" s="7">
        <v>69.980003359999998</v>
      </c>
      <c r="Z1191" s="7">
        <f t="shared" si="74"/>
        <v>62.980003359999998</v>
      </c>
      <c r="AA1191" t="s">
        <v>66</v>
      </c>
      <c r="AB1191" t="str">
        <f t="shared" si="75"/>
        <v>Non-Cash Payments</v>
      </c>
    </row>
    <row r="1192" spans="1:28" x14ac:dyDescent="0.25">
      <c r="A1192">
        <v>32695</v>
      </c>
      <c r="B1192" s="2">
        <v>42482</v>
      </c>
      <c r="C1192" s="10">
        <f>VLOOKUP(B1192,Dates!A:B,2,FALSE)</f>
        <v>6</v>
      </c>
      <c r="D1192">
        <v>4</v>
      </c>
      <c r="E1192" s="2">
        <f t="shared" si="72"/>
        <v>42488</v>
      </c>
      <c r="F1192">
        <v>1</v>
      </c>
      <c r="G1192" t="s">
        <v>62</v>
      </c>
      <c r="H1192" t="str">
        <f t="shared" si="73"/>
        <v>Other</v>
      </c>
      <c r="I1192">
        <v>9</v>
      </c>
      <c r="J1192">
        <v>4477</v>
      </c>
      <c r="K1192">
        <v>3</v>
      </c>
      <c r="L1192" t="s">
        <v>24</v>
      </c>
      <c r="M1192" t="s">
        <v>893</v>
      </c>
      <c r="N1192" t="s">
        <v>927</v>
      </c>
      <c r="O1192" t="s">
        <v>928</v>
      </c>
      <c r="P1192">
        <v>10035</v>
      </c>
      <c r="Q1192" t="s">
        <v>896</v>
      </c>
      <c r="R1192" t="s">
        <v>913</v>
      </c>
      <c r="S1192" t="s">
        <v>1045</v>
      </c>
      <c r="T1192" t="s">
        <v>1044</v>
      </c>
      <c r="U1192" s="7">
        <v>99.989997860000003</v>
      </c>
      <c r="V1192" s="7">
        <v>95.114003926871064</v>
      </c>
      <c r="W1192">
        <v>2</v>
      </c>
      <c r="X1192" s="7">
        <v>30</v>
      </c>
      <c r="Y1192" s="7">
        <v>199.97999572000001</v>
      </c>
      <c r="Z1192" s="7">
        <f t="shared" si="74"/>
        <v>169.97999572000001</v>
      </c>
      <c r="AA1192" t="s">
        <v>66</v>
      </c>
      <c r="AB1192" t="str">
        <f t="shared" si="75"/>
        <v>Non-Cash Payments</v>
      </c>
    </row>
    <row r="1193" spans="1:28" x14ac:dyDescent="0.25">
      <c r="A1193">
        <v>36352</v>
      </c>
      <c r="B1193" s="2">
        <v>42535</v>
      </c>
      <c r="C1193" s="10">
        <f>VLOOKUP(B1193,Dates!A:B,2,FALSE)</f>
        <v>3</v>
      </c>
      <c r="D1193">
        <v>4</v>
      </c>
      <c r="E1193" s="2">
        <f t="shared" si="72"/>
        <v>42541</v>
      </c>
      <c r="F1193">
        <v>0</v>
      </c>
      <c r="G1193" t="s">
        <v>62</v>
      </c>
      <c r="H1193" t="str">
        <f t="shared" si="73"/>
        <v>Other</v>
      </c>
      <c r="I1193">
        <v>13</v>
      </c>
      <c r="J1193">
        <v>4427</v>
      </c>
      <c r="K1193">
        <v>3</v>
      </c>
      <c r="L1193" t="s">
        <v>24</v>
      </c>
      <c r="M1193" t="s">
        <v>893</v>
      </c>
      <c r="N1193" t="s">
        <v>977</v>
      </c>
      <c r="O1193" t="s">
        <v>905</v>
      </c>
      <c r="P1193">
        <v>75217</v>
      </c>
      <c r="Q1193" t="s">
        <v>896</v>
      </c>
      <c r="R1193" t="s">
        <v>903</v>
      </c>
      <c r="S1193" t="s">
        <v>1051</v>
      </c>
      <c r="T1193" t="s">
        <v>1085</v>
      </c>
      <c r="U1193" s="7">
        <v>31.989999770000001</v>
      </c>
      <c r="V1193" s="7">
        <v>27.763856872771434</v>
      </c>
      <c r="W1193">
        <v>2</v>
      </c>
      <c r="X1193" s="7">
        <v>9.6000003809999992</v>
      </c>
      <c r="Y1193" s="7">
        <v>63.979999540000001</v>
      </c>
      <c r="Z1193" s="7">
        <f t="shared" si="74"/>
        <v>54.379999159</v>
      </c>
      <c r="AA1193" t="s">
        <v>66</v>
      </c>
      <c r="AB1193" t="str">
        <f t="shared" si="75"/>
        <v>Non-Cash Payments</v>
      </c>
    </row>
    <row r="1194" spans="1:28" x14ac:dyDescent="0.25">
      <c r="A1194">
        <v>36093</v>
      </c>
      <c r="B1194" s="2">
        <v>42649</v>
      </c>
      <c r="C1194" s="10">
        <f>VLOOKUP(B1194,Dates!A:B,2,FALSE)</f>
        <v>5</v>
      </c>
      <c r="D1194">
        <v>4</v>
      </c>
      <c r="E1194" s="2">
        <f t="shared" si="72"/>
        <v>42655</v>
      </c>
      <c r="F1194">
        <v>0</v>
      </c>
      <c r="G1194" t="s">
        <v>62</v>
      </c>
      <c r="H1194" t="str">
        <f t="shared" si="73"/>
        <v>Other</v>
      </c>
      <c r="I1194">
        <v>9</v>
      </c>
      <c r="J1194">
        <v>3628</v>
      </c>
      <c r="K1194">
        <v>3</v>
      </c>
      <c r="L1194" t="s">
        <v>24</v>
      </c>
      <c r="M1194" t="s">
        <v>893</v>
      </c>
      <c r="N1194" t="s">
        <v>934</v>
      </c>
      <c r="O1194" t="s">
        <v>935</v>
      </c>
      <c r="P1194">
        <v>32216</v>
      </c>
      <c r="Q1194" t="s">
        <v>896</v>
      </c>
      <c r="R1194" t="s">
        <v>931</v>
      </c>
      <c r="S1194" t="s">
        <v>1045</v>
      </c>
      <c r="T1194" t="s">
        <v>1044</v>
      </c>
      <c r="U1194" s="7">
        <v>99.989997860000003</v>
      </c>
      <c r="V1194" s="7">
        <v>95.114003926871064</v>
      </c>
      <c r="W1194">
        <v>2</v>
      </c>
      <c r="X1194" s="7">
        <v>50</v>
      </c>
      <c r="Y1194" s="7">
        <v>199.97999572000001</v>
      </c>
      <c r="Z1194" s="7">
        <f t="shared" si="74"/>
        <v>149.97999572000001</v>
      </c>
      <c r="AA1194" t="s">
        <v>66</v>
      </c>
      <c r="AB1194" t="str">
        <f t="shared" si="75"/>
        <v>Non-Cash Payments</v>
      </c>
    </row>
    <row r="1195" spans="1:28" x14ac:dyDescent="0.25">
      <c r="A1195">
        <v>39307</v>
      </c>
      <c r="B1195" s="2">
        <v>42578</v>
      </c>
      <c r="C1195" s="10">
        <f>VLOOKUP(B1195,Dates!A:B,2,FALSE)</f>
        <v>4</v>
      </c>
      <c r="D1195">
        <v>4</v>
      </c>
      <c r="E1195" s="2">
        <f t="shared" si="72"/>
        <v>42584</v>
      </c>
      <c r="F1195">
        <v>0</v>
      </c>
      <c r="G1195" t="s">
        <v>62</v>
      </c>
      <c r="H1195" t="str">
        <f t="shared" si="73"/>
        <v>Other</v>
      </c>
      <c r="I1195">
        <v>17</v>
      </c>
      <c r="J1195">
        <v>3029</v>
      </c>
      <c r="K1195">
        <v>4</v>
      </c>
      <c r="L1195" t="s">
        <v>46</v>
      </c>
      <c r="M1195" t="s">
        <v>893</v>
      </c>
      <c r="N1195" t="s">
        <v>920</v>
      </c>
      <c r="O1195" t="s">
        <v>921</v>
      </c>
      <c r="P1195">
        <v>19134</v>
      </c>
      <c r="Q1195" t="s">
        <v>896</v>
      </c>
      <c r="R1195" t="s">
        <v>913</v>
      </c>
      <c r="S1195" t="s">
        <v>1055</v>
      </c>
      <c r="T1195" t="s">
        <v>1054</v>
      </c>
      <c r="U1195" s="7">
        <v>59.990001679999999</v>
      </c>
      <c r="V1195" s="7">
        <v>54.488929209402009</v>
      </c>
      <c r="W1195">
        <v>2</v>
      </c>
      <c r="X1195" s="7">
        <v>10.80000019</v>
      </c>
      <c r="Y1195" s="7">
        <v>119.98000336</v>
      </c>
      <c r="Z1195" s="7">
        <f t="shared" si="74"/>
        <v>109.18000316999999</v>
      </c>
      <c r="AA1195" t="s">
        <v>66</v>
      </c>
      <c r="AB1195" t="str">
        <f t="shared" si="75"/>
        <v>Non-Cash Payments</v>
      </c>
    </row>
    <row r="1196" spans="1:28" x14ac:dyDescent="0.25">
      <c r="A1196">
        <v>35120</v>
      </c>
      <c r="B1196" s="2">
        <v>42517</v>
      </c>
      <c r="C1196" s="10">
        <f>VLOOKUP(B1196,Dates!A:B,2,FALSE)</f>
        <v>6</v>
      </c>
      <c r="D1196">
        <v>4</v>
      </c>
      <c r="E1196" s="2">
        <f t="shared" si="72"/>
        <v>42523</v>
      </c>
      <c r="F1196">
        <v>1</v>
      </c>
      <c r="G1196" t="s">
        <v>62</v>
      </c>
      <c r="H1196" t="str">
        <f t="shared" si="73"/>
        <v>Other</v>
      </c>
      <c r="I1196">
        <v>17</v>
      </c>
      <c r="J1196">
        <v>11791</v>
      </c>
      <c r="K1196">
        <v>4</v>
      </c>
      <c r="L1196" t="s">
        <v>46</v>
      </c>
      <c r="M1196" t="s">
        <v>893</v>
      </c>
      <c r="N1196" t="s">
        <v>927</v>
      </c>
      <c r="O1196" t="s">
        <v>928</v>
      </c>
      <c r="P1196">
        <v>10011</v>
      </c>
      <c r="Q1196" t="s">
        <v>896</v>
      </c>
      <c r="R1196" t="s">
        <v>913</v>
      </c>
      <c r="S1196" t="s">
        <v>1055</v>
      </c>
      <c r="T1196" t="s">
        <v>1054</v>
      </c>
      <c r="U1196" s="7">
        <v>59.990001679999999</v>
      </c>
      <c r="V1196" s="7">
        <v>54.488929209402009</v>
      </c>
      <c r="W1196">
        <v>2</v>
      </c>
      <c r="X1196" s="7">
        <v>10.80000019</v>
      </c>
      <c r="Y1196" s="7">
        <v>119.98000336</v>
      </c>
      <c r="Z1196" s="7">
        <f t="shared" si="74"/>
        <v>109.18000316999999</v>
      </c>
      <c r="AA1196" t="s">
        <v>66</v>
      </c>
      <c r="AB1196" t="str">
        <f t="shared" si="75"/>
        <v>Non-Cash Payments</v>
      </c>
    </row>
    <row r="1197" spans="1:28" x14ac:dyDescent="0.25">
      <c r="A1197">
        <v>31794</v>
      </c>
      <c r="B1197" s="2">
        <v>42617</v>
      </c>
      <c r="C1197" s="10">
        <f>VLOOKUP(B1197,Dates!A:B,2,FALSE)</f>
        <v>1</v>
      </c>
      <c r="D1197">
        <v>4</v>
      </c>
      <c r="E1197" s="2">
        <f t="shared" si="72"/>
        <v>42621</v>
      </c>
      <c r="F1197">
        <v>1</v>
      </c>
      <c r="G1197" t="s">
        <v>62</v>
      </c>
      <c r="H1197" t="str">
        <f t="shared" si="73"/>
        <v>Other</v>
      </c>
      <c r="I1197">
        <v>17</v>
      </c>
      <c r="J1197">
        <v>5935</v>
      </c>
      <c r="K1197">
        <v>4</v>
      </c>
      <c r="L1197" t="s">
        <v>46</v>
      </c>
      <c r="M1197" t="s">
        <v>893</v>
      </c>
      <c r="N1197" t="s">
        <v>945</v>
      </c>
      <c r="O1197" t="s">
        <v>899</v>
      </c>
      <c r="P1197">
        <v>92627</v>
      </c>
      <c r="Q1197" t="s">
        <v>896</v>
      </c>
      <c r="R1197" t="s">
        <v>897</v>
      </c>
      <c r="S1197" t="s">
        <v>1055</v>
      </c>
      <c r="T1197" t="s">
        <v>1054</v>
      </c>
      <c r="U1197" s="7">
        <v>59.990001679999999</v>
      </c>
      <c r="V1197" s="7">
        <v>54.488929209402009</v>
      </c>
      <c r="W1197">
        <v>2</v>
      </c>
      <c r="X1197" s="7">
        <v>12</v>
      </c>
      <c r="Y1197" s="7">
        <v>119.98000336</v>
      </c>
      <c r="Z1197" s="7">
        <f t="shared" si="74"/>
        <v>107.98000336</v>
      </c>
      <c r="AA1197" t="s">
        <v>66</v>
      </c>
      <c r="AB1197" t="str">
        <f t="shared" si="75"/>
        <v>Non-Cash Payments</v>
      </c>
    </row>
    <row r="1198" spans="1:28" x14ac:dyDescent="0.25">
      <c r="A1198">
        <v>45882</v>
      </c>
      <c r="B1198" s="2">
        <v>42674</v>
      </c>
      <c r="C1198" s="10">
        <f>VLOOKUP(B1198,Dates!A:B,2,FALSE)</f>
        <v>2</v>
      </c>
      <c r="D1198">
        <v>4</v>
      </c>
      <c r="E1198" s="2">
        <f t="shared" si="72"/>
        <v>42678</v>
      </c>
      <c r="F1198">
        <v>0</v>
      </c>
      <c r="G1198" t="s">
        <v>62</v>
      </c>
      <c r="H1198" t="str">
        <f t="shared" si="73"/>
        <v>Other</v>
      </c>
      <c r="I1198">
        <v>17</v>
      </c>
      <c r="J1198">
        <v>12381</v>
      </c>
      <c r="K1198">
        <v>4</v>
      </c>
      <c r="L1198" t="s">
        <v>46</v>
      </c>
      <c r="M1198" t="s">
        <v>893</v>
      </c>
      <c r="N1198" t="s">
        <v>1006</v>
      </c>
      <c r="O1198" t="s">
        <v>972</v>
      </c>
      <c r="Q1198" t="s">
        <v>918</v>
      </c>
      <c r="R1198" t="s">
        <v>918</v>
      </c>
      <c r="S1198" t="s">
        <v>1055</v>
      </c>
      <c r="T1198" t="s">
        <v>1054</v>
      </c>
      <c r="U1198" s="7">
        <v>59.990001679999999</v>
      </c>
      <c r="V1198" s="7">
        <v>54.488929209402009</v>
      </c>
      <c r="W1198">
        <v>2</v>
      </c>
      <c r="X1198" s="7">
        <v>14.399999619999999</v>
      </c>
      <c r="Y1198" s="7">
        <v>119.98000336</v>
      </c>
      <c r="Z1198" s="7">
        <f t="shared" si="74"/>
        <v>105.58000374</v>
      </c>
      <c r="AA1198" t="s">
        <v>66</v>
      </c>
      <c r="AB1198" t="str">
        <f t="shared" si="75"/>
        <v>Non-Cash Payments</v>
      </c>
    </row>
    <row r="1199" spans="1:28" x14ac:dyDescent="0.25">
      <c r="A1199">
        <v>36996</v>
      </c>
      <c r="B1199" s="2">
        <v>42545</v>
      </c>
      <c r="C1199" s="10">
        <f>VLOOKUP(B1199,Dates!A:B,2,FALSE)</f>
        <v>6</v>
      </c>
      <c r="D1199">
        <v>4</v>
      </c>
      <c r="E1199" s="2">
        <f t="shared" si="72"/>
        <v>42551</v>
      </c>
      <c r="F1199">
        <v>0</v>
      </c>
      <c r="G1199" t="s">
        <v>62</v>
      </c>
      <c r="H1199" t="str">
        <f t="shared" si="73"/>
        <v>Other</v>
      </c>
      <c r="I1199">
        <v>17</v>
      </c>
      <c r="J1199">
        <v>6227</v>
      </c>
      <c r="K1199">
        <v>4</v>
      </c>
      <c r="L1199" t="s">
        <v>46</v>
      </c>
      <c r="M1199" t="s">
        <v>893</v>
      </c>
      <c r="N1199" t="s">
        <v>900</v>
      </c>
      <c r="O1199" t="s">
        <v>899</v>
      </c>
      <c r="P1199">
        <v>94109</v>
      </c>
      <c r="Q1199" t="s">
        <v>896</v>
      </c>
      <c r="R1199" t="s">
        <v>897</v>
      </c>
      <c r="S1199" t="s">
        <v>1055</v>
      </c>
      <c r="T1199" t="s">
        <v>1054</v>
      </c>
      <c r="U1199" s="7">
        <v>59.990001679999999</v>
      </c>
      <c r="V1199" s="7">
        <v>54.488929209402009</v>
      </c>
      <c r="W1199">
        <v>2</v>
      </c>
      <c r="X1199" s="7">
        <v>18</v>
      </c>
      <c r="Y1199" s="7">
        <v>119.98000336</v>
      </c>
      <c r="Z1199" s="7">
        <f t="shared" si="74"/>
        <v>101.98000336</v>
      </c>
      <c r="AA1199" t="s">
        <v>66</v>
      </c>
      <c r="AB1199" t="str">
        <f t="shared" si="75"/>
        <v>Non-Cash Payments</v>
      </c>
    </row>
    <row r="1200" spans="1:28" x14ac:dyDescent="0.25">
      <c r="A1200">
        <v>36297</v>
      </c>
      <c r="B1200" s="2">
        <v>42534</v>
      </c>
      <c r="C1200" s="10">
        <f>VLOOKUP(B1200,Dates!A:B,2,FALSE)</f>
        <v>2</v>
      </c>
      <c r="D1200">
        <v>4</v>
      </c>
      <c r="E1200" s="2">
        <f t="shared" si="72"/>
        <v>42538</v>
      </c>
      <c r="F1200">
        <v>0</v>
      </c>
      <c r="G1200" t="s">
        <v>62</v>
      </c>
      <c r="H1200" t="str">
        <f t="shared" si="73"/>
        <v>Other</v>
      </c>
      <c r="I1200">
        <v>17</v>
      </c>
      <c r="J1200">
        <v>1899</v>
      </c>
      <c r="K1200">
        <v>4</v>
      </c>
      <c r="L1200" t="s">
        <v>46</v>
      </c>
      <c r="M1200" t="s">
        <v>893</v>
      </c>
      <c r="N1200" t="s">
        <v>898</v>
      </c>
      <c r="O1200" t="s">
        <v>899</v>
      </c>
      <c r="P1200">
        <v>90004</v>
      </c>
      <c r="Q1200" t="s">
        <v>896</v>
      </c>
      <c r="R1200" t="s">
        <v>897</v>
      </c>
      <c r="S1200" t="s">
        <v>1055</v>
      </c>
      <c r="T1200" t="s">
        <v>1054</v>
      </c>
      <c r="U1200" s="7">
        <v>59.990001679999999</v>
      </c>
      <c r="V1200" s="7">
        <v>54.488929209402009</v>
      </c>
      <c r="W1200">
        <v>2</v>
      </c>
      <c r="X1200" s="7">
        <v>20.399999619999999</v>
      </c>
      <c r="Y1200" s="7">
        <v>119.98000336</v>
      </c>
      <c r="Z1200" s="7">
        <f t="shared" si="74"/>
        <v>99.580003739999995</v>
      </c>
      <c r="AA1200" t="s">
        <v>66</v>
      </c>
      <c r="AB1200" t="str">
        <f t="shared" si="75"/>
        <v>Non-Cash Payments</v>
      </c>
    </row>
    <row r="1201" spans="1:28" x14ac:dyDescent="0.25">
      <c r="A1201">
        <v>31691</v>
      </c>
      <c r="B1201" s="2">
        <v>42555</v>
      </c>
      <c r="C1201" s="10">
        <f>VLOOKUP(B1201,Dates!A:B,2,FALSE)</f>
        <v>2</v>
      </c>
      <c r="D1201">
        <v>4</v>
      </c>
      <c r="E1201" s="2">
        <f t="shared" si="72"/>
        <v>42559</v>
      </c>
      <c r="F1201">
        <v>0</v>
      </c>
      <c r="G1201" t="s">
        <v>62</v>
      </c>
      <c r="H1201" t="str">
        <f t="shared" si="73"/>
        <v>Other</v>
      </c>
      <c r="I1201">
        <v>17</v>
      </c>
      <c r="J1201">
        <v>11337</v>
      </c>
      <c r="K1201">
        <v>4</v>
      </c>
      <c r="L1201" t="s">
        <v>46</v>
      </c>
      <c r="M1201" t="s">
        <v>893</v>
      </c>
      <c r="N1201" t="s">
        <v>1007</v>
      </c>
      <c r="O1201" t="s">
        <v>955</v>
      </c>
      <c r="P1201">
        <v>89115</v>
      </c>
      <c r="Q1201" t="s">
        <v>896</v>
      </c>
      <c r="R1201" t="s">
        <v>897</v>
      </c>
      <c r="S1201" t="s">
        <v>1055</v>
      </c>
      <c r="T1201" t="s">
        <v>1054</v>
      </c>
      <c r="U1201" s="7">
        <v>59.990001679999999</v>
      </c>
      <c r="V1201" s="7">
        <v>54.488929209402009</v>
      </c>
      <c r="W1201">
        <v>2</v>
      </c>
      <c r="X1201" s="7">
        <v>21.600000380000001</v>
      </c>
      <c r="Y1201" s="7">
        <v>119.98000336</v>
      </c>
      <c r="Z1201" s="7">
        <f t="shared" si="74"/>
        <v>98.38000298</v>
      </c>
      <c r="AA1201" t="s">
        <v>66</v>
      </c>
      <c r="AB1201" t="str">
        <f t="shared" si="75"/>
        <v>Non-Cash Payments</v>
      </c>
    </row>
    <row r="1202" spans="1:28" x14ac:dyDescent="0.25">
      <c r="A1202">
        <v>39206</v>
      </c>
      <c r="B1202" s="2">
        <v>42577</v>
      </c>
      <c r="C1202" s="10">
        <f>VLOOKUP(B1202,Dates!A:B,2,FALSE)</f>
        <v>3</v>
      </c>
      <c r="D1202">
        <v>4</v>
      </c>
      <c r="E1202" s="2">
        <f t="shared" si="72"/>
        <v>42583</v>
      </c>
      <c r="F1202">
        <v>0</v>
      </c>
      <c r="G1202" t="s">
        <v>62</v>
      </c>
      <c r="H1202" t="str">
        <f t="shared" si="73"/>
        <v>Other</v>
      </c>
      <c r="I1202">
        <v>17</v>
      </c>
      <c r="J1202">
        <v>5941</v>
      </c>
      <c r="K1202">
        <v>4</v>
      </c>
      <c r="L1202" t="s">
        <v>46</v>
      </c>
      <c r="M1202" t="s">
        <v>893</v>
      </c>
      <c r="N1202" t="s">
        <v>1008</v>
      </c>
      <c r="O1202" t="s">
        <v>899</v>
      </c>
      <c r="P1202">
        <v>95037</v>
      </c>
      <c r="Q1202" t="s">
        <v>896</v>
      </c>
      <c r="R1202" t="s">
        <v>897</v>
      </c>
      <c r="S1202" t="s">
        <v>1055</v>
      </c>
      <c r="T1202" t="s">
        <v>1054</v>
      </c>
      <c r="U1202" s="7">
        <v>59.990001679999999</v>
      </c>
      <c r="V1202" s="7">
        <v>54.488929209402009</v>
      </c>
      <c r="W1202">
        <v>2</v>
      </c>
      <c r="X1202" s="7">
        <v>21.600000380000001</v>
      </c>
      <c r="Y1202" s="7">
        <v>119.98000336</v>
      </c>
      <c r="Z1202" s="7">
        <f t="shared" si="74"/>
        <v>98.38000298</v>
      </c>
      <c r="AA1202" t="s">
        <v>66</v>
      </c>
      <c r="AB1202" t="str">
        <f t="shared" si="75"/>
        <v>Non-Cash Payments</v>
      </c>
    </row>
    <row r="1203" spans="1:28" x14ac:dyDescent="0.25">
      <c r="A1203">
        <v>33883</v>
      </c>
      <c r="B1203" s="2">
        <v>42618</v>
      </c>
      <c r="C1203" s="10">
        <f>VLOOKUP(B1203,Dates!A:B,2,FALSE)</f>
        <v>2</v>
      </c>
      <c r="D1203">
        <v>4</v>
      </c>
      <c r="E1203" s="2">
        <f t="shared" si="72"/>
        <v>42622</v>
      </c>
      <c r="F1203">
        <v>0</v>
      </c>
      <c r="G1203" t="s">
        <v>62</v>
      </c>
      <c r="H1203" t="str">
        <f t="shared" si="73"/>
        <v>Other</v>
      </c>
      <c r="I1203">
        <v>24</v>
      </c>
      <c r="J1203">
        <v>8556</v>
      </c>
      <c r="K1203">
        <v>5</v>
      </c>
      <c r="L1203" t="s">
        <v>31</v>
      </c>
      <c r="M1203" t="s">
        <v>893</v>
      </c>
      <c r="N1203" t="s">
        <v>927</v>
      </c>
      <c r="O1203" t="s">
        <v>928</v>
      </c>
      <c r="P1203">
        <v>10024</v>
      </c>
      <c r="Q1203" t="s">
        <v>896</v>
      </c>
      <c r="R1203" t="s">
        <v>913</v>
      </c>
      <c r="S1203" t="s">
        <v>1059</v>
      </c>
      <c r="T1203" t="s">
        <v>1058</v>
      </c>
      <c r="U1203" s="7">
        <v>50</v>
      </c>
      <c r="V1203" s="7">
        <v>43.678035218757444</v>
      </c>
      <c r="W1203">
        <v>2</v>
      </c>
      <c r="X1203" s="7">
        <v>1</v>
      </c>
      <c r="Y1203" s="7">
        <v>100</v>
      </c>
      <c r="Z1203" s="7">
        <f t="shared" si="74"/>
        <v>99</v>
      </c>
      <c r="AA1203" t="s">
        <v>66</v>
      </c>
      <c r="AB1203" t="str">
        <f t="shared" si="75"/>
        <v>Non-Cash Payments</v>
      </c>
    </row>
    <row r="1204" spans="1:28" x14ac:dyDescent="0.25">
      <c r="A1204">
        <v>31580</v>
      </c>
      <c r="B1204" s="2">
        <v>42494</v>
      </c>
      <c r="C1204" s="10">
        <f>VLOOKUP(B1204,Dates!A:B,2,FALSE)</f>
        <v>4</v>
      </c>
      <c r="D1204">
        <v>4</v>
      </c>
      <c r="E1204" s="2">
        <f t="shared" si="72"/>
        <v>42500</v>
      </c>
      <c r="F1204">
        <v>1</v>
      </c>
      <c r="G1204" t="s">
        <v>62</v>
      </c>
      <c r="H1204" t="str">
        <f t="shared" si="73"/>
        <v>Other</v>
      </c>
      <c r="I1204">
        <v>29</v>
      </c>
      <c r="J1204">
        <v>2871</v>
      </c>
      <c r="K1204">
        <v>5</v>
      </c>
      <c r="L1204" t="s">
        <v>31</v>
      </c>
      <c r="M1204" t="s">
        <v>893</v>
      </c>
      <c r="N1204" t="s">
        <v>1009</v>
      </c>
      <c r="O1204" t="s">
        <v>1010</v>
      </c>
      <c r="P1204">
        <v>97206</v>
      </c>
      <c r="Q1204" t="s">
        <v>896</v>
      </c>
      <c r="R1204" t="s">
        <v>897</v>
      </c>
      <c r="S1204" t="s">
        <v>1047</v>
      </c>
      <c r="T1204" t="s">
        <v>1046</v>
      </c>
      <c r="U1204" s="7">
        <v>39.990001679999999</v>
      </c>
      <c r="V1204" s="7">
        <v>34.198098313835338</v>
      </c>
      <c r="W1204">
        <v>2</v>
      </c>
      <c r="X1204" s="7">
        <v>3.2000000480000002</v>
      </c>
      <c r="Y1204" s="7">
        <v>79.980003359999998</v>
      </c>
      <c r="Z1204" s="7">
        <f t="shared" si="74"/>
        <v>76.780003311999991</v>
      </c>
      <c r="AA1204" t="s">
        <v>66</v>
      </c>
      <c r="AB1204" t="str">
        <f t="shared" si="75"/>
        <v>Non-Cash Payments</v>
      </c>
    </row>
    <row r="1205" spans="1:28" x14ac:dyDescent="0.25">
      <c r="A1205">
        <v>35577</v>
      </c>
      <c r="B1205" s="2">
        <v>42435</v>
      </c>
      <c r="C1205" s="10">
        <f>VLOOKUP(B1205,Dates!A:B,2,FALSE)</f>
        <v>1</v>
      </c>
      <c r="D1205">
        <v>4</v>
      </c>
      <c r="E1205" s="2">
        <f t="shared" si="72"/>
        <v>42439</v>
      </c>
      <c r="F1205">
        <v>0</v>
      </c>
      <c r="G1205" t="s">
        <v>62</v>
      </c>
      <c r="H1205" t="str">
        <f t="shared" si="73"/>
        <v>Other</v>
      </c>
      <c r="I1205">
        <v>29</v>
      </c>
      <c r="J1205">
        <v>11586</v>
      </c>
      <c r="K1205">
        <v>5</v>
      </c>
      <c r="L1205" t="s">
        <v>31</v>
      </c>
      <c r="M1205" t="s">
        <v>893</v>
      </c>
      <c r="N1205" t="s">
        <v>927</v>
      </c>
      <c r="O1205" t="s">
        <v>928</v>
      </c>
      <c r="P1205">
        <v>10011</v>
      </c>
      <c r="Q1205" t="s">
        <v>896</v>
      </c>
      <c r="R1205" t="s">
        <v>913</v>
      </c>
      <c r="S1205" t="s">
        <v>1047</v>
      </c>
      <c r="T1205" t="s">
        <v>1046</v>
      </c>
      <c r="U1205" s="7">
        <v>39.990001679999999</v>
      </c>
      <c r="V1205" s="7">
        <v>34.198098313835338</v>
      </c>
      <c r="W1205">
        <v>2</v>
      </c>
      <c r="X1205" s="7">
        <v>4</v>
      </c>
      <c r="Y1205" s="7">
        <v>79.980003359999998</v>
      </c>
      <c r="Z1205" s="7">
        <f t="shared" si="74"/>
        <v>75.980003359999998</v>
      </c>
      <c r="AA1205" t="s">
        <v>66</v>
      </c>
      <c r="AB1205" t="str">
        <f t="shared" si="75"/>
        <v>Non-Cash Payments</v>
      </c>
    </row>
    <row r="1206" spans="1:28" x14ac:dyDescent="0.25">
      <c r="A1206">
        <v>32529</v>
      </c>
      <c r="B1206" s="2">
        <v>42479</v>
      </c>
      <c r="C1206" s="10">
        <f>VLOOKUP(B1206,Dates!A:B,2,FALSE)</f>
        <v>3</v>
      </c>
      <c r="D1206">
        <v>4</v>
      </c>
      <c r="E1206" s="2">
        <f t="shared" si="72"/>
        <v>42485</v>
      </c>
      <c r="F1206">
        <v>1</v>
      </c>
      <c r="G1206" t="s">
        <v>62</v>
      </c>
      <c r="H1206" t="str">
        <f t="shared" si="73"/>
        <v>Other</v>
      </c>
      <c r="I1206">
        <v>29</v>
      </c>
      <c r="J1206">
        <v>4070</v>
      </c>
      <c r="K1206">
        <v>5</v>
      </c>
      <c r="L1206" t="s">
        <v>31</v>
      </c>
      <c r="M1206" t="s">
        <v>893</v>
      </c>
      <c r="N1206" t="s">
        <v>1011</v>
      </c>
      <c r="O1206" t="s">
        <v>928</v>
      </c>
      <c r="P1206">
        <v>14215</v>
      </c>
      <c r="Q1206" t="s">
        <v>896</v>
      </c>
      <c r="R1206" t="s">
        <v>913</v>
      </c>
      <c r="S1206" t="s">
        <v>1047</v>
      </c>
      <c r="T1206" t="s">
        <v>1046</v>
      </c>
      <c r="U1206" s="7">
        <v>39.990001679999999</v>
      </c>
      <c r="V1206" s="7">
        <v>34.198098313835338</v>
      </c>
      <c r="W1206">
        <v>2</v>
      </c>
      <c r="X1206" s="7">
        <v>4</v>
      </c>
      <c r="Y1206" s="7">
        <v>79.980003359999998</v>
      </c>
      <c r="Z1206" s="7">
        <f t="shared" si="74"/>
        <v>75.980003359999998</v>
      </c>
      <c r="AA1206" t="s">
        <v>66</v>
      </c>
      <c r="AB1206" t="str">
        <f t="shared" si="75"/>
        <v>Non-Cash Payments</v>
      </c>
    </row>
    <row r="1207" spans="1:28" x14ac:dyDescent="0.25">
      <c r="A1207">
        <v>39328</v>
      </c>
      <c r="B1207" s="2">
        <v>42579</v>
      </c>
      <c r="C1207" s="10">
        <f>VLOOKUP(B1207,Dates!A:B,2,FALSE)</f>
        <v>5</v>
      </c>
      <c r="D1207">
        <v>4</v>
      </c>
      <c r="E1207" s="2">
        <f t="shared" si="72"/>
        <v>42585</v>
      </c>
      <c r="F1207">
        <v>0</v>
      </c>
      <c r="G1207" t="s">
        <v>62</v>
      </c>
      <c r="H1207" t="str">
        <f t="shared" si="73"/>
        <v>Other</v>
      </c>
      <c r="I1207">
        <v>24</v>
      </c>
      <c r="J1207">
        <v>6376</v>
      </c>
      <c r="K1207">
        <v>5</v>
      </c>
      <c r="L1207" t="s">
        <v>31</v>
      </c>
      <c r="M1207" t="s">
        <v>893</v>
      </c>
      <c r="N1207" t="s">
        <v>1012</v>
      </c>
      <c r="O1207" t="s">
        <v>905</v>
      </c>
      <c r="P1207">
        <v>79109</v>
      </c>
      <c r="Q1207" t="s">
        <v>896</v>
      </c>
      <c r="R1207" t="s">
        <v>903</v>
      </c>
      <c r="S1207" t="s">
        <v>1059</v>
      </c>
      <c r="T1207" t="s">
        <v>1058</v>
      </c>
      <c r="U1207" s="7">
        <v>50</v>
      </c>
      <c r="V1207" s="7">
        <v>43.678035218757444</v>
      </c>
      <c r="W1207">
        <v>2</v>
      </c>
      <c r="X1207" s="7">
        <v>7</v>
      </c>
      <c r="Y1207" s="7">
        <v>100</v>
      </c>
      <c r="Z1207" s="7">
        <f t="shared" si="74"/>
        <v>93</v>
      </c>
      <c r="AA1207" t="s">
        <v>66</v>
      </c>
      <c r="AB1207" t="str">
        <f t="shared" si="75"/>
        <v>Non-Cash Payments</v>
      </c>
    </row>
    <row r="1208" spans="1:28" x14ac:dyDescent="0.25">
      <c r="A1208">
        <v>37111</v>
      </c>
      <c r="B1208" s="2">
        <v>42546</v>
      </c>
      <c r="C1208" s="10">
        <f>VLOOKUP(B1208,Dates!A:B,2,FALSE)</f>
        <v>7</v>
      </c>
      <c r="D1208">
        <v>4</v>
      </c>
      <c r="E1208" s="2">
        <f t="shared" si="72"/>
        <v>42551</v>
      </c>
      <c r="F1208">
        <v>0</v>
      </c>
      <c r="G1208" t="s">
        <v>62</v>
      </c>
      <c r="H1208" t="str">
        <f t="shared" si="73"/>
        <v>Other</v>
      </c>
      <c r="I1208">
        <v>26</v>
      </c>
      <c r="J1208">
        <v>10591</v>
      </c>
      <c r="K1208">
        <v>5</v>
      </c>
      <c r="L1208" t="s">
        <v>31</v>
      </c>
      <c r="M1208" t="s">
        <v>893</v>
      </c>
      <c r="N1208" t="s">
        <v>1013</v>
      </c>
      <c r="O1208" t="s">
        <v>935</v>
      </c>
      <c r="P1208">
        <v>33614</v>
      </c>
      <c r="Q1208" t="s">
        <v>896</v>
      </c>
      <c r="R1208" t="s">
        <v>931</v>
      </c>
      <c r="S1208" t="s">
        <v>1063</v>
      </c>
      <c r="T1208" t="s">
        <v>1078</v>
      </c>
      <c r="U1208" s="7">
        <v>70</v>
      </c>
      <c r="V1208" s="7">
        <v>62.759999940857142</v>
      </c>
      <c r="W1208">
        <v>2</v>
      </c>
      <c r="X1208" s="7">
        <v>12.600000380000001</v>
      </c>
      <c r="Y1208" s="7">
        <v>140</v>
      </c>
      <c r="Z1208" s="7">
        <f t="shared" si="74"/>
        <v>127.39999962</v>
      </c>
      <c r="AA1208" t="s">
        <v>66</v>
      </c>
      <c r="AB1208" t="str">
        <f t="shared" si="75"/>
        <v>Non-Cash Payments</v>
      </c>
    </row>
    <row r="1209" spans="1:28" x14ac:dyDescent="0.25">
      <c r="A1209">
        <v>39814</v>
      </c>
      <c r="B1209" s="2">
        <v>42468</v>
      </c>
      <c r="C1209" s="10">
        <f>VLOOKUP(B1209,Dates!A:B,2,FALSE)</f>
        <v>6</v>
      </c>
      <c r="D1209">
        <v>4</v>
      </c>
      <c r="E1209" s="2">
        <f t="shared" si="72"/>
        <v>42474</v>
      </c>
      <c r="F1209">
        <v>1</v>
      </c>
      <c r="G1209" t="s">
        <v>62</v>
      </c>
      <c r="H1209" t="str">
        <f t="shared" si="73"/>
        <v>Other</v>
      </c>
      <c r="I1209">
        <v>24</v>
      </c>
      <c r="J1209">
        <v>242</v>
      </c>
      <c r="K1209">
        <v>5</v>
      </c>
      <c r="L1209" t="s">
        <v>31</v>
      </c>
      <c r="M1209" t="s">
        <v>893</v>
      </c>
      <c r="N1209" t="s">
        <v>1014</v>
      </c>
      <c r="O1209" t="s">
        <v>905</v>
      </c>
      <c r="P1209">
        <v>75034</v>
      </c>
      <c r="Q1209" t="s">
        <v>896</v>
      </c>
      <c r="R1209" t="s">
        <v>903</v>
      </c>
      <c r="S1209" t="s">
        <v>1059</v>
      </c>
      <c r="T1209" t="s">
        <v>1058</v>
      </c>
      <c r="U1209" s="7">
        <v>50</v>
      </c>
      <c r="V1209" s="7">
        <v>43.678035218757444</v>
      </c>
      <c r="W1209">
        <v>2</v>
      </c>
      <c r="X1209" s="7">
        <v>9</v>
      </c>
      <c r="Y1209" s="7">
        <v>100</v>
      </c>
      <c r="Z1209" s="7">
        <f t="shared" si="74"/>
        <v>91</v>
      </c>
      <c r="AA1209" t="s">
        <v>66</v>
      </c>
      <c r="AB1209" t="str">
        <f t="shared" si="75"/>
        <v>Non-Cash Payments</v>
      </c>
    </row>
    <row r="1210" spans="1:28" x14ac:dyDescent="0.25">
      <c r="A1210">
        <v>34834</v>
      </c>
      <c r="B1210" s="2">
        <v>42513</v>
      </c>
      <c r="C1210" s="10">
        <f>VLOOKUP(B1210,Dates!A:B,2,FALSE)</f>
        <v>2</v>
      </c>
      <c r="D1210">
        <v>4</v>
      </c>
      <c r="E1210" s="2">
        <f t="shared" si="72"/>
        <v>42517</v>
      </c>
      <c r="F1210">
        <v>1</v>
      </c>
      <c r="G1210" t="s">
        <v>62</v>
      </c>
      <c r="H1210" t="str">
        <f t="shared" si="73"/>
        <v>Other</v>
      </c>
      <c r="I1210">
        <v>24</v>
      </c>
      <c r="J1210">
        <v>7268</v>
      </c>
      <c r="K1210">
        <v>5</v>
      </c>
      <c r="L1210" t="s">
        <v>31</v>
      </c>
      <c r="M1210" t="s">
        <v>893</v>
      </c>
      <c r="N1210" t="s">
        <v>954</v>
      </c>
      <c r="O1210" t="s">
        <v>984</v>
      </c>
      <c r="P1210">
        <v>42420</v>
      </c>
      <c r="Q1210" t="s">
        <v>896</v>
      </c>
      <c r="R1210" t="s">
        <v>931</v>
      </c>
      <c r="S1210" t="s">
        <v>1059</v>
      </c>
      <c r="T1210" t="s">
        <v>1058</v>
      </c>
      <c r="U1210" s="7">
        <v>50</v>
      </c>
      <c r="V1210" s="7">
        <v>43.678035218757444</v>
      </c>
      <c r="W1210">
        <v>2</v>
      </c>
      <c r="X1210" s="7">
        <v>12</v>
      </c>
      <c r="Y1210" s="7">
        <v>100</v>
      </c>
      <c r="Z1210" s="7">
        <f t="shared" si="74"/>
        <v>88</v>
      </c>
      <c r="AA1210" t="s">
        <v>66</v>
      </c>
      <c r="AB1210" t="str">
        <f t="shared" si="75"/>
        <v>Non-Cash Payments</v>
      </c>
    </row>
    <row r="1211" spans="1:28" x14ac:dyDescent="0.25">
      <c r="A1211">
        <v>39224</v>
      </c>
      <c r="B1211" s="2">
        <v>42577</v>
      </c>
      <c r="C1211" s="10">
        <f>VLOOKUP(B1211,Dates!A:B,2,FALSE)</f>
        <v>3</v>
      </c>
      <c r="D1211">
        <v>4</v>
      </c>
      <c r="E1211" s="2">
        <f t="shared" si="72"/>
        <v>42583</v>
      </c>
      <c r="F1211">
        <v>1</v>
      </c>
      <c r="G1211" t="s">
        <v>62</v>
      </c>
      <c r="H1211" t="str">
        <f t="shared" si="73"/>
        <v>Other</v>
      </c>
      <c r="I1211">
        <v>24</v>
      </c>
      <c r="J1211">
        <v>3598</v>
      </c>
      <c r="K1211">
        <v>5</v>
      </c>
      <c r="L1211" t="s">
        <v>31</v>
      </c>
      <c r="M1211" t="s">
        <v>893</v>
      </c>
      <c r="N1211" t="s">
        <v>927</v>
      </c>
      <c r="O1211" t="s">
        <v>928</v>
      </c>
      <c r="P1211">
        <v>10035</v>
      </c>
      <c r="Q1211" t="s">
        <v>896</v>
      </c>
      <c r="R1211" t="s">
        <v>913</v>
      </c>
      <c r="S1211" t="s">
        <v>1059</v>
      </c>
      <c r="T1211" t="s">
        <v>1058</v>
      </c>
      <c r="U1211" s="7">
        <v>50</v>
      </c>
      <c r="V1211" s="7">
        <v>43.678035218757444</v>
      </c>
      <c r="W1211">
        <v>2</v>
      </c>
      <c r="X1211" s="7">
        <v>15</v>
      </c>
      <c r="Y1211" s="7">
        <v>100</v>
      </c>
      <c r="Z1211" s="7">
        <f t="shared" si="74"/>
        <v>85</v>
      </c>
      <c r="AA1211" t="s">
        <v>66</v>
      </c>
      <c r="AB1211" t="str">
        <f t="shared" si="75"/>
        <v>Non-Cash Payments</v>
      </c>
    </row>
    <row r="1212" spans="1:28" x14ac:dyDescent="0.25">
      <c r="A1212">
        <v>39166</v>
      </c>
      <c r="B1212" s="2">
        <v>42576</v>
      </c>
      <c r="C1212" s="10">
        <f>VLOOKUP(B1212,Dates!A:B,2,FALSE)</f>
        <v>2</v>
      </c>
      <c r="D1212">
        <v>4</v>
      </c>
      <c r="E1212" s="2">
        <f t="shared" si="72"/>
        <v>42580</v>
      </c>
      <c r="F1212">
        <v>0</v>
      </c>
      <c r="G1212" t="s">
        <v>62</v>
      </c>
      <c r="H1212" t="str">
        <f t="shared" si="73"/>
        <v>Other</v>
      </c>
      <c r="I1212">
        <v>29</v>
      </c>
      <c r="J1212">
        <v>1958</v>
      </c>
      <c r="K1212">
        <v>5</v>
      </c>
      <c r="L1212" t="s">
        <v>31</v>
      </c>
      <c r="M1212" t="s">
        <v>893</v>
      </c>
      <c r="N1212" t="s">
        <v>934</v>
      </c>
      <c r="O1212" t="s">
        <v>930</v>
      </c>
      <c r="P1212">
        <v>28540</v>
      </c>
      <c r="Q1212" t="s">
        <v>896</v>
      </c>
      <c r="R1212" t="s">
        <v>931</v>
      </c>
      <c r="S1212" t="s">
        <v>1047</v>
      </c>
      <c r="T1212" t="s">
        <v>1046</v>
      </c>
      <c r="U1212" s="7">
        <v>39.990001679999999</v>
      </c>
      <c r="V1212" s="7">
        <v>34.198098313835338</v>
      </c>
      <c r="W1212">
        <v>2</v>
      </c>
      <c r="X1212" s="7">
        <v>12</v>
      </c>
      <c r="Y1212" s="7">
        <v>79.980003359999998</v>
      </c>
      <c r="Z1212" s="7">
        <f t="shared" si="74"/>
        <v>67.980003359999998</v>
      </c>
      <c r="AA1212" t="s">
        <v>66</v>
      </c>
      <c r="AB1212" t="str">
        <f t="shared" si="75"/>
        <v>Non-Cash Payments</v>
      </c>
    </row>
    <row r="1213" spans="1:28" x14ac:dyDescent="0.25">
      <c r="A1213">
        <v>32151</v>
      </c>
      <c r="B1213" s="2">
        <v>42474</v>
      </c>
      <c r="C1213" s="10">
        <f>VLOOKUP(B1213,Dates!A:B,2,FALSE)</f>
        <v>5</v>
      </c>
      <c r="D1213">
        <v>4</v>
      </c>
      <c r="E1213" s="2">
        <f t="shared" si="72"/>
        <v>42480</v>
      </c>
      <c r="F1213">
        <v>0</v>
      </c>
      <c r="G1213" t="s">
        <v>62</v>
      </c>
      <c r="H1213" t="str">
        <f t="shared" si="73"/>
        <v>Other</v>
      </c>
      <c r="I1213">
        <v>24</v>
      </c>
      <c r="J1213">
        <v>9307</v>
      </c>
      <c r="K1213">
        <v>5</v>
      </c>
      <c r="L1213" t="s">
        <v>31</v>
      </c>
      <c r="M1213" t="s">
        <v>893</v>
      </c>
      <c r="N1213" t="s">
        <v>927</v>
      </c>
      <c r="O1213" t="s">
        <v>928</v>
      </c>
      <c r="P1213">
        <v>10035</v>
      </c>
      <c r="Q1213" t="s">
        <v>896</v>
      </c>
      <c r="R1213" t="s">
        <v>913</v>
      </c>
      <c r="S1213" t="s">
        <v>1059</v>
      </c>
      <c r="T1213" t="s">
        <v>1058</v>
      </c>
      <c r="U1213" s="7">
        <v>50</v>
      </c>
      <c r="V1213" s="7">
        <v>43.678035218757444</v>
      </c>
      <c r="W1213">
        <v>2</v>
      </c>
      <c r="X1213" s="7">
        <v>17</v>
      </c>
      <c r="Y1213" s="7">
        <v>100</v>
      </c>
      <c r="Z1213" s="7">
        <f t="shared" si="74"/>
        <v>83</v>
      </c>
      <c r="AA1213" t="s">
        <v>66</v>
      </c>
      <c r="AB1213" t="str">
        <f t="shared" si="75"/>
        <v>Non-Cash Payments</v>
      </c>
    </row>
    <row r="1214" spans="1:28" x14ac:dyDescent="0.25">
      <c r="A1214">
        <v>35595</v>
      </c>
      <c r="B1214" s="2">
        <v>42435</v>
      </c>
      <c r="C1214" s="10">
        <f>VLOOKUP(B1214,Dates!A:B,2,FALSE)</f>
        <v>1</v>
      </c>
      <c r="D1214">
        <v>4</v>
      </c>
      <c r="E1214" s="2">
        <f t="shared" si="72"/>
        <v>42439</v>
      </c>
      <c r="F1214">
        <v>1</v>
      </c>
      <c r="G1214" t="s">
        <v>62</v>
      </c>
      <c r="H1214" t="str">
        <f t="shared" si="73"/>
        <v>Other</v>
      </c>
      <c r="I1214">
        <v>24</v>
      </c>
      <c r="J1214">
        <v>3995</v>
      </c>
      <c r="K1214">
        <v>5</v>
      </c>
      <c r="L1214" t="s">
        <v>31</v>
      </c>
      <c r="M1214" t="s">
        <v>893</v>
      </c>
      <c r="N1214" t="s">
        <v>1015</v>
      </c>
      <c r="O1214" t="s">
        <v>935</v>
      </c>
      <c r="P1214">
        <v>32303</v>
      </c>
      <c r="Q1214" t="s">
        <v>896</v>
      </c>
      <c r="R1214" t="s">
        <v>931</v>
      </c>
      <c r="S1214" t="s">
        <v>1059</v>
      </c>
      <c r="T1214" t="s">
        <v>1058</v>
      </c>
      <c r="U1214" s="7">
        <v>50</v>
      </c>
      <c r="V1214" s="7">
        <v>43.678035218757444</v>
      </c>
      <c r="W1214">
        <v>2</v>
      </c>
      <c r="X1214" s="7">
        <v>17</v>
      </c>
      <c r="Y1214" s="7">
        <v>100</v>
      </c>
      <c r="Z1214" s="7">
        <f t="shared" si="74"/>
        <v>83</v>
      </c>
      <c r="AA1214" t="s">
        <v>66</v>
      </c>
      <c r="AB1214" t="str">
        <f t="shared" si="75"/>
        <v>Non-Cash Payments</v>
      </c>
    </row>
    <row r="1215" spans="1:28" x14ac:dyDescent="0.25">
      <c r="A1215">
        <v>36034</v>
      </c>
      <c r="B1215" s="2">
        <v>42619</v>
      </c>
      <c r="C1215" s="10">
        <f>VLOOKUP(B1215,Dates!A:B,2,FALSE)</f>
        <v>3</v>
      </c>
      <c r="D1215">
        <v>4</v>
      </c>
      <c r="E1215" s="2">
        <f t="shared" si="72"/>
        <v>42625</v>
      </c>
      <c r="F1215">
        <v>1</v>
      </c>
      <c r="G1215" t="s">
        <v>62</v>
      </c>
      <c r="H1215" t="str">
        <f t="shared" si="73"/>
        <v>Other</v>
      </c>
      <c r="I1215">
        <v>24</v>
      </c>
      <c r="J1215">
        <v>3485</v>
      </c>
      <c r="K1215">
        <v>5</v>
      </c>
      <c r="L1215" t="s">
        <v>31</v>
      </c>
      <c r="M1215" t="s">
        <v>893</v>
      </c>
      <c r="N1215" t="s">
        <v>1016</v>
      </c>
      <c r="O1215" t="s">
        <v>1017</v>
      </c>
      <c r="P1215">
        <v>4240</v>
      </c>
      <c r="Q1215" t="s">
        <v>896</v>
      </c>
      <c r="R1215" t="s">
        <v>913</v>
      </c>
      <c r="S1215" t="s">
        <v>1059</v>
      </c>
      <c r="T1215" t="s">
        <v>1058</v>
      </c>
      <c r="U1215" s="7">
        <v>50</v>
      </c>
      <c r="V1215" s="7">
        <v>43.678035218757444</v>
      </c>
      <c r="W1215">
        <v>2</v>
      </c>
      <c r="X1215" s="7">
        <v>18</v>
      </c>
      <c r="Y1215" s="7">
        <v>100</v>
      </c>
      <c r="Z1215" s="7">
        <f t="shared" si="74"/>
        <v>82</v>
      </c>
      <c r="AA1215" t="s">
        <v>66</v>
      </c>
      <c r="AB1215" t="str">
        <f t="shared" si="75"/>
        <v>Non-Cash Payments</v>
      </c>
    </row>
    <row r="1216" spans="1:28" x14ac:dyDescent="0.25">
      <c r="A1216">
        <v>35296</v>
      </c>
      <c r="B1216" s="2">
        <v>42520</v>
      </c>
      <c r="C1216" s="10">
        <f>VLOOKUP(B1216,Dates!A:B,2,FALSE)</f>
        <v>2</v>
      </c>
      <c r="D1216">
        <v>4</v>
      </c>
      <c r="E1216" s="2">
        <f t="shared" si="72"/>
        <v>42524</v>
      </c>
      <c r="F1216">
        <v>0</v>
      </c>
      <c r="G1216" t="s">
        <v>62</v>
      </c>
      <c r="H1216" t="str">
        <f t="shared" si="73"/>
        <v>Other</v>
      </c>
      <c r="I1216">
        <v>24</v>
      </c>
      <c r="J1216">
        <v>5732</v>
      </c>
      <c r="K1216">
        <v>5</v>
      </c>
      <c r="L1216" t="s">
        <v>31</v>
      </c>
      <c r="M1216" t="s">
        <v>893</v>
      </c>
      <c r="N1216" t="s">
        <v>1018</v>
      </c>
      <c r="O1216" t="s">
        <v>935</v>
      </c>
      <c r="P1216">
        <v>34952</v>
      </c>
      <c r="Q1216" t="s">
        <v>896</v>
      </c>
      <c r="R1216" t="s">
        <v>931</v>
      </c>
      <c r="S1216" t="s">
        <v>1059</v>
      </c>
      <c r="T1216" t="s">
        <v>1058</v>
      </c>
      <c r="U1216" s="7">
        <v>50</v>
      </c>
      <c r="V1216" s="7">
        <v>43.678035218757444</v>
      </c>
      <c r="W1216">
        <v>2</v>
      </c>
      <c r="X1216" s="7">
        <v>18</v>
      </c>
      <c r="Y1216" s="7">
        <v>100</v>
      </c>
      <c r="Z1216" s="7">
        <f t="shared" si="74"/>
        <v>82</v>
      </c>
      <c r="AA1216" t="s">
        <v>66</v>
      </c>
      <c r="AB1216" t="str">
        <f t="shared" si="75"/>
        <v>Non-Cash Payments</v>
      </c>
    </row>
    <row r="1217" spans="1:28" x14ac:dyDescent="0.25">
      <c r="A1217">
        <v>39317</v>
      </c>
      <c r="B1217" s="2">
        <v>42578</v>
      </c>
      <c r="C1217" s="10">
        <f>VLOOKUP(B1217,Dates!A:B,2,FALSE)</f>
        <v>4</v>
      </c>
      <c r="D1217">
        <v>4</v>
      </c>
      <c r="E1217" s="2">
        <f t="shared" si="72"/>
        <v>42584</v>
      </c>
      <c r="F1217">
        <v>0</v>
      </c>
      <c r="G1217" t="s">
        <v>62</v>
      </c>
      <c r="H1217" t="str">
        <f t="shared" si="73"/>
        <v>Other</v>
      </c>
      <c r="I1217">
        <v>40</v>
      </c>
      <c r="J1217">
        <v>8100</v>
      </c>
      <c r="K1217">
        <v>6</v>
      </c>
      <c r="L1217" t="s">
        <v>35</v>
      </c>
      <c r="M1217" t="s">
        <v>893</v>
      </c>
      <c r="N1217" t="s">
        <v>1019</v>
      </c>
      <c r="O1217" t="s">
        <v>995</v>
      </c>
      <c r="P1217">
        <v>63116</v>
      </c>
      <c r="Q1217" t="s">
        <v>896</v>
      </c>
      <c r="R1217" t="s">
        <v>903</v>
      </c>
      <c r="S1217" t="s">
        <v>1061</v>
      </c>
      <c r="T1217" t="s">
        <v>1060</v>
      </c>
      <c r="U1217" s="7">
        <v>24.989999770000001</v>
      </c>
      <c r="V1217" s="7">
        <v>20.52742837007143</v>
      </c>
      <c r="W1217">
        <v>2</v>
      </c>
      <c r="X1217" s="7">
        <v>1</v>
      </c>
      <c r="Y1217" s="7">
        <v>49.979999540000001</v>
      </c>
      <c r="Z1217" s="7">
        <f t="shared" si="74"/>
        <v>48.979999540000001</v>
      </c>
      <c r="AA1217" t="s">
        <v>66</v>
      </c>
      <c r="AB1217" t="str">
        <f t="shared" si="75"/>
        <v>Non-Cash Payments</v>
      </c>
    </row>
    <row r="1218" spans="1:28" x14ac:dyDescent="0.25">
      <c r="A1218">
        <v>32574</v>
      </c>
      <c r="B1218" s="2">
        <v>42480</v>
      </c>
      <c r="C1218" s="10">
        <f>VLOOKUP(B1218,Dates!A:B,2,FALSE)</f>
        <v>4</v>
      </c>
      <c r="D1218">
        <v>4</v>
      </c>
      <c r="E1218" s="2">
        <f t="shared" si="72"/>
        <v>42486</v>
      </c>
      <c r="F1218">
        <v>0</v>
      </c>
      <c r="G1218" t="s">
        <v>62</v>
      </c>
      <c r="H1218" t="str">
        <f t="shared" si="73"/>
        <v>Other</v>
      </c>
      <c r="I1218">
        <v>17</v>
      </c>
      <c r="J1218">
        <v>1475</v>
      </c>
      <c r="K1218">
        <v>4</v>
      </c>
      <c r="L1218" t="s">
        <v>46</v>
      </c>
      <c r="M1218" t="s">
        <v>893</v>
      </c>
      <c r="N1218" t="s">
        <v>904</v>
      </c>
      <c r="O1218" t="s">
        <v>905</v>
      </c>
      <c r="P1218">
        <v>77070</v>
      </c>
      <c r="Q1218" t="s">
        <v>896</v>
      </c>
      <c r="R1218" t="s">
        <v>903</v>
      </c>
      <c r="S1218" t="s">
        <v>1055</v>
      </c>
      <c r="T1218" t="s">
        <v>1054</v>
      </c>
      <c r="U1218" s="7">
        <v>59.990001679999999</v>
      </c>
      <c r="V1218" s="7">
        <v>54.488929209402009</v>
      </c>
      <c r="W1218">
        <v>2</v>
      </c>
      <c r="X1218" s="7">
        <v>0</v>
      </c>
      <c r="Y1218" s="7">
        <v>119.98000336</v>
      </c>
      <c r="Z1218" s="7">
        <f t="shared" si="74"/>
        <v>119.98000336</v>
      </c>
      <c r="AA1218" t="s">
        <v>66</v>
      </c>
      <c r="AB1218" t="str">
        <f t="shared" si="75"/>
        <v>Non-Cash Payments</v>
      </c>
    </row>
    <row r="1219" spans="1:28" x14ac:dyDescent="0.25">
      <c r="A1219">
        <v>36222</v>
      </c>
      <c r="B1219" s="2">
        <v>42710</v>
      </c>
      <c r="C1219" s="10">
        <f>VLOOKUP(B1219,Dates!A:B,2,FALSE)</f>
        <v>3</v>
      </c>
      <c r="D1219">
        <v>4</v>
      </c>
      <c r="E1219" s="2">
        <f t="shared" ref="E1219:E1270" si="76">WORKDAY(B1219,D1219)</f>
        <v>42716</v>
      </c>
      <c r="F1219">
        <v>0</v>
      </c>
      <c r="G1219" t="s">
        <v>62</v>
      </c>
      <c r="H1219" t="str">
        <f t="shared" ref="H1219:H1270" si="77">IF(AND(F1219=0,G1219="Same Day"),"Same Day - On Time","Other")</f>
        <v>Other</v>
      </c>
      <c r="I1219">
        <v>17</v>
      </c>
      <c r="J1219">
        <v>552</v>
      </c>
      <c r="K1219">
        <v>4</v>
      </c>
      <c r="L1219" t="s">
        <v>46</v>
      </c>
      <c r="M1219" t="s">
        <v>893</v>
      </c>
      <c r="N1219" t="s">
        <v>1020</v>
      </c>
      <c r="O1219" t="s">
        <v>950</v>
      </c>
      <c r="P1219">
        <v>1841</v>
      </c>
      <c r="Q1219" t="s">
        <v>896</v>
      </c>
      <c r="R1219" t="s">
        <v>913</v>
      </c>
      <c r="S1219" t="s">
        <v>1055</v>
      </c>
      <c r="T1219" t="s">
        <v>1054</v>
      </c>
      <c r="U1219" s="7">
        <v>59.990001679999999</v>
      </c>
      <c r="V1219" s="7">
        <v>54.488929209402009</v>
      </c>
      <c r="W1219">
        <v>2</v>
      </c>
      <c r="X1219" s="7">
        <v>2.4000000950000002</v>
      </c>
      <c r="Y1219" s="7">
        <v>119.98000336</v>
      </c>
      <c r="Z1219" s="7">
        <f t="shared" ref="Z1219:Z1270" si="78">Y1219-X1219</f>
        <v>117.580003265</v>
      </c>
      <c r="AA1219" t="s">
        <v>66</v>
      </c>
      <c r="AB1219" t="str">
        <f t="shared" ref="AB1219:AB1270" si="79">IF(AND(Z1219&gt;200,AA1219="CASH"),"Cash Over 200",IF(AA1219="CASH","Cash Not Over 200","Non-Cash Payments"))</f>
        <v>Non-Cash Payments</v>
      </c>
    </row>
    <row r="1220" spans="1:28" x14ac:dyDescent="0.25">
      <c r="A1220">
        <v>48860</v>
      </c>
      <c r="B1220" s="2">
        <v>42718</v>
      </c>
      <c r="C1220" s="10">
        <f>VLOOKUP(B1220,Dates!A:B,2,FALSE)</f>
        <v>4</v>
      </c>
      <c r="D1220">
        <v>4</v>
      </c>
      <c r="E1220" s="2">
        <f t="shared" si="76"/>
        <v>42724</v>
      </c>
      <c r="F1220">
        <v>0</v>
      </c>
      <c r="G1220" t="s">
        <v>62</v>
      </c>
      <c r="H1220" t="str">
        <f t="shared" si="77"/>
        <v>Other</v>
      </c>
      <c r="I1220">
        <v>17</v>
      </c>
      <c r="J1220">
        <v>7113</v>
      </c>
      <c r="K1220">
        <v>4</v>
      </c>
      <c r="L1220" t="s">
        <v>46</v>
      </c>
      <c r="M1220" t="s">
        <v>893</v>
      </c>
      <c r="N1220" t="s">
        <v>1021</v>
      </c>
      <c r="O1220" t="s">
        <v>1022</v>
      </c>
      <c r="Q1220" t="s">
        <v>918</v>
      </c>
      <c r="R1220" t="s">
        <v>918</v>
      </c>
      <c r="S1220" t="s">
        <v>1055</v>
      </c>
      <c r="T1220" t="s">
        <v>1054</v>
      </c>
      <c r="U1220" s="7">
        <v>59.990001679999999</v>
      </c>
      <c r="V1220" s="7">
        <v>54.488929209402009</v>
      </c>
      <c r="W1220">
        <v>2</v>
      </c>
      <c r="X1220" s="7">
        <v>19.200000760000002</v>
      </c>
      <c r="Y1220" s="7">
        <v>119.98000336</v>
      </c>
      <c r="Z1220" s="7">
        <f t="shared" si="78"/>
        <v>100.78000259999999</v>
      </c>
      <c r="AA1220" t="s">
        <v>66</v>
      </c>
      <c r="AB1220" t="str">
        <f t="shared" si="79"/>
        <v>Non-Cash Payments</v>
      </c>
    </row>
    <row r="1221" spans="1:28" x14ac:dyDescent="0.25">
      <c r="A1221">
        <v>33121</v>
      </c>
      <c r="B1221" s="2">
        <v>42488</v>
      </c>
      <c r="C1221" s="10">
        <f>VLOOKUP(B1221,Dates!A:B,2,FALSE)</f>
        <v>5</v>
      </c>
      <c r="D1221">
        <v>4</v>
      </c>
      <c r="E1221" s="2">
        <f t="shared" si="76"/>
        <v>42494</v>
      </c>
      <c r="F1221">
        <v>0</v>
      </c>
      <c r="G1221" t="s">
        <v>62</v>
      </c>
      <c r="H1221" t="str">
        <f t="shared" si="77"/>
        <v>Other</v>
      </c>
      <c r="I1221">
        <v>17</v>
      </c>
      <c r="J1221">
        <v>10667</v>
      </c>
      <c r="K1221">
        <v>4</v>
      </c>
      <c r="L1221" t="s">
        <v>46</v>
      </c>
      <c r="M1221" t="s">
        <v>893</v>
      </c>
      <c r="N1221" t="s">
        <v>1023</v>
      </c>
      <c r="O1221" t="s">
        <v>1010</v>
      </c>
      <c r="P1221">
        <v>97756</v>
      </c>
      <c r="Q1221" t="s">
        <v>896</v>
      </c>
      <c r="R1221" t="s">
        <v>897</v>
      </c>
      <c r="S1221" t="s">
        <v>1055</v>
      </c>
      <c r="T1221" t="s">
        <v>1054</v>
      </c>
      <c r="U1221" s="7">
        <v>59.990001679999999</v>
      </c>
      <c r="V1221" s="7">
        <v>54.488929209402009</v>
      </c>
      <c r="W1221">
        <v>2</v>
      </c>
      <c r="X1221" s="7">
        <v>30</v>
      </c>
      <c r="Y1221" s="7">
        <v>119.98000336</v>
      </c>
      <c r="Z1221" s="7">
        <f t="shared" si="78"/>
        <v>89.980003359999998</v>
      </c>
      <c r="AA1221" t="s">
        <v>66</v>
      </c>
      <c r="AB1221" t="str">
        <f t="shared" si="79"/>
        <v>Non-Cash Payments</v>
      </c>
    </row>
    <row r="1222" spans="1:28" x14ac:dyDescent="0.25">
      <c r="A1222">
        <v>40412</v>
      </c>
      <c r="B1222" s="2">
        <v>42712</v>
      </c>
      <c r="C1222" s="10">
        <f>VLOOKUP(B1222,Dates!A:B,2,FALSE)</f>
        <v>5</v>
      </c>
      <c r="D1222">
        <v>4</v>
      </c>
      <c r="E1222" s="2">
        <f t="shared" si="76"/>
        <v>42718</v>
      </c>
      <c r="F1222">
        <v>0</v>
      </c>
      <c r="G1222" t="s">
        <v>62</v>
      </c>
      <c r="H1222" t="str">
        <f t="shared" si="77"/>
        <v>Other</v>
      </c>
      <c r="I1222">
        <v>29</v>
      </c>
      <c r="J1222">
        <v>10643</v>
      </c>
      <c r="K1222">
        <v>5</v>
      </c>
      <c r="L1222" t="s">
        <v>31</v>
      </c>
      <c r="M1222" t="s">
        <v>893</v>
      </c>
      <c r="N1222" t="s">
        <v>920</v>
      </c>
      <c r="O1222" t="s">
        <v>921</v>
      </c>
      <c r="P1222">
        <v>19140</v>
      </c>
      <c r="Q1222" t="s">
        <v>896</v>
      </c>
      <c r="R1222" t="s">
        <v>913</v>
      </c>
      <c r="S1222" t="s">
        <v>1047</v>
      </c>
      <c r="T1222" t="s">
        <v>1046</v>
      </c>
      <c r="U1222" s="7">
        <v>39.990001679999999</v>
      </c>
      <c r="V1222" s="7">
        <v>34.198098313835338</v>
      </c>
      <c r="W1222">
        <v>2</v>
      </c>
      <c r="X1222" s="7">
        <v>1.6000000240000001</v>
      </c>
      <c r="Y1222" s="7">
        <v>79.980003359999998</v>
      </c>
      <c r="Z1222" s="7">
        <f t="shared" si="78"/>
        <v>78.380003336000001</v>
      </c>
      <c r="AA1222" t="s">
        <v>66</v>
      </c>
      <c r="AB1222" t="str">
        <f t="shared" si="79"/>
        <v>Non-Cash Payments</v>
      </c>
    </row>
    <row r="1223" spans="1:28" x14ac:dyDescent="0.25">
      <c r="A1223">
        <v>34814</v>
      </c>
      <c r="B1223" s="2">
        <v>42513</v>
      </c>
      <c r="C1223" s="10">
        <f>VLOOKUP(B1223,Dates!A:B,2,FALSE)</f>
        <v>2</v>
      </c>
      <c r="D1223">
        <v>4</v>
      </c>
      <c r="E1223" s="2">
        <f t="shared" si="76"/>
        <v>42517</v>
      </c>
      <c r="F1223">
        <v>0</v>
      </c>
      <c r="G1223" t="s">
        <v>62</v>
      </c>
      <c r="H1223" t="str">
        <f t="shared" si="77"/>
        <v>Other</v>
      </c>
      <c r="I1223">
        <v>29</v>
      </c>
      <c r="J1223">
        <v>2571</v>
      </c>
      <c r="K1223">
        <v>5</v>
      </c>
      <c r="L1223" t="s">
        <v>31</v>
      </c>
      <c r="M1223" t="s">
        <v>893</v>
      </c>
      <c r="N1223" t="s">
        <v>992</v>
      </c>
      <c r="O1223" t="s">
        <v>930</v>
      </c>
      <c r="P1223">
        <v>28314</v>
      </c>
      <c r="Q1223" t="s">
        <v>896</v>
      </c>
      <c r="R1223" t="s">
        <v>931</v>
      </c>
      <c r="S1223" t="s">
        <v>1047</v>
      </c>
      <c r="T1223" t="s">
        <v>1046</v>
      </c>
      <c r="U1223" s="7">
        <v>39.990001679999999</v>
      </c>
      <c r="V1223" s="7">
        <v>34.198098313835338</v>
      </c>
      <c r="W1223">
        <v>2</v>
      </c>
      <c r="X1223" s="7">
        <v>7.1999998090000004</v>
      </c>
      <c r="Y1223" s="7">
        <v>79.980003359999998</v>
      </c>
      <c r="Z1223" s="7">
        <f t="shared" si="78"/>
        <v>72.780003550999993</v>
      </c>
      <c r="AA1223" t="s">
        <v>66</v>
      </c>
      <c r="AB1223" t="str">
        <f t="shared" si="79"/>
        <v>Non-Cash Payments</v>
      </c>
    </row>
    <row r="1224" spans="1:28" x14ac:dyDescent="0.25">
      <c r="A1224">
        <v>40412</v>
      </c>
      <c r="B1224" s="2">
        <v>42712</v>
      </c>
      <c r="C1224" s="10">
        <f>VLOOKUP(B1224,Dates!A:B,2,FALSE)</f>
        <v>5</v>
      </c>
      <c r="D1224">
        <v>4</v>
      </c>
      <c r="E1224" s="2">
        <f t="shared" si="76"/>
        <v>42718</v>
      </c>
      <c r="F1224">
        <v>0</v>
      </c>
      <c r="G1224" t="s">
        <v>62</v>
      </c>
      <c r="H1224" t="str">
        <f t="shared" si="77"/>
        <v>Other</v>
      </c>
      <c r="I1224">
        <v>24</v>
      </c>
      <c r="J1224">
        <v>10643</v>
      </c>
      <c r="K1224">
        <v>5</v>
      </c>
      <c r="L1224" t="s">
        <v>31</v>
      </c>
      <c r="M1224" t="s">
        <v>893</v>
      </c>
      <c r="N1224" t="s">
        <v>920</v>
      </c>
      <c r="O1224" t="s">
        <v>921</v>
      </c>
      <c r="P1224">
        <v>19140</v>
      </c>
      <c r="Q1224" t="s">
        <v>896</v>
      </c>
      <c r="R1224" t="s">
        <v>913</v>
      </c>
      <c r="S1224" t="s">
        <v>1059</v>
      </c>
      <c r="T1224" t="s">
        <v>1058</v>
      </c>
      <c r="U1224" s="7">
        <v>50</v>
      </c>
      <c r="V1224" s="7">
        <v>43.678035218757444</v>
      </c>
      <c r="W1224">
        <v>2</v>
      </c>
      <c r="X1224" s="7">
        <v>10</v>
      </c>
      <c r="Y1224" s="7">
        <v>100</v>
      </c>
      <c r="Z1224" s="7">
        <f t="shared" si="78"/>
        <v>90</v>
      </c>
      <c r="AA1224" t="s">
        <v>66</v>
      </c>
      <c r="AB1224" t="str">
        <f t="shared" si="79"/>
        <v>Non-Cash Payments</v>
      </c>
    </row>
    <row r="1225" spans="1:28" x14ac:dyDescent="0.25">
      <c r="A1225">
        <v>36685</v>
      </c>
      <c r="B1225" s="2">
        <v>42540</v>
      </c>
      <c r="C1225" s="10">
        <f>VLOOKUP(B1225,Dates!A:B,2,FALSE)</f>
        <v>1</v>
      </c>
      <c r="D1225">
        <v>4</v>
      </c>
      <c r="E1225" s="2">
        <f t="shared" si="76"/>
        <v>42544</v>
      </c>
      <c r="F1225">
        <v>0</v>
      </c>
      <c r="G1225" t="s">
        <v>62</v>
      </c>
      <c r="H1225" t="str">
        <f t="shared" si="77"/>
        <v>Other</v>
      </c>
      <c r="I1225">
        <v>40</v>
      </c>
      <c r="J1225">
        <v>8650</v>
      </c>
      <c r="K1225">
        <v>6</v>
      </c>
      <c r="L1225" t="s">
        <v>35</v>
      </c>
      <c r="M1225" t="s">
        <v>893</v>
      </c>
      <c r="N1225" t="s">
        <v>898</v>
      </c>
      <c r="O1225" t="s">
        <v>899</v>
      </c>
      <c r="P1225">
        <v>90045</v>
      </c>
      <c r="Q1225" t="s">
        <v>896</v>
      </c>
      <c r="R1225" t="s">
        <v>897</v>
      </c>
      <c r="S1225" t="s">
        <v>1061</v>
      </c>
      <c r="T1225" t="s">
        <v>1060</v>
      </c>
      <c r="U1225" s="7">
        <v>24.989999770000001</v>
      </c>
      <c r="V1225" s="7">
        <v>20.52742837007143</v>
      </c>
      <c r="W1225">
        <v>2</v>
      </c>
      <c r="X1225" s="7">
        <v>0.5</v>
      </c>
      <c r="Y1225" s="7">
        <v>49.979999540000001</v>
      </c>
      <c r="Z1225" s="7">
        <f t="shared" si="78"/>
        <v>49.479999540000001</v>
      </c>
      <c r="AA1225" t="s">
        <v>66</v>
      </c>
      <c r="AB1225" t="str">
        <f t="shared" si="79"/>
        <v>Non-Cash Payments</v>
      </c>
    </row>
    <row r="1226" spans="1:28" x14ac:dyDescent="0.25">
      <c r="A1226">
        <v>35823</v>
      </c>
      <c r="B1226" s="2">
        <v>42527</v>
      </c>
      <c r="C1226" s="10">
        <f>VLOOKUP(B1226,Dates!A:B,2,FALSE)</f>
        <v>2</v>
      </c>
      <c r="D1226">
        <v>4</v>
      </c>
      <c r="E1226" s="2">
        <f t="shared" si="76"/>
        <v>42531</v>
      </c>
      <c r="F1226">
        <v>0</v>
      </c>
      <c r="G1226" t="s">
        <v>62</v>
      </c>
      <c r="H1226" t="str">
        <f t="shared" si="77"/>
        <v>Other</v>
      </c>
      <c r="I1226">
        <v>41</v>
      </c>
      <c r="J1226">
        <v>5674</v>
      </c>
      <c r="K1226">
        <v>6</v>
      </c>
      <c r="L1226" t="s">
        <v>35</v>
      </c>
      <c r="M1226" t="s">
        <v>893</v>
      </c>
      <c r="N1226" t="s">
        <v>368</v>
      </c>
      <c r="O1226" t="s">
        <v>928</v>
      </c>
      <c r="P1226">
        <v>13440</v>
      </c>
      <c r="Q1226" t="s">
        <v>896</v>
      </c>
      <c r="R1226" t="s">
        <v>913</v>
      </c>
      <c r="S1226" t="s">
        <v>1049</v>
      </c>
      <c r="T1226" t="s">
        <v>1067</v>
      </c>
      <c r="U1226" s="7">
        <v>15.989999770000001</v>
      </c>
      <c r="V1226" s="7">
        <v>12.230249713200003</v>
      </c>
      <c r="W1226">
        <v>2</v>
      </c>
      <c r="X1226" s="7">
        <v>1.7599999900000001</v>
      </c>
      <c r="Y1226" s="7">
        <v>31.979999540000001</v>
      </c>
      <c r="Z1226" s="7">
        <f t="shared" si="78"/>
        <v>30.219999550000001</v>
      </c>
      <c r="AA1226" t="s">
        <v>66</v>
      </c>
      <c r="AB1226" t="str">
        <f t="shared" si="79"/>
        <v>Non-Cash Payments</v>
      </c>
    </row>
    <row r="1227" spans="1:28" x14ac:dyDescent="0.25">
      <c r="A1227">
        <v>40412</v>
      </c>
      <c r="B1227" s="2">
        <v>42712</v>
      </c>
      <c r="C1227" s="10">
        <f>VLOOKUP(B1227,Dates!A:B,2,FALSE)</f>
        <v>5</v>
      </c>
      <c r="D1227">
        <v>4</v>
      </c>
      <c r="E1227" s="2">
        <f t="shared" si="76"/>
        <v>42718</v>
      </c>
      <c r="F1227">
        <v>0</v>
      </c>
      <c r="G1227" t="s">
        <v>62</v>
      </c>
      <c r="H1227" t="str">
        <f t="shared" si="77"/>
        <v>Other</v>
      </c>
      <c r="I1227">
        <v>36</v>
      </c>
      <c r="J1227">
        <v>10643</v>
      </c>
      <c r="K1227">
        <v>6</v>
      </c>
      <c r="L1227" t="s">
        <v>35</v>
      </c>
      <c r="M1227" t="s">
        <v>893</v>
      </c>
      <c r="N1227" t="s">
        <v>920</v>
      </c>
      <c r="O1227" t="s">
        <v>921</v>
      </c>
      <c r="P1227">
        <v>19140</v>
      </c>
      <c r="Q1227" t="s">
        <v>896</v>
      </c>
      <c r="R1227" t="s">
        <v>913</v>
      </c>
      <c r="S1227" t="s">
        <v>1077</v>
      </c>
      <c r="T1227" t="s">
        <v>1076</v>
      </c>
      <c r="U1227" s="7">
        <v>19.989999770000001</v>
      </c>
      <c r="V1227" s="7">
        <v>13.40499973</v>
      </c>
      <c r="W1227">
        <v>2</v>
      </c>
      <c r="X1227" s="7">
        <v>2.7999999519999998</v>
      </c>
      <c r="Y1227" s="7">
        <v>39.979999540000001</v>
      </c>
      <c r="Z1227" s="7">
        <f t="shared" si="78"/>
        <v>37.179999588000001</v>
      </c>
      <c r="AA1227" t="s">
        <v>66</v>
      </c>
      <c r="AB1227" t="str">
        <f t="shared" si="79"/>
        <v>Non-Cash Payments</v>
      </c>
    </row>
    <row r="1228" spans="1:28" x14ac:dyDescent="0.25">
      <c r="A1228">
        <v>44910</v>
      </c>
      <c r="B1228" s="2">
        <v>42660</v>
      </c>
      <c r="C1228" s="10">
        <f>VLOOKUP(B1228,Dates!A:B,2,FALSE)</f>
        <v>2</v>
      </c>
      <c r="D1228">
        <v>1</v>
      </c>
      <c r="E1228" s="2">
        <f t="shared" si="76"/>
        <v>42661</v>
      </c>
      <c r="F1228">
        <v>1</v>
      </c>
      <c r="G1228" t="s">
        <v>187</v>
      </c>
      <c r="H1228" t="str">
        <f t="shared" si="77"/>
        <v>Other</v>
      </c>
      <c r="I1228">
        <v>7</v>
      </c>
      <c r="J1228">
        <v>210</v>
      </c>
      <c r="K1228">
        <v>2</v>
      </c>
      <c r="L1228" t="s">
        <v>136</v>
      </c>
      <c r="M1228" t="s">
        <v>893</v>
      </c>
      <c r="N1228" t="s">
        <v>1024</v>
      </c>
      <c r="O1228" t="s">
        <v>917</v>
      </c>
      <c r="Q1228" t="s">
        <v>918</v>
      </c>
      <c r="R1228" t="s">
        <v>918</v>
      </c>
      <c r="S1228" t="s">
        <v>1083</v>
      </c>
      <c r="T1228" t="s">
        <v>1082</v>
      </c>
      <c r="U1228" s="7">
        <v>22</v>
      </c>
      <c r="V1228" s="7">
        <v>19.656208341820829</v>
      </c>
      <c r="W1228">
        <v>2</v>
      </c>
      <c r="X1228" s="7">
        <v>0</v>
      </c>
      <c r="Y1228" s="7">
        <v>44</v>
      </c>
      <c r="Z1228" s="7">
        <f t="shared" si="78"/>
        <v>44</v>
      </c>
      <c r="AA1228" t="s">
        <v>45</v>
      </c>
      <c r="AB1228" t="str">
        <f t="shared" si="79"/>
        <v>Non-Cash Payments</v>
      </c>
    </row>
    <row r="1229" spans="1:28" x14ac:dyDescent="0.25">
      <c r="A1229">
        <v>40991</v>
      </c>
      <c r="B1229" s="2">
        <v>42603</v>
      </c>
      <c r="C1229" s="10">
        <f>VLOOKUP(B1229,Dates!A:B,2,FALSE)</f>
        <v>1</v>
      </c>
      <c r="D1229">
        <v>4</v>
      </c>
      <c r="E1229" s="2">
        <f t="shared" si="76"/>
        <v>42607</v>
      </c>
      <c r="F1229">
        <v>0</v>
      </c>
      <c r="G1229" t="s">
        <v>62</v>
      </c>
      <c r="H1229" t="str">
        <f t="shared" si="77"/>
        <v>Other</v>
      </c>
      <c r="I1229">
        <v>7</v>
      </c>
      <c r="J1229">
        <v>1153</v>
      </c>
      <c r="K1229">
        <v>2</v>
      </c>
      <c r="L1229" t="s">
        <v>136</v>
      </c>
      <c r="M1229" t="s">
        <v>893</v>
      </c>
      <c r="N1229" t="s">
        <v>900</v>
      </c>
      <c r="O1229" t="s">
        <v>899</v>
      </c>
      <c r="P1229">
        <v>94110</v>
      </c>
      <c r="Q1229" t="s">
        <v>896</v>
      </c>
      <c r="R1229" t="s">
        <v>897</v>
      </c>
      <c r="S1229" t="s">
        <v>1083</v>
      </c>
      <c r="T1229" t="s">
        <v>1082</v>
      </c>
      <c r="U1229" s="7">
        <v>22</v>
      </c>
      <c r="V1229" s="7">
        <v>19.656208341820829</v>
      </c>
      <c r="W1229">
        <v>1</v>
      </c>
      <c r="X1229" s="7">
        <v>0.87999999500000003</v>
      </c>
      <c r="Y1229" s="7">
        <v>22</v>
      </c>
      <c r="Z1229" s="7">
        <f t="shared" si="78"/>
        <v>21.120000005000001</v>
      </c>
      <c r="AA1229" t="s">
        <v>45</v>
      </c>
      <c r="AB1229" t="str">
        <f t="shared" si="79"/>
        <v>Non-Cash Payments</v>
      </c>
    </row>
    <row r="1230" spans="1:28" x14ac:dyDescent="0.25">
      <c r="A1230">
        <v>40894</v>
      </c>
      <c r="B1230" s="2">
        <v>42601</v>
      </c>
      <c r="C1230" s="10">
        <f>VLOOKUP(B1230,Dates!A:B,2,FALSE)</f>
        <v>6</v>
      </c>
      <c r="D1230">
        <v>4</v>
      </c>
      <c r="E1230" s="2">
        <f t="shared" si="76"/>
        <v>42607</v>
      </c>
      <c r="F1230">
        <v>1</v>
      </c>
      <c r="G1230" t="s">
        <v>62</v>
      </c>
      <c r="H1230" t="str">
        <f t="shared" si="77"/>
        <v>Other</v>
      </c>
      <c r="I1230">
        <v>7</v>
      </c>
      <c r="J1230">
        <v>10499</v>
      </c>
      <c r="K1230">
        <v>2</v>
      </c>
      <c r="L1230" t="s">
        <v>136</v>
      </c>
      <c r="M1230" t="s">
        <v>893</v>
      </c>
      <c r="N1230" t="s">
        <v>908</v>
      </c>
      <c r="O1230" t="s">
        <v>899</v>
      </c>
      <c r="P1230">
        <v>95123</v>
      </c>
      <c r="Q1230" t="s">
        <v>896</v>
      </c>
      <c r="R1230" t="s">
        <v>897</v>
      </c>
      <c r="S1230" t="s">
        <v>1083</v>
      </c>
      <c r="T1230" t="s">
        <v>1082</v>
      </c>
      <c r="U1230" s="7">
        <v>22</v>
      </c>
      <c r="V1230" s="7">
        <v>19.656208341820829</v>
      </c>
      <c r="W1230">
        <v>2</v>
      </c>
      <c r="X1230" s="7">
        <v>1.7599999900000001</v>
      </c>
      <c r="Y1230" s="7">
        <v>44</v>
      </c>
      <c r="Z1230" s="7">
        <f t="shared" si="78"/>
        <v>42.240000010000003</v>
      </c>
      <c r="AA1230" t="s">
        <v>30</v>
      </c>
      <c r="AB1230" t="str">
        <f t="shared" si="79"/>
        <v>Cash Not Over 200</v>
      </c>
    </row>
    <row r="1231" spans="1:28" x14ac:dyDescent="0.25">
      <c r="A1231">
        <v>40774</v>
      </c>
      <c r="B1231" s="2">
        <v>42600</v>
      </c>
      <c r="C1231" s="10">
        <f>VLOOKUP(B1231,Dates!A:B,2,FALSE)</f>
        <v>5</v>
      </c>
      <c r="D1231">
        <v>4</v>
      </c>
      <c r="E1231" s="2">
        <f t="shared" si="76"/>
        <v>42606</v>
      </c>
      <c r="F1231">
        <v>1</v>
      </c>
      <c r="G1231" t="s">
        <v>62</v>
      </c>
      <c r="H1231" t="str">
        <f t="shared" si="77"/>
        <v>Other</v>
      </c>
      <c r="I1231">
        <v>7</v>
      </c>
      <c r="J1231">
        <v>7687</v>
      </c>
      <c r="K1231">
        <v>2</v>
      </c>
      <c r="L1231" t="s">
        <v>136</v>
      </c>
      <c r="M1231" t="s">
        <v>893</v>
      </c>
      <c r="N1231" t="s">
        <v>981</v>
      </c>
      <c r="O1231" t="s">
        <v>923</v>
      </c>
      <c r="P1231">
        <v>60653</v>
      </c>
      <c r="Q1231" t="s">
        <v>896</v>
      </c>
      <c r="R1231" t="s">
        <v>903</v>
      </c>
      <c r="S1231" t="s">
        <v>1083</v>
      </c>
      <c r="T1231" t="s">
        <v>1082</v>
      </c>
      <c r="U1231" s="7">
        <v>22</v>
      </c>
      <c r="V1231" s="7">
        <v>19.656208341820829</v>
      </c>
      <c r="W1231">
        <v>1</v>
      </c>
      <c r="X1231" s="7">
        <v>1.1000000240000001</v>
      </c>
      <c r="Y1231" s="7">
        <v>22</v>
      </c>
      <c r="Z1231" s="7">
        <f t="shared" si="78"/>
        <v>20.899999976</v>
      </c>
      <c r="AA1231" t="s">
        <v>66</v>
      </c>
      <c r="AB1231" t="str">
        <f t="shared" si="79"/>
        <v>Non-Cash Payments</v>
      </c>
    </row>
    <row r="1232" spans="1:28" x14ac:dyDescent="0.25">
      <c r="A1232">
        <v>40278</v>
      </c>
      <c r="B1232" s="2">
        <v>42651</v>
      </c>
      <c r="C1232" s="10">
        <f>VLOOKUP(B1232,Dates!A:B,2,FALSE)</f>
        <v>7</v>
      </c>
      <c r="D1232">
        <v>4</v>
      </c>
      <c r="E1232" s="2">
        <f t="shared" si="76"/>
        <v>42656</v>
      </c>
      <c r="F1232">
        <v>0</v>
      </c>
      <c r="G1232" t="s">
        <v>62</v>
      </c>
      <c r="H1232" t="str">
        <f t="shared" si="77"/>
        <v>Other</v>
      </c>
      <c r="I1232">
        <v>7</v>
      </c>
      <c r="J1232">
        <v>7576</v>
      </c>
      <c r="K1232">
        <v>2</v>
      </c>
      <c r="L1232" t="s">
        <v>136</v>
      </c>
      <c r="M1232" t="s">
        <v>893</v>
      </c>
      <c r="N1232" t="s">
        <v>981</v>
      </c>
      <c r="O1232" t="s">
        <v>923</v>
      </c>
      <c r="P1232">
        <v>60623</v>
      </c>
      <c r="Q1232" t="s">
        <v>896</v>
      </c>
      <c r="R1232" t="s">
        <v>903</v>
      </c>
      <c r="S1232" t="s">
        <v>1083</v>
      </c>
      <c r="T1232" t="s">
        <v>1082</v>
      </c>
      <c r="U1232" s="7">
        <v>22</v>
      </c>
      <c r="V1232" s="7">
        <v>19.656208341820829</v>
      </c>
      <c r="W1232">
        <v>1</v>
      </c>
      <c r="X1232" s="7">
        <v>1.210000038</v>
      </c>
      <c r="Y1232" s="7">
        <v>22</v>
      </c>
      <c r="Z1232" s="7">
        <f t="shared" si="78"/>
        <v>20.789999962</v>
      </c>
      <c r="AA1232" t="s">
        <v>45</v>
      </c>
      <c r="AB1232" t="str">
        <f t="shared" si="79"/>
        <v>Non-Cash Payments</v>
      </c>
    </row>
    <row r="1233" spans="1:28" x14ac:dyDescent="0.25">
      <c r="A1233">
        <v>40153</v>
      </c>
      <c r="B1233" s="2">
        <v>42621</v>
      </c>
      <c r="C1233" s="10">
        <f>VLOOKUP(B1233,Dates!A:B,2,FALSE)</f>
        <v>5</v>
      </c>
      <c r="D1233">
        <v>4</v>
      </c>
      <c r="E1233" s="2">
        <f t="shared" si="76"/>
        <v>42627</v>
      </c>
      <c r="F1233">
        <v>0</v>
      </c>
      <c r="G1233" t="s">
        <v>62</v>
      </c>
      <c r="H1233" t="str">
        <f t="shared" si="77"/>
        <v>Other</v>
      </c>
      <c r="I1233">
        <v>7</v>
      </c>
      <c r="J1233">
        <v>11187</v>
      </c>
      <c r="K1233">
        <v>2</v>
      </c>
      <c r="L1233" t="s">
        <v>136</v>
      </c>
      <c r="M1233" t="s">
        <v>893</v>
      </c>
      <c r="N1233" t="s">
        <v>1025</v>
      </c>
      <c r="O1233" t="s">
        <v>899</v>
      </c>
      <c r="P1233">
        <v>95823</v>
      </c>
      <c r="Q1233" t="s">
        <v>896</v>
      </c>
      <c r="R1233" t="s">
        <v>897</v>
      </c>
      <c r="S1233" t="s">
        <v>1083</v>
      </c>
      <c r="T1233" t="s">
        <v>1082</v>
      </c>
      <c r="U1233" s="7">
        <v>22</v>
      </c>
      <c r="V1233" s="7">
        <v>19.656208341820829</v>
      </c>
      <c r="W1233">
        <v>3</v>
      </c>
      <c r="X1233" s="7">
        <v>3.2999999519999998</v>
      </c>
      <c r="Y1233" s="7">
        <v>66</v>
      </c>
      <c r="Z1233" s="7">
        <f t="shared" si="78"/>
        <v>62.700000048</v>
      </c>
      <c r="AA1233" t="s">
        <v>45</v>
      </c>
      <c r="AB1233" t="str">
        <f t="shared" si="79"/>
        <v>Non-Cash Payments</v>
      </c>
    </row>
    <row r="1234" spans="1:28" x14ac:dyDescent="0.25">
      <c r="A1234">
        <v>40035</v>
      </c>
      <c r="B1234" s="2">
        <v>42559</v>
      </c>
      <c r="C1234" s="10">
        <f>VLOOKUP(B1234,Dates!A:B,2,FALSE)</f>
        <v>6</v>
      </c>
      <c r="D1234">
        <v>4</v>
      </c>
      <c r="E1234" s="2">
        <f t="shared" si="76"/>
        <v>42565</v>
      </c>
      <c r="F1234">
        <v>1</v>
      </c>
      <c r="G1234" t="s">
        <v>62</v>
      </c>
      <c r="H1234" t="str">
        <f t="shared" si="77"/>
        <v>Other</v>
      </c>
      <c r="I1234">
        <v>7</v>
      </c>
      <c r="J1234">
        <v>9742</v>
      </c>
      <c r="K1234">
        <v>2</v>
      </c>
      <c r="L1234" t="s">
        <v>136</v>
      </c>
      <c r="M1234" t="s">
        <v>893</v>
      </c>
      <c r="N1234" t="s">
        <v>920</v>
      </c>
      <c r="O1234" t="s">
        <v>921</v>
      </c>
      <c r="P1234">
        <v>19140</v>
      </c>
      <c r="Q1234" t="s">
        <v>896</v>
      </c>
      <c r="R1234" t="s">
        <v>913</v>
      </c>
      <c r="S1234" t="s">
        <v>1083</v>
      </c>
      <c r="T1234" t="s">
        <v>1082</v>
      </c>
      <c r="U1234" s="7">
        <v>22</v>
      </c>
      <c r="V1234" s="7">
        <v>19.656208341820829</v>
      </c>
      <c r="W1234">
        <v>3</v>
      </c>
      <c r="X1234" s="7">
        <v>3.630000114</v>
      </c>
      <c r="Y1234" s="7">
        <v>66</v>
      </c>
      <c r="Z1234" s="7">
        <f t="shared" si="78"/>
        <v>62.369999886000002</v>
      </c>
      <c r="AA1234" t="s">
        <v>30</v>
      </c>
      <c r="AB1234" t="str">
        <f t="shared" si="79"/>
        <v>Cash Not Over 200</v>
      </c>
    </row>
    <row r="1235" spans="1:28" x14ac:dyDescent="0.25">
      <c r="A1235">
        <v>39991</v>
      </c>
      <c r="B1235" s="2">
        <v>42529</v>
      </c>
      <c r="C1235" s="10">
        <f>VLOOKUP(B1235,Dates!A:B,2,FALSE)</f>
        <v>4</v>
      </c>
      <c r="D1235">
        <v>4</v>
      </c>
      <c r="E1235" s="2">
        <f t="shared" si="76"/>
        <v>42535</v>
      </c>
      <c r="F1235">
        <v>0</v>
      </c>
      <c r="G1235" t="s">
        <v>62</v>
      </c>
      <c r="H1235" t="str">
        <f t="shared" si="77"/>
        <v>Other</v>
      </c>
      <c r="I1235">
        <v>7</v>
      </c>
      <c r="J1235">
        <v>3915</v>
      </c>
      <c r="K1235">
        <v>2</v>
      </c>
      <c r="L1235" t="s">
        <v>136</v>
      </c>
      <c r="M1235" t="s">
        <v>893</v>
      </c>
      <c r="N1235" t="s">
        <v>957</v>
      </c>
      <c r="O1235" t="s">
        <v>958</v>
      </c>
      <c r="P1235">
        <v>49505</v>
      </c>
      <c r="Q1235" t="s">
        <v>896</v>
      </c>
      <c r="R1235" t="s">
        <v>903</v>
      </c>
      <c r="S1235" t="s">
        <v>1083</v>
      </c>
      <c r="T1235" t="s">
        <v>1082</v>
      </c>
      <c r="U1235" s="7">
        <v>22</v>
      </c>
      <c r="V1235" s="7">
        <v>19.656208341820829</v>
      </c>
      <c r="W1235">
        <v>4</v>
      </c>
      <c r="X1235" s="7">
        <v>17.600000380000001</v>
      </c>
      <c r="Y1235" s="7">
        <v>88</v>
      </c>
      <c r="Z1235" s="7">
        <f t="shared" si="78"/>
        <v>70.399999620000003</v>
      </c>
      <c r="AA1235" t="s">
        <v>66</v>
      </c>
      <c r="AB1235" t="str">
        <f t="shared" si="79"/>
        <v>Non-Cash Payments</v>
      </c>
    </row>
    <row r="1236" spans="1:28" x14ac:dyDescent="0.25">
      <c r="A1236">
        <v>39767</v>
      </c>
      <c r="B1236" s="2">
        <v>42437</v>
      </c>
      <c r="C1236" s="10">
        <f>VLOOKUP(B1236,Dates!A:B,2,FALSE)</f>
        <v>3</v>
      </c>
      <c r="D1236">
        <v>4</v>
      </c>
      <c r="E1236" s="2">
        <f t="shared" si="76"/>
        <v>42443</v>
      </c>
      <c r="F1236">
        <v>0</v>
      </c>
      <c r="G1236" t="s">
        <v>62</v>
      </c>
      <c r="H1236" t="str">
        <f t="shared" si="77"/>
        <v>Other</v>
      </c>
      <c r="I1236">
        <v>7</v>
      </c>
      <c r="J1236">
        <v>4316</v>
      </c>
      <c r="K1236">
        <v>2</v>
      </c>
      <c r="L1236" t="s">
        <v>136</v>
      </c>
      <c r="M1236" t="s">
        <v>893</v>
      </c>
      <c r="N1236" t="s">
        <v>1026</v>
      </c>
      <c r="O1236" t="s">
        <v>991</v>
      </c>
      <c r="P1236">
        <v>37042</v>
      </c>
      <c r="Q1236" t="s">
        <v>896</v>
      </c>
      <c r="R1236" t="s">
        <v>931</v>
      </c>
      <c r="S1236" t="s">
        <v>1083</v>
      </c>
      <c r="T1236" t="s">
        <v>1082</v>
      </c>
      <c r="U1236" s="7">
        <v>22</v>
      </c>
      <c r="V1236" s="7">
        <v>19.656208341820829</v>
      </c>
      <c r="W1236">
        <v>1</v>
      </c>
      <c r="X1236" s="7">
        <v>1.539999962</v>
      </c>
      <c r="Y1236" s="7">
        <v>22</v>
      </c>
      <c r="Z1236" s="7">
        <f t="shared" si="78"/>
        <v>20.460000038</v>
      </c>
      <c r="AA1236" t="s">
        <v>66</v>
      </c>
      <c r="AB1236" t="str">
        <f t="shared" si="79"/>
        <v>Non-Cash Payments</v>
      </c>
    </row>
    <row r="1237" spans="1:28" x14ac:dyDescent="0.25">
      <c r="A1237">
        <v>39765</v>
      </c>
      <c r="B1237" s="2">
        <v>42437</v>
      </c>
      <c r="C1237" s="10">
        <f>VLOOKUP(B1237,Dates!A:B,2,FALSE)</f>
        <v>3</v>
      </c>
      <c r="D1237">
        <v>1</v>
      </c>
      <c r="E1237" s="2">
        <f t="shared" si="76"/>
        <v>42438</v>
      </c>
      <c r="F1237">
        <v>1</v>
      </c>
      <c r="G1237" t="s">
        <v>187</v>
      </c>
      <c r="H1237" t="str">
        <f t="shared" si="77"/>
        <v>Other</v>
      </c>
      <c r="I1237">
        <v>7</v>
      </c>
      <c r="J1237">
        <v>10582</v>
      </c>
      <c r="K1237">
        <v>2</v>
      </c>
      <c r="L1237" t="s">
        <v>136</v>
      </c>
      <c r="M1237" t="s">
        <v>893</v>
      </c>
      <c r="N1237" t="s">
        <v>1027</v>
      </c>
      <c r="O1237" t="s">
        <v>915</v>
      </c>
      <c r="P1237">
        <v>46060</v>
      </c>
      <c r="Q1237" t="s">
        <v>896</v>
      </c>
      <c r="R1237" t="s">
        <v>903</v>
      </c>
      <c r="S1237" t="s">
        <v>1083</v>
      </c>
      <c r="T1237" t="s">
        <v>1082</v>
      </c>
      <c r="U1237" s="7">
        <v>22</v>
      </c>
      <c r="V1237" s="7">
        <v>19.656208341820829</v>
      </c>
      <c r="W1237">
        <v>4</v>
      </c>
      <c r="X1237" s="7">
        <v>22</v>
      </c>
      <c r="Y1237" s="7">
        <v>88</v>
      </c>
      <c r="Z1237" s="7">
        <f t="shared" si="78"/>
        <v>66</v>
      </c>
      <c r="AA1237" t="s">
        <v>66</v>
      </c>
      <c r="AB1237" t="str">
        <f t="shared" si="79"/>
        <v>Non-Cash Payments</v>
      </c>
    </row>
    <row r="1238" spans="1:28" x14ac:dyDescent="0.25">
      <c r="A1238">
        <v>39718</v>
      </c>
      <c r="B1238" s="2">
        <v>42408</v>
      </c>
      <c r="C1238" s="10">
        <f>VLOOKUP(B1238,Dates!A:B,2,FALSE)</f>
        <v>2</v>
      </c>
      <c r="D1238">
        <v>0</v>
      </c>
      <c r="E1238" s="2">
        <f t="shared" si="76"/>
        <v>42408</v>
      </c>
      <c r="F1238">
        <v>1</v>
      </c>
      <c r="G1238" t="s">
        <v>214</v>
      </c>
      <c r="H1238" t="str">
        <f t="shared" si="77"/>
        <v>Other</v>
      </c>
      <c r="I1238">
        <v>7</v>
      </c>
      <c r="J1238">
        <v>10893</v>
      </c>
      <c r="K1238">
        <v>2</v>
      </c>
      <c r="L1238" t="s">
        <v>136</v>
      </c>
      <c r="M1238" t="s">
        <v>893</v>
      </c>
      <c r="N1238" t="s">
        <v>1028</v>
      </c>
      <c r="O1238" t="s">
        <v>1029</v>
      </c>
      <c r="P1238">
        <v>8701</v>
      </c>
      <c r="Q1238" t="s">
        <v>896</v>
      </c>
      <c r="R1238" t="s">
        <v>913</v>
      </c>
      <c r="S1238" t="s">
        <v>1083</v>
      </c>
      <c r="T1238" t="s">
        <v>1082</v>
      </c>
      <c r="U1238" s="7">
        <v>22</v>
      </c>
      <c r="V1238" s="7">
        <v>19.656208341820829</v>
      </c>
      <c r="W1238">
        <v>3</v>
      </c>
      <c r="X1238" s="7">
        <v>4.6199998860000004</v>
      </c>
      <c r="Y1238" s="7">
        <v>66</v>
      </c>
      <c r="Z1238" s="7">
        <f t="shared" si="78"/>
        <v>61.380000113999998</v>
      </c>
      <c r="AA1238" t="s">
        <v>45</v>
      </c>
      <c r="AB1238" t="str">
        <f t="shared" si="79"/>
        <v>Non-Cash Payments</v>
      </c>
    </row>
    <row r="1239" spans="1:28" x14ac:dyDescent="0.25">
      <c r="A1239">
        <v>39606</v>
      </c>
      <c r="B1239" s="2">
        <v>42377</v>
      </c>
      <c r="C1239" s="10">
        <f>VLOOKUP(B1239,Dates!A:B,2,FALSE)</f>
        <v>6</v>
      </c>
      <c r="D1239">
        <v>4</v>
      </c>
      <c r="E1239" s="2">
        <f t="shared" si="76"/>
        <v>42383</v>
      </c>
      <c r="F1239">
        <v>0</v>
      </c>
      <c r="G1239" t="s">
        <v>62</v>
      </c>
      <c r="H1239" t="str">
        <f t="shared" si="77"/>
        <v>Other</v>
      </c>
      <c r="I1239">
        <v>7</v>
      </c>
      <c r="J1239">
        <v>8744</v>
      </c>
      <c r="K1239">
        <v>2</v>
      </c>
      <c r="L1239" t="s">
        <v>136</v>
      </c>
      <c r="M1239" t="s">
        <v>893</v>
      </c>
      <c r="N1239" t="s">
        <v>904</v>
      </c>
      <c r="O1239" t="s">
        <v>905</v>
      </c>
      <c r="P1239">
        <v>77036</v>
      </c>
      <c r="Q1239" t="s">
        <v>896</v>
      </c>
      <c r="R1239" t="s">
        <v>903</v>
      </c>
      <c r="S1239" t="s">
        <v>1083</v>
      </c>
      <c r="T1239" t="s">
        <v>1082</v>
      </c>
      <c r="U1239" s="7">
        <v>22</v>
      </c>
      <c r="V1239" s="7">
        <v>19.656208341820829</v>
      </c>
      <c r="W1239">
        <v>3</v>
      </c>
      <c r="X1239" s="7">
        <v>5.9400000569999998</v>
      </c>
      <c r="Y1239" s="7">
        <v>66</v>
      </c>
      <c r="Z1239" s="7">
        <f t="shared" si="78"/>
        <v>60.059999943000001</v>
      </c>
      <c r="AA1239" t="s">
        <v>30</v>
      </c>
      <c r="AB1239" t="str">
        <f t="shared" si="79"/>
        <v>Cash Not Over 200</v>
      </c>
    </row>
    <row r="1240" spans="1:28" x14ac:dyDescent="0.25">
      <c r="A1240">
        <v>39562</v>
      </c>
      <c r="B1240" s="2">
        <v>42582</v>
      </c>
      <c r="C1240" s="10">
        <f>VLOOKUP(B1240,Dates!A:B,2,FALSE)</f>
        <v>1</v>
      </c>
      <c r="D1240">
        <v>1</v>
      </c>
      <c r="E1240" s="2">
        <f t="shared" si="76"/>
        <v>42583</v>
      </c>
      <c r="F1240">
        <v>1</v>
      </c>
      <c r="G1240" t="s">
        <v>187</v>
      </c>
      <c r="H1240" t="str">
        <f t="shared" si="77"/>
        <v>Other</v>
      </c>
      <c r="I1240">
        <v>7</v>
      </c>
      <c r="J1240">
        <v>8807</v>
      </c>
      <c r="K1240">
        <v>2</v>
      </c>
      <c r="L1240" t="s">
        <v>136</v>
      </c>
      <c r="M1240" t="s">
        <v>893</v>
      </c>
      <c r="N1240" t="s">
        <v>927</v>
      </c>
      <c r="O1240" t="s">
        <v>928</v>
      </c>
      <c r="P1240">
        <v>10035</v>
      </c>
      <c r="Q1240" t="s">
        <v>896</v>
      </c>
      <c r="R1240" t="s">
        <v>913</v>
      </c>
      <c r="S1240" t="s">
        <v>1083</v>
      </c>
      <c r="T1240" t="s">
        <v>1082</v>
      </c>
      <c r="U1240" s="7">
        <v>22</v>
      </c>
      <c r="V1240" s="7">
        <v>19.656208341820829</v>
      </c>
      <c r="W1240">
        <v>2</v>
      </c>
      <c r="X1240" s="7">
        <v>2.2000000480000002</v>
      </c>
      <c r="Y1240" s="7">
        <v>44</v>
      </c>
      <c r="Z1240" s="7">
        <f t="shared" si="78"/>
        <v>41.799999952</v>
      </c>
      <c r="AA1240" t="s">
        <v>66</v>
      </c>
      <c r="AB1240" t="str">
        <f t="shared" si="79"/>
        <v>Non-Cash Payments</v>
      </c>
    </row>
    <row r="1241" spans="1:28" x14ac:dyDescent="0.25">
      <c r="A1241">
        <v>39540</v>
      </c>
      <c r="B1241" s="2">
        <v>42582</v>
      </c>
      <c r="C1241" s="10">
        <f>VLOOKUP(B1241,Dates!A:B,2,FALSE)</f>
        <v>1</v>
      </c>
      <c r="D1241">
        <v>2</v>
      </c>
      <c r="E1241" s="2">
        <f t="shared" si="76"/>
        <v>42584</v>
      </c>
      <c r="F1241">
        <v>0</v>
      </c>
      <c r="G1241" t="s">
        <v>23</v>
      </c>
      <c r="H1241" t="str">
        <f t="shared" si="77"/>
        <v>Other</v>
      </c>
      <c r="I1241">
        <v>7</v>
      </c>
      <c r="J1241">
        <v>11616</v>
      </c>
      <c r="K1241">
        <v>2</v>
      </c>
      <c r="L1241" t="s">
        <v>136</v>
      </c>
      <c r="M1241" t="s">
        <v>893</v>
      </c>
      <c r="N1241" t="s">
        <v>900</v>
      </c>
      <c r="O1241" t="s">
        <v>899</v>
      </c>
      <c r="P1241">
        <v>94122</v>
      </c>
      <c r="Q1241" t="s">
        <v>896</v>
      </c>
      <c r="R1241" t="s">
        <v>897</v>
      </c>
      <c r="S1241" t="s">
        <v>1083</v>
      </c>
      <c r="T1241" t="s">
        <v>1082</v>
      </c>
      <c r="U1241" s="7">
        <v>22</v>
      </c>
      <c r="V1241" s="7">
        <v>19.656208341820829</v>
      </c>
      <c r="W1241">
        <v>3</v>
      </c>
      <c r="X1241" s="7">
        <v>6.5999999049999998</v>
      </c>
      <c r="Y1241" s="7">
        <v>66</v>
      </c>
      <c r="Z1241" s="7">
        <f t="shared" si="78"/>
        <v>59.400000095000003</v>
      </c>
      <c r="AA1241" t="s">
        <v>66</v>
      </c>
      <c r="AB1241" t="str">
        <f t="shared" si="79"/>
        <v>Non-Cash Payments</v>
      </c>
    </row>
    <row r="1242" spans="1:28" x14ac:dyDescent="0.25">
      <c r="A1242">
        <v>39465</v>
      </c>
      <c r="B1242" s="2">
        <v>42581</v>
      </c>
      <c r="C1242" s="10">
        <f>VLOOKUP(B1242,Dates!A:B,2,FALSE)</f>
        <v>7</v>
      </c>
      <c r="D1242">
        <v>1</v>
      </c>
      <c r="E1242" s="2">
        <f t="shared" si="76"/>
        <v>42583</v>
      </c>
      <c r="F1242">
        <v>1</v>
      </c>
      <c r="G1242" t="s">
        <v>187</v>
      </c>
      <c r="H1242" t="str">
        <f t="shared" si="77"/>
        <v>Other</v>
      </c>
      <c r="I1242">
        <v>7</v>
      </c>
      <c r="J1242">
        <v>711</v>
      </c>
      <c r="K1242">
        <v>2</v>
      </c>
      <c r="L1242" t="s">
        <v>136</v>
      </c>
      <c r="M1242" t="s">
        <v>893</v>
      </c>
      <c r="N1242" t="s">
        <v>925</v>
      </c>
      <c r="O1242" t="s">
        <v>895</v>
      </c>
      <c r="P1242">
        <v>98105</v>
      </c>
      <c r="Q1242" t="s">
        <v>896</v>
      </c>
      <c r="R1242" t="s">
        <v>897</v>
      </c>
      <c r="S1242" t="s">
        <v>1083</v>
      </c>
      <c r="T1242" t="s">
        <v>1082</v>
      </c>
      <c r="U1242" s="7">
        <v>22</v>
      </c>
      <c r="V1242" s="7">
        <v>19.656208341820829</v>
      </c>
      <c r="W1242">
        <v>3</v>
      </c>
      <c r="X1242" s="7">
        <v>7.920000076</v>
      </c>
      <c r="Y1242" s="7">
        <v>66</v>
      </c>
      <c r="Z1242" s="7">
        <f t="shared" si="78"/>
        <v>58.079999923999999</v>
      </c>
      <c r="AA1242" t="s">
        <v>30</v>
      </c>
      <c r="AB1242" t="str">
        <f t="shared" si="79"/>
        <v>Cash Not Over 200</v>
      </c>
    </row>
    <row r="1243" spans="1:28" x14ac:dyDescent="0.25">
      <c r="A1243">
        <v>39191</v>
      </c>
      <c r="B1243" s="2">
        <v>42577</v>
      </c>
      <c r="C1243" s="10">
        <f>VLOOKUP(B1243,Dates!A:B,2,FALSE)</f>
        <v>3</v>
      </c>
      <c r="D1243">
        <v>4</v>
      </c>
      <c r="E1243" s="2">
        <f t="shared" si="76"/>
        <v>42583</v>
      </c>
      <c r="F1243">
        <v>0</v>
      </c>
      <c r="G1243" t="s">
        <v>62</v>
      </c>
      <c r="H1243" t="str">
        <f t="shared" si="77"/>
        <v>Other</v>
      </c>
      <c r="I1243">
        <v>7</v>
      </c>
      <c r="J1243">
        <v>6499</v>
      </c>
      <c r="K1243">
        <v>2</v>
      </c>
      <c r="L1243" t="s">
        <v>136</v>
      </c>
      <c r="M1243" t="s">
        <v>893</v>
      </c>
      <c r="N1243" t="s">
        <v>1030</v>
      </c>
      <c r="O1243" t="s">
        <v>1031</v>
      </c>
      <c r="P1243">
        <v>26003</v>
      </c>
      <c r="Q1243" t="s">
        <v>896</v>
      </c>
      <c r="R1243" t="s">
        <v>913</v>
      </c>
      <c r="S1243" t="s">
        <v>1083</v>
      </c>
      <c r="T1243" t="s">
        <v>1082</v>
      </c>
      <c r="U1243" s="7">
        <v>22</v>
      </c>
      <c r="V1243" s="7">
        <v>19.656208341820829</v>
      </c>
      <c r="W1243">
        <v>5</v>
      </c>
      <c r="X1243" s="7">
        <v>19.799999239999998</v>
      </c>
      <c r="Y1243" s="7">
        <v>110</v>
      </c>
      <c r="Z1243" s="7">
        <f t="shared" si="78"/>
        <v>90.200000759999995</v>
      </c>
      <c r="AA1243" t="s">
        <v>30</v>
      </c>
      <c r="AB1243" t="str">
        <f t="shared" si="79"/>
        <v>Cash Not Over 200</v>
      </c>
    </row>
    <row r="1244" spans="1:28" x14ac:dyDescent="0.25">
      <c r="A1244">
        <v>39006</v>
      </c>
      <c r="B1244" s="2">
        <v>42574</v>
      </c>
      <c r="C1244" s="10">
        <f>VLOOKUP(B1244,Dates!A:B,2,FALSE)</f>
        <v>7</v>
      </c>
      <c r="D1244">
        <v>0</v>
      </c>
      <c r="E1244" s="2">
        <f t="shared" si="76"/>
        <v>42574</v>
      </c>
      <c r="F1244">
        <v>0</v>
      </c>
      <c r="G1244" t="s">
        <v>214</v>
      </c>
      <c r="H1244" t="str">
        <f t="shared" si="77"/>
        <v>Same Day - On Time</v>
      </c>
      <c r="I1244">
        <v>7</v>
      </c>
      <c r="J1244">
        <v>8572</v>
      </c>
      <c r="K1244">
        <v>2</v>
      </c>
      <c r="L1244" t="s">
        <v>136</v>
      </c>
      <c r="M1244" t="s">
        <v>893</v>
      </c>
      <c r="N1244" t="s">
        <v>920</v>
      </c>
      <c r="O1244" t="s">
        <v>921</v>
      </c>
      <c r="P1244">
        <v>19120</v>
      </c>
      <c r="Q1244" t="s">
        <v>896</v>
      </c>
      <c r="R1244" t="s">
        <v>913</v>
      </c>
      <c r="S1244" t="s">
        <v>1083</v>
      </c>
      <c r="T1244" t="s">
        <v>1082</v>
      </c>
      <c r="U1244" s="7">
        <v>22</v>
      </c>
      <c r="V1244" s="7">
        <v>19.656208341820829</v>
      </c>
      <c r="W1244">
        <v>1</v>
      </c>
      <c r="X1244" s="7">
        <v>1.980000019</v>
      </c>
      <c r="Y1244" s="7">
        <v>22</v>
      </c>
      <c r="Z1244" s="7">
        <f t="shared" si="78"/>
        <v>20.019999981000002</v>
      </c>
      <c r="AA1244" t="s">
        <v>66</v>
      </c>
      <c r="AB1244" t="str">
        <f t="shared" si="79"/>
        <v>Non-Cash Payments</v>
      </c>
    </row>
    <row r="1245" spans="1:28" x14ac:dyDescent="0.25">
      <c r="A1245">
        <v>38776</v>
      </c>
      <c r="B1245" s="2">
        <v>42571</v>
      </c>
      <c r="C1245" s="10">
        <f>VLOOKUP(B1245,Dates!A:B,2,FALSE)</f>
        <v>4</v>
      </c>
      <c r="D1245">
        <v>4</v>
      </c>
      <c r="E1245" s="2">
        <f t="shared" si="76"/>
        <v>42577</v>
      </c>
      <c r="F1245">
        <v>0</v>
      </c>
      <c r="G1245" t="s">
        <v>62</v>
      </c>
      <c r="H1245" t="str">
        <f t="shared" si="77"/>
        <v>Other</v>
      </c>
      <c r="I1245">
        <v>7</v>
      </c>
      <c r="J1245">
        <v>7994</v>
      </c>
      <c r="K1245">
        <v>2</v>
      </c>
      <c r="L1245" t="s">
        <v>136</v>
      </c>
      <c r="M1245" t="s">
        <v>893</v>
      </c>
      <c r="N1245" t="s">
        <v>954</v>
      </c>
      <c r="O1245" t="s">
        <v>984</v>
      </c>
      <c r="P1245">
        <v>42420</v>
      </c>
      <c r="Q1245" t="s">
        <v>896</v>
      </c>
      <c r="R1245" t="s">
        <v>931</v>
      </c>
      <c r="S1245" t="s">
        <v>1083</v>
      </c>
      <c r="T1245" t="s">
        <v>1082</v>
      </c>
      <c r="U1245" s="7">
        <v>22</v>
      </c>
      <c r="V1245" s="7">
        <v>19.656208341820829</v>
      </c>
      <c r="W1245">
        <v>2</v>
      </c>
      <c r="X1245" s="7">
        <v>2.420000076</v>
      </c>
      <c r="Y1245" s="7">
        <v>44</v>
      </c>
      <c r="Z1245" s="7">
        <f t="shared" si="78"/>
        <v>41.579999923999999</v>
      </c>
      <c r="AA1245" t="s">
        <v>30</v>
      </c>
      <c r="AB1245" t="str">
        <f t="shared" si="79"/>
        <v>Cash Not Over 200</v>
      </c>
    </row>
    <row r="1246" spans="1:28" x14ac:dyDescent="0.25">
      <c r="A1246">
        <v>38466</v>
      </c>
      <c r="B1246" s="2">
        <v>42566</v>
      </c>
      <c r="C1246" s="10">
        <f>VLOOKUP(B1246,Dates!A:B,2,FALSE)</f>
        <v>6</v>
      </c>
      <c r="D1246">
        <v>2</v>
      </c>
      <c r="E1246" s="2">
        <f t="shared" si="76"/>
        <v>42570</v>
      </c>
      <c r="F1246">
        <v>0</v>
      </c>
      <c r="G1246" t="s">
        <v>23</v>
      </c>
      <c r="H1246" t="str">
        <f t="shared" si="77"/>
        <v>Other</v>
      </c>
      <c r="I1246">
        <v>7</v>
      </c>
      <c r="J1246">
        <v>8478</v>
      </c>
      <c r="K1246">
        <v>2</v>
      </c>
      <c r="L1246" t="s">
        <v>136</v>
      </c>
      <c r="M1246" t="s">
        <v>893</v>
      </c>
      <c r="N1246" t="s">
        <v>900</v>
      </c>
      <c r="O1246" t="s">
        <v>899</v>
      </c>
      <c r="P1246">
        <v>94122</v>
      </c>
      <c r="Q1246" t="s">
        <v>896</v>
      </c>
      <c r="R1246" t="s">
        <v>897</v>
      </c>
      <c r="S1246" t="s">
        <v>1083</v>
      </c>
      <c r="T1246" t="s">
        <v>1082</v>
      </c>
      <c r="U1246" s="7">
        <v>22</v>
      </c>
      <c r="V1246" s="7">
        <v>19.656208341820829</v>
      </c>
      <c r="W1246">
        <v>5</v>
      </c>
      <c r="X1246" s="7">
        <v>22</v>
      </c>
      <c r="Y1246" s="7">
        <v>110</v>
      </c>
      <c r="Z1246" s="7">
        <f t="shared" si="78"/>
        <v>88</v>
      </c>
      <c r="AA1246" t="s">
        <v>45</v>
      </c>
      <c r="AB1246" t="str">
        <f t="shared" si="79"/>
        <v>Non-Cash Payments</v>
      </c>
    </row>
    <row r="1247" spans="1:28" x14ac:dyDescent="0.25">
      <c r="A1247">
        <v>38383</v>
      </c>
      <c r="B1247" s="2">
        <v>42565</v>
      </c>
      <c r="C1247" s="10">
        <f>VLOOKUP(B1247,Dates!A:B,2,FALSE)</f>
        <v>5</v>
      </c>
      <c r="D1247">
        <v>4</v>
      </c>
      <c r="E1247" s="2">
        <f t="shared" si="76"/>
        <v>42571</v>
      </c>
      <c r="F1247">
        <v>0</v>
      </c>
      <c r="G1247" t="s">
        <v>62</v>
      </c>
      <c r="H1247" t="str">
        <f t="shared" si="77"/>
        <v>Other</v>
      </c>
      <c r="I1247">
        <v>7</v>
      </c>
      <c r="J1247">
        <v>5845</v>
      </c>
      <c r="K1247">
        <v>2</v>
      </c>
      <c r="L1247" t="s">
        <v>136</v>
      </c>
      <c r="M1247" t="s">
        <v>893</v>
      </c>
      <c r="N1247" t="s">
        <v>1032</v>
      </c>
      <c r="O1247" t="s">
        <v>921</v>
      </c>
      <c r="P1247">
        <v>19013</v>
      </c>
      <c r="Q1247" t="s">
        <v>896</v>
      </c>
      <c r="R1247" t="s">
        <v>913</v>
      </c>
      <c r="S1247" t="s">
        <v>1083</v>
      </c>
      <c r="T1247" t="s">
        <v>1082</v>
      </c>
      <c r="U1247" s="7">
        <v>22</v>
      </c>
      <c r="V1247" s="7">
        <v>19.656208341820829</v>
      </c>
      <c r="W1247">
        <v>1</v>
      </c>
      <c r="X1247" s="7">
        <v>2.2000000480000002</v>
      </c>
      <c r="Y1247" s="7">
        <v>22</v>
      </c>
      <c r="Z1247" s="7">
        <f t="shared" si="78"/>
        <v>19.799999952</v>
      </c>
      <c r="AA1247" t="s">
        <v>45</v>
      </c>
      <c r="AB1247" t="str">
        <f t="shared" si="79"/>
        <v>Non-Cash Payments</v>
      </c>
    </row>
    <row r="1248" spans="1:28" x14ac:dyDescent="0.25">
      <c r="A1248">
        <v>38303</v>
      </c>
      <c r="B1248" s="2">
        <v>42564</v>
      </c>
      <c r="C1248" s="10">
        <f>VLOOKUP(B1248,Dates!A:B,2,FALSE)</f>
        <v>4</v>
      </c>
      <c r="D1248">
        <v>4</v>
      </c>
      <c r="E1248" s="2">
        <f t="shared" si="76"/>
        <v>42570</v>
      </c>
      <c r="F1248">
        <v>0</v>
      </c>
      <c r="G1248" t="s">
        <v>62</v>
      </c>
      <c r="H1248" t="str">
        <f t="shared" si="77"/>
        <v>Other</v>
      </c>
      <c r="I1248">
        <v>7</v>
      </c>
      <c r="J1248">
        <v>9807</v>
      </c>
      <c r="K1248">
        <v>2</v>
      </c>
      <c r="L1248" t="s">
        <v>136</v>
      </c>
      <c r="M1248" t="s">
        <v>893</v>
      </c>
      <c r="N1248" t="s">
        <v>981</v>
      </c>
      <c r="O1248" t="s">
        <v>923</v>
      </c>
      <c r="P1248">
        <v>60623</v>
      </c>
      <c r="Q1248" t="s">
        <v>896</v>
      </c>
      <c r="R1248" t="s">
        <v>903</v>
      </c>
      <c r="S1248" t="s">
        <v>1083</v>
      </c>
      <c r="T1248" t="s">
        <v>1082</v>
      </c>
      <c r="U1248" s="7">
        <v>22</v>
      </c>
      <c r="V1248" s="7">
        <v>19.656208341820829</v>
      </c>
      <c r="W1248">
        <v>1</v>
      </c>
      <c r="X1248" s="7">
        <v>2.6400001049999999</v>
      </c>
      <c r="Y1248" s="7">
        <v>22</v>
      </c>
      <c r="Z1248" s="7">
        <f t="shared" si="78"/>
        <v>19.359999895000001</v>
      </c>
      <c r="AA1248" t="s">
        <v>66</v>
      </c>
      <c r="AB1248" t="str">
        <f t="shared" si="79"/>
        <v>Non-Cash Payments</v>
      </c>
    </row>
    <row r="1249" spans="1:28" x14ac:dyDescent="0.25">
      <c r="A1249">
        <v>38256</v>
      </c>
      <c r="B1249" s="2">
        <v>42711</v>
      </c>
      <c r="C1249" s="10">
        <f>VLOOKUP(B1249,Dates!A:B,2,FALSE)</f>
        <v>4</v>
      </c>
      <c r="D1249">
        <v>4</v>
      </c>
      <c r="E1249" s="2">
        <f t="shared" si="76"/>
        <v>42717</v>
      </c>
      <c r="F1249">
        <v>0</v>
      </c>
      <c r="G1249" t="s">
        <v>62</v>
      </c>
      <c r="H1249" t="str">
        <f t="shared" si="77"/>
        <v>Other</v>
      </c>
      <c r="I1249">
        <v>7</v>
      </c>
      <c r="J1249">
        <v>11757</v>
      </c>
      <c r="K1249">
        <v>2</v>
      </c>
      <c r="L1249" t="s">
        <v>136</v>
      </c>
      <c r="M1249" t="s">
        <v>893</v>
      </c>
      <c r="N1249" t="s">
        <v>900</v>
      </c>
      <c r="O1249" t="s">
        <v>899</v>
      </c>
      <c r="P1249">
        <v>94110</v>
      </c>
      <c r="Q1249" t="s">
        <v>896</v>
      </c>
      <c r="R1249" t="s">
        <v>897</v>
      </c>
      <c r="S1249" t="s">
        <v>1083</v>
      </c>
      <c r="T1249" t="s">
        <v>1082</v>
      </c>
      <c r="U1249" s="7">
        <v>22</v>
      </c>
      <c r="V1249" s="7">
        <v>19.656208341820829</v>
      </c>
      <c r="W1249">
        <v>2</v>
      </c>
      <c r="X1249" s="7">
        <v>3.079999924</v>
      </c>
      <c r="Y1249" s="7">
        <v>44</v>
      </c>
      <c r="Z1249" s="7">
        <f t="shared" si="78"/>
        <v>40.920000076000001</v>
      </c>
      <c r="AA1249" t="s">
        <v>30</v>
      </c>
      <c r="AB1249" t="str">
        <f t="shared" si="79"/>
        <v>Cash Not Over 200</v>
      </c>
    </row>
    <row r="1250" spans="1:28" x14ac:dyDescent="0.25">
      <c r="A1250">
        <v>38023</v>
      </c>
      <c r="B1250" s="2">
        <v>42620</v>
      </c>
      <c r="C1250" s="10">
        <f>VLOOKUP(B1250,Dates!A:B,2,FALSE)</f>
        <v>4</v>
      </c>
      <c r="D1250">
        <v>4</v>
      </c>
      <c r="E1250" s="2">
        <f t="shared" si="76"/>
        <v>42626</v>
      </c>
      <c r="F1250">
        <v>0</v>
      </c>
      <c r="G1250" t="s">
        <v>62</v>
      </c>
      <c r="H1250" t="str">
        <f t="shared" si="77"/>
        <v>Other</v>
      </c>
      <c r="I1250">
        <v>7</v>
      </c>
      <c r="J1250">
        <v>5785</v>
      </c>
      <c r="K1250">
        <v>2</v>
      </c>
      <c r="L1250" t="s">
        <v>136</v>
      </c>
      <c r="M1250" t="s">
        <v>893</v>
      </c>
      <c r="N1250" t="s">
        <v>925</v>
      </c>
      <c r="O1250" t="s">
        <v>895</v>
      </c>
      <c r="P1250">
        <v>98103</v>
      </c>
      <c r="Q1250" t="s">
        <v>896</v>
      </c>
      <c r="R1250" t="s">
        <v>897</v>
      </c>
      <c r="S1250" t="s">
        <v>1083</v>
      </c>
      <c r="T1250" t="s">
        <v>1082</v>
      </c>
      <c r="U1250" s="7">
        <v>22</v>
      </c>
      <c r="V1250" s="7">
        <v>19.656208341820829</v>
      </c>
      <c r="W1250">
        <v>2</v>
      </c>
      <c r="X1250" s="7">
        <v>3.960000038</v>
      </c>
      <c r="Y1250" s="7">
        <v>44</v>
      </c>
      <c r="Z1250" s="7">
        <f t="shared" si="78"/>
        <v>40.039999962000003</v>
      </c>
      <c r="AA1250" t="s">
        <v>66</v>
      </c>
      <c r="AB1250" t="str">
        <f t="shared" si="79"/>
        <v>Non-Cash Payments</v>
      </c>
    </row>
    <row r="1251" spans="1:28" x14ac:dyDescent="0.25">
      <c r="A1251">
        <v>37702</v>
      </c>
      <c r="B1251" s="2">
        <v>42467</v>
      </c>
      <c r="C1251" s="10">
        <f>VLOOKUP(B1251,Dates!A:B,2,FALSE)</f>
        <v>5</v>
      </c>
      <c r="D1251">
        <v>1</v>
      </c>
      <c r="E1251" s="2">
        <f t="shared" si="76"/>
        <v>42468</v>
      </c>
      <c r="F1251">
        <v>1</v>
      </c>
      <c r="G1251" t="s">
        <v>187</v>
      </c>
      <c r="H1251" t="str">
        <f t="shared" si="77"/>
        <v>Other</v>
      </c>
      <c r="I1251">
        <v>7</v>
      </c>
      <c r="J1251">
        <v>9129</v>
      </c>
      <c r="K1251">
        <v>2</v>
      </c>
      <c r="L1251" t="s">
        <v>136</v>
      </c>
      <c r="M1251" t="s">
        <v>893</v>
      </c>
      <c r="N1251" t="s">
        <v>1033</v>
      </c>
      <c r="O1251" t="s">
        <v>895</v>
      </c>
      <c r="P1251">
        <v>99207</v>
      </c>
      <c r="Q1251" t="s">
        <v>896</v>
      </c>
      <c r="R1251" t="s">
        <v>897</v>
      </c>
      <c r="S1251" t="s">
        <v>1083</v>
      </c>
      <c r="T1251" t="s">
        <v>1082</v>
      </c>
      <c r="U1251" s="7">
        <v>22</v>
      </c>
      <c r="V1251" s="7">
        <v>19.656208341820829</v>
      </c>
      <c r="W1251">
        <v>1</v>
      </c>
      <c r="X1251" s="7">
        <v>2.8599998950000001</v>
      </c>
      <c r="Y1251" s="7">
        <v>22</v>
      </c>
      <c r="Z1251" s="7">
        <f t="shared" si="78"/>
        <v>19.140000104999999</v>
      </c>
      <c r="AA1251" t="s">
        <v>66</v>
      </c>
      <c r="AB1251" t="str">
        <f t="shared" si="79"/>
        <v>Non-Cash Payments</v>
      </c>
    </row>
    <row r="1252" spans="1:28" x14ac:dyDescent="0.25">
      <c r="A1252">
        <v>37565</v>
      </c>
      <c r="B1252" s="2">
        <v>42407</v>
      </c>
      <c r="C1252" s="10">
        <f>VLOOKUP(B1252,Dates!A:B,2,FALSE)</f>
        <v>1</v>
      </c>
      <c r="D1252">
        <v>4</v>
      </c>
      <c r="E1252" s="2">
        <f t="shared" si="76"/>
        <v>42411</v>
      </c>
      <c r="F1252">
        <v>1</v>
      </c>
      <c r="G1252" t="s">
        <v>62</v>
      </c>
      <c r="H1252" t="str">
        <f t="shared" si="77"/>
        <v>Other</v>
      </c>
      <c r="I1252">
        <v>7</v>
      </c>
      <c r="J1252">
        <v>9326</v>
      </c>
      <c r="K1252">
        <v>2</v>
      </c>
      <c r="L1252" t="s">
        <v>136</v>
      </c>
      <c r="M1252" t="s">
        <v>893</v>
      </c>
      <c r="N1252" t="s">
        <v>468</v>
      </c>
      <c r="O1252" t="s">
        <v>950</v>
      </c>
      <c r="P1252">
        <v>2138</v>
      </c>
      <c r="Q1252" t="s">
        <v>896</v>
      </c>
      <c r="R1252" t="s">
        <v>913</v>
      </c>
      <c r="S1252" t="s">
        <v>1083</v>
      </c>
      <c r="T1252" t="s">
        <v>1082</v>
      </c>
      <c r="U1252" s="7">
        <v>22</v>
      </c>
      <c r="V1252" s="7">
        <v>19.656208341820829</v>
      </c>
      <c r="W1252">
        <v>3</v>
      </c>
      <c r="X1252" s="7">
        <v>8.5799999239999991</v>
      </c>
      <c r="Y1252" s="7">
        <v>66</v>
      </c>
      <c r="Z1252" s="7">
        <f t="shared" si="78"/>
        <v>57.420000076000001</v>
      </c>
      <c r="AA1252" t="s">
        <v>30</v>
      </c>
      <c r="AB1252" t="str">
        <f t="shared" si="79"/>
        <v>Cash Not Over 200</v>
      </c>
    </row>
    <row r="1253" spans="1:28" x14ac:dyDescent="0.25">
      <c r="A1253">
        <v>37186</v>
      </c>
      <c r="B1253" s="2">
        <v>42547</v>
      </c>
      <c r="C1253" s="10">
        <f>VLOOKUP(B1253,Dates!A:B,2,FALSE)</f>
        <v>1</v>
      </c>
      <c r="D1253">
        <v>4</v>
      </c>
      <c r="E1253" s="2">
        <f t="shared" si="76"/>
        <v>42551</v>
      </c>
      <c r="F1253">
        <v>0</v>
      </c>
      <c r="G1253" t="s">
        <v>62</v>
      </c>
      <c r="H1253" t="str">
        <f t="shared" si="77"/>
        <v>Other</v>
      </c>
      <c r="I1253">
        <v>7</v>
      </c>
      <c r="J1253">
        <v>2641</v>
      </c>
      <c r="K1253">
        <v>2</v>
      </c>
      <c r="L1253" t="s">
        <v>136</v>
      </c>
      <c r="M1253" t="s">
        <v>893</v>
      </c>
      <c r="N1253" t="s">
        <v>976</v>
      </c>
      <c r="O1253" t="s">
        <v>940</v>
      </c>
      <c r="P1253">
        <v>21215</v>
      </c>
      <c r="Q1253" t="s">
        <v>896</v>
      </c>
      <c r="R1253" t="s">
        <v>913</v>
      </c>
      <c r="S1253" t="s">
        <v>1083</v>
      </c>
      <c r="T1253" t="s">
        <v>1082</v>
      </c>
      <c r="U1253" s="7">
        <v>22</v>
      </c>
      <c r="V1253" s="7">
        <v>19.656208341820829</v>
      </c>
      <c r="W1253">
        <v>1</v>
      </c>
      <c r="X1253" s="7">
        <v>3.2999999519999998</v>
      </c>
      <c r="Y1253" s="7">
        <v>22</v>
      </c>
      <c r="Z1253" s="7">
        <f t="shared" si="78"/>
        <v>18.700000048</v>
      </c>
      <c r="AA1253" t="s">
        <v>45</v>
      </c>
      <c r="AB1253" t="str">
        <f t="shared" si="79"/>
        <v>Non-Cash Payments</v>
      </c>
    </row>
    <row r="1254" spans="1:28" x14ac:dyDescent="0.25">
      <c r="A1254">
        <v>37159</v>
      </c>
      <c r="B1254" s="2">
        <v>42547</v>
      </c>
      <c r="C1254" s="10">
        <f>VLOOKUP(B1254,Dates!A:B,2,FALSE)</f>
        <v>1</v>
      </c>
      <c r="D1254">
        <v>4</v>
      </c>
      <c r="E1254" s="2">
        <f t="shared" si="76"/>
        <v>42551</v>
      </c>
      <c r="F1254">
        <v>1</v>
      </c>
      <c r="G1254" t="s">
        <v>62</v>
      </c>
      <c r="H1254" t="str">
        <f t="shared" si="77"/>
        <v>Other</v>
      </c>
      <c r="I1254">
        <v>7</v>
      </c>
      <c r="J1254">
        <v>10245</v>
      </c>
      <c r="K1254">
        <v>2</v>
      </c>
      <c r="L1254" t="s">
        <v>136</v>
      </c>
      <c r="M1254" t="s">
        <v>893</v>
      </c>
      <c r="N1254" t="s">
        <v>1034</v>
      </c>
      <c r="O1254" t="s">
        <v>993</v>
      </c>
      <c r="P1254">
        <v>72209</v>
      </c>
      <c r="Q1254" t="s">
        <v>896</v>
      </c>
      <c r="R1254" t="s">
        <v>931</v>
      </c>
      <c r="S1254" t="s">
        <v>1083</v>
      </c>
      <c r="T1254" t="s">
        <v>1082</v>
      </c>
      <c r="U1254" s="7">
        <v>22</v>
      </c>
      <c r="V1254" s="7">
        <v>19.656208341820829</v>
      </c>
      <c r="W1254">
        <v>5</v>
      </c>
      <c r="X1254" s="7">
        <v>27.5</v>
      </c>
      <c r="Y1254" s="7">
        <v>110</v>
      </c>
      <c r="Z1254" s="7">
        <f t="shared" si="78"/>
        <v>82.5</v>
      </c>
      <c r="AA1254" t="s">
        <v>45</v>
      </c>
      <c r="AB1254" t="str">
        <f t="shared" si="79"/>
        <v>Non-Cash Payments</v>
      </c>
    </row>
    <row r="1255" spans="1:28" x14ac:dyDescent="0.25">
      <c r="A1255">
        <v>36853</v>
      </c>
      <c r="B1255" s="2">
        <v>42542</v>
      </c>
      <c r="C1255" s="10">
        <f>VLOOKUP(B1255,Dates!A:B,2,FALSE)</f>
        <v>3</v>
      </c>
      <c r="D1255">
        <v>4</v>
      </c>
      <c r="E1255" s="2">
        <f t="shared" si="76"/>
        <v>42548</v>
      </c>
      <c r="F1255">
        <v>0</v>
      </c>
      <c r="G1255" t="s">
        <v>62</v>
      </c>
      <c r="H1255" t="str">
        <f t="shared" si="77"/>
        <v>Other</v>
      </c>
      <c r="I1255">
        <v>7</v>
      </c>
      <c r="J1255">
        <v>1168</v>
      </c>
      <c r="K1255">
        <v>2</v>
      </c>
      <c r="L1255" t="s">
        <v>136</v>
      </c>
      <c r="M1255" t="s">
        <v>893</v>
      </c>
      <c r="N1255" t="s">
        <v>980</v>
      </c>
      <c r="O1255" t="s">
        <v>1035</v>
      </c>
      <c r="P1255">
        <v>39212</v>
      </c>
      <c r="Q1255" t="s">
        <v>896</v>
      </c>
      <c r="R1255" t="s">
        <v>931</v>
      </c>
      <c r="S1255" t="s">
        <v>1083</v>
      </c>
      <c r="T1255" t="s">
        <v>1082</v>
      </c>
      <c r="U1255" s="7">
        <v>22</v>
      </c>
      <c r="V1255" s="7">
        <v>19.656208341820829</v>
      </c>
      <c r="W1255">
        <v>5</v>
      </c>
      <c r="X1255" s="7">
        <v>0</v>
      </c>
      <c r="Y1255" s="7">
        <v>110</v>
      </c>
      <c r="Z1255" s="7">
        <f t="shared" si="78"/>
        <v>110</v>
      </c>
      <c r="AA1255" t="s">
        <v>66</v>
      </c>
      <c r="AB1255" t="str">
        <f t="shared" si="79"/>
        <v>Non-Cash Payments</v>
      </c>
    </row>
    <row r="1256" spans="1:28" x14ac:dyDescent="0.25">
      <c r="A1256">
        <v>36590</v>
      </c>
      <c r="B1256" s="2">
        <v>42539</v>
      </c>
      <c r="C1256" s="10">
        <f>VLOOKUP(B1256,Dates!A:B,2,FALSE)</f>
        <v>7</v>
      </c>
      <c r="D1256">
        <v>2</v>
      </c>
      <c r="E1256" s="2">
        <f t="shared" si="76"/>
        <v>42542</v>
      </c>
      <c r="F1256">
        <v>1</v>
      </c>
      <c r="G1256" t="s">
        <v>23</v>
      </c>
      <c r="H1256" t="str">
        <f t="shared" si="77"/>
        <v>Other</v>
      </c>
      <c r="I1256">
        <v>7</v>
      </c>
      <c r="J1256">
        <v>12363</v>
      </c>
      <c r="K1256">
        <v>2</v>
      </c>
      <c r="L1256" t="s">
        <v>136</v>
      </c>
      <c r="M1256" t="s">
        <v>893</v>
      </c>
      <c r="N1256" t="s">
        <v>1036</v>
      </c>
      <c r="O1256" t="s">
        <v>912</v>
      </c>
      <c r="P1256">
        <v>44256</v>
      </c>
      <c r="Q1256" t="s">
        <v>896</v>
      </c>
      <c r="R1256" t="s">
        <v>913</v>
      </c>
      <c r="S1256" t="s">
        <v>1083</v>
      </c>
      <c r="T1256" t="s">
        <v>1082</v>
      </c>
      <c r="U1256" s="7">
        <v>22</v>
      </c>
      <c r="V1256" s="7">
        <v>19.656208341820829</v>
      </c>
      <c r="W1256">
        <v>5</v>
      </c>
      <c r="X1256" s="7">
        <v>1.1000000240000001</v>
      </c>
      <c r="Y1256" s="7">
        <v>110</v>
      </c>
      <c r="Z1256" s="7">
        <f t="shared" si="78"/>
        <v>108.899999976</v>
      </c>
      <c r="AA1256" t="s">
        <v>45</v>
      </c>
      <c r="AB1256" t="str">
        <f t="shared" si="79"/>
        <v>Non-Cash Payments</v>
      </c>
    </row>
    <row r="1257" spans="1:28" x14ac:dyDescent="0.25">
      <c r="A1257">
        <v>36412</v>
      </c>
      <c r="B1257" s="2">
        <v>42536</v>
      </c>
      <c r="C1257" s="10">
        <f>VLOOKUP(B1257,Dates!A:B,2,FALSE)</f>
        <v>4</v>
      </c>
      <c r="D1257">
        <v>4</v>
      </c>
      <c r="E1257" s="2">
        <f t="shared" si="76"/>
        <v>42542</v>
      </c>
      <c r="F1257">
        <v>0</v>
      </c>
      <c r="G1257" t="s">
        <v>62</v>
      </c>
      <c r="H1257" t="str">
        <f t="shared" si="77"/>
        <v>Other</v>
      </c>
      <c r="I1257">
        <v>7</v>
      </c>
      <c r="J1257">
        <v>7512</v>
      </c>
      <c r="K1257">
        <v>2</v>
      </c>
      <c r="L1257" t="s">
        <v>136</v>
      </c>
      <c r="M1257" t="s">
        <v>893</v>
      </c>
      <c r="N1257" t="s">
        <v>920</v>
      </c>
      <c r="O1257" t="s">
        <v>921</v>
      </c>
      <c r="P1257">
        <v>19134</v>
      </c>
      <c r="Q1257" t="s">
        <v>896</v>
      </c>
      <c r="R1257" t="s">
        <v>913</v>
      </c>
      <c r="S1257" t="s">
        <v>1083</v>
      </c>
      <c r="T1257" t="s">
        <v>1082</v>
      </c>
      <c r="U1257" s="7">
        <v>22</v>
      </c>
      <c r="V1257" s="7">
        <v>19.656208341820829</v>
      </c>
      <c r="W1257">
        <v>1</v>
      </c>
      <c r="X1257" s="7">
        <v>3.5199999809999998</v>
      </c>
      <c r="Y1257" s="7">
        <v>22</v>
      </c>
      <c r="Z1257" s="7">
        <f t="shared" si="78"/>
        <v>18.480000019000002</v>
      </c>
      <c r="AA1257" t="s">
        <v>45</v>
      </c>
      <c r="AB1257" t="str">
        <f t="shared" si="79"/>
        <v>Non-Cash Payments</v>
      </c>
    </row>
    <row r="1258" spans="1:28" x14ac:dyDescent="0.25">
      <c r="A1258">
        <v>36289</v>
      </c>
      <c r="B1258" s="2">
        <v>42534</v>
      </c>
      <c r="C1258" s="10">
        <f>VLOOKUP(B1258,Dates!A:B,2,FALSE)</f>
        <v>2</v>
      </c>
      <c r="D1258">
        <v>2</v>
      </c>
      <c r="E1258" s="2">
        <f t="shared" si="76"/>
        <v>42536</v>
      </c>
      <c r="F1258">
        <v>1</v>
      </c>
      <c r="G1258" t="s">
        <v>23</v>
      </c>
      <c r="H1258" t="str">
        <f t="shared" si="77"/>
        <v>Other</v>
      </c>
      <c r="I1258">
        <v>7</v>
      </c>
      <c r="J1258">
        <v>10291</v>
      </c>
      <c r="K1258">
        <v>2</v>
      </c>
      <c r="L1258" t="s">
        <v>136</v>
      </c>
      <c r="M1258" t="s">
        <v>893</v>
      </c>
      <c r="N1258" t="s">
        <v>990</v>
      </c>
      <c r="O1258" t="s">
        <v>991</v>
      </c>
      <c r="P1258">
        <v>38109</v>
      </c>
      <c r="Q1258" t="s">
        <v>896</v>
      </c>
      <c r="R1258" t="s">
        <v>931</v>
      </c>
      <c r="S1258" t="s">
        <v>1083</v>
      </c>
      <c r="T1258" t="s">
        <v>1082</v>
      </c>
      <c r="U1258" s="7">
        <v>22</v>
      </c>
      <c r="V1258" s="7">
        <v>19.656208341820829</v>
      </c>
      <c r="W1258">
        <v>4</v>
      </c>
      <c r="X1258" s="7">
        <v>0</v>
      </c>
      <c r="Y1258" s="7">
        <v>88</v>
      </c>
      <c r="Z1258" s="7">
        <f t="shared" si="78"/>
        <v>88</v>
      </c>
      <c r="AA1258" t="s">
        <v>66</v>
      </c>
      <c r="AB1258" t="str">
        <f t="shared" si="79"/>
        <v>Non-Cash Payments</v>
      </c>
    </row>
    <row r="1259" spans="1:28" x14ac:dyDescent="0.25">
      <c r="A1259">
        <v>36238</v>
      </c>
      <c r="B1259" s="2">
        <v>42710</v>
      </c>
      <c r="C1259" s="10">
        <f>VLOOKUP(B1259,Dates!A:B,2,FALSE)</f>
        <v>3</v>
      </c>
      <c r="D1259">
        <v>2</v>
      </c>
      <c r="E1259" s="2">
        <f t="shared" si="76"/>
        <v>42712</v>
      </c>
      <c r="F1259">
        <v>1</v>
      </c>
      <c r="G1259" t="s">
        <v>23</v>
      </c>
      <c r="H1259" t="str">
        <f t="shared" si="77"/>
        <v>Other</v>
      </c>
      <c r="I1259">
        <v>7</v>
      </c>
      <c r="J1259">
        <v>11044</v>
      </c>
      <c r="K1259">
        <v>2</v>
      </c>
      <c r="L1259" t="s">
        <v>136</v>
      </c>
      <c r="M1259" t="s">
        <v>893</v>
      </c>
      <c r="N1259" t="s">
        <v>1037</v>
      </c>
      <c r="O1259" t="s">
        <v>989</v>
      </c>
      <c r="P1259">
        <v>19805</v>
      </c>
      <c r="Q1259" t="s">
        <v>896</v>
      </c>
      <c r="R1259" t="s">
        <v>913</v>
      </c>
      <c r="S1259" t="s">
        <v>1083</v>
      </c>
      <c r="T1259" t="s">
        <v>1082</v>
      </c>
      <c r="U1259" s="7">
        <v>22</v>
      </c>
      <c r="V1259" s="7">
        <v>19.656208341820829</v>
      </c>
      <c r="W1259">
        <v>5</v>
      </c>
      <c r="X1259" s="7">
        <v>2.2000000480000002</v>
      </c>
      <c r="Y1259" s="7">
        <v>110</v>
      </c>
      <c r="Z1259" s="7">
        <f t="shared" si="78"/>
        <v>107.79999995199999</v>
      </c>
      <c r="AA1259" t="s">
        <v>45</v>
      </c>
      <c r="AB1259" t="str">
        <f t="shared" si="79"/>
        <v>Non-Cash Payments</v>
      </c>
    </row>
    <row r="1260" spans="1:28" x14ac:dyDescent="0.25">
      <c r="A1260">
        <v>36141</v>
      </c>
      <c r="B1260" s="2">
        <v>42680</v>
      </c>
      <c r="C1260" s="10">
        <f>VLOOKUP(B1260,Dates!A:B,2,FALSE)</f>
        <v>1</v>
      </c>
      <c r="D1260">
        <v>4</v>
      </c>
      <c r="E1260" s="2">
        <f t="shared" si="76"/>
        <v>42684</v>
      </c>
      <c r="F1260">
        <v>0</v>
      </c>
      <c r="G1260" t="s">
        <v>62</v>
      </c>
      <c r="H1260" t="str">
        <f t="shared" si="77"/>
        <v>Other</v>
      </c>
      <c r="I1260">
        <v>7</v>
      </c>
      <c r="J1260">
        <v>1826</v>
      </c>
      <c r="K1260">
        <v>2</v>
      </c>
      <c r="L1260" t="s">
        <v>136</v>
      </c>
      <c r="M1260" t="s">
        <v>893</v>
      </c>
      <c r="N1260" t="s">
        <v>898</v>
      </c>
      <c r="O1260" t="s">
        <v>899</v>
      </c>
      <c r="P1260">
        <v>90008</v>
      </c>
      <c r="Q1260" t="s">
        <v>896</v>
      </c>
      <c r="R1260" t="s">
        <v>897</v>
      </c>
      <c r="S1260" t="s">
        <v>1083</v>
      </c>
      <c r="T1260" t="s">
        <v>1082</v>
      </c>
      <c r="U1260" s="7">
        <v>22</v>
      </c>
      <c r="V1260" s="7">
        <v>19.656208341820829</v>
      </c>
      <c r="W1260">
        <v>4</v>
      </c>
      <c r="X1260" s="7">
        <v>0.87999999500000003</v>
      </c>
      <c r="Y1260" s="7">
        <v>88</v>
      </c>
      <c r="Z1260" s="7">
        <f t="shared" si="78"/>
        <v>87.120000004999994</v>
      </c>
      <c r="AA1260" t="s">
        <v>30</v>
      </c>
      <c r="AB1260" t="str">
        <f t="shared" si="79"/>
        <v>Cash Not Over 200</v>
      </c>
    </row>
    <row r="1261" spans="1:28" x14ac:dyDescent="0.25">
      <c r="A1261">
        <v>35746</v>
      </c>
      <c r="B1261" s="2">
        <v>42496</v>
      </c>
      <c r="C1261" s="10">
        <f>VLOOKUP(B1261,Dates!A:B,2,FALSE)</f>
        <v>6</v>
      </c>
      <c r="D1261">
        <v>0</v>
      </c>
      <c r="E1261" s="2">
        <f t="shared" si="76"/>
        <v>42496</v>
      </c>
      <c r="F1261">
        <v>0</v>
      </c>
      <c r="G1261" t="s">
        <v>214</v>
      </c>
      <c r="H1261" t="str">
        <f t="shared" si="77"/>
        <v>Same Day - On Time</v>
      </c>
      <c r="I1261">
        <v>7</v>
      </c>
      <c r="J1261">
        <v>1804</v>
      </c>
      <c r="K1261">
        <v>2</v>
      </c>
      <c r="L1261" t="s">
        <v>136</v>
      </c>
      <c r="M1261" t="s">
        <v>893</v>
      </c>
      <c r="N1261" t="s">
        <v>898</v>
      </c>
      <c r="O1261" t="s">
        <v>899</v>
      </c>
      <c r="P1261">
        <v>90032</v>
      </c>
      <c r="Q1261" t="s">
        <v>896</v>
      </c>
      <c r="R1261" t="s">
        <v>897</v>
      </c>
      <c r="S1261" t="s">
        <v>1083</v>
      </c>
      <c r="T1261" t="s">
        <v>1082</v>
      </c>
      <c r="U1261" s="7">
        <v>22</v>
      </c>
      <c r="V1261" s="7">
        <v>19.656208341820829</v>
      </c>
      <c r="W1261">
        <v>4</v>
      </c>
      <c r="X1261" s="7">
        <v>1.7599999900000001</v>
      </c>
      <c r="Y1261" s="7">
        <v>88</v>
      </c>
      <c r="Z1261" s="7">
        <f t="shared" si="78"/>
        <v>86.240000010000003</v>
      </c>
      <c r="AA1261" t="s">
        <v>66</v>
      </c>
      <c r="AB1261" t="str">
        <f t="shared" si="79"/>
        <v>Non-Cash Payments</v>
      </c>
    </row>
    <row r="1262" spans="1:28" x14ac:dyDescent="0.25">
      <c r="A1262">
        <v>35406</v>
      </c>
      <c r="B1262" s="2">
        <v>42521</v>
      </c>
      <c r="C1262" s="10">
        <f>VLOOKUP(B1262,Dates!A:B,2,FALSE)</f>
        <v>3</v>
      </c>
      <c r="D1262">
        <v>4</v>
      </c>
      <c r="E1262" s="2">
        <f t="shared" si="76"/>
        <v>42527</v>
      </c>
      <c r="F1262">
        <v>0</v>
      </c>
      <c r="G1262" t="s">
        <v>62</v>
      </c>
      <c r="H1262" t="str">
        <f t="shared" si="77"/>
        <v>Other</v>
      </c>
      <c r="I1262">
        <v>7</v>
      </c>
      <c r="J1262">
        <v>11551</v>
      </c>
      <c r="K1262">
        <v>2</v>
      </c>
      <c r="L1262" t="s">
        <v>136</v>
      </c>
      <c r="M1262" t="s">
        <v>893</v>
      </c>
      <c r="N1262" t="s">
        <v>964</v>
      </c>
      <c r="O1262" t="s">
        <v>958</v>
      </c>
      <c r="P1262">
        <v>48227</v>
      </c>
      <c r="Q1262" t="s">
        <v>896</v>
      </c>
      <c r="R1262" t="s">
        <v>903</v>
      </c>
      <c r="S1262" t="s">
        <v>1083</v>
      </c>
      <c r="T1262" t="s">
        <v>1082</v>
      </c>
      <c r="U1262" s="7">
        <v>22</v>
      </c>
      <c r="V1262" s="7">
        <v>19.656208341820829</v>
      </c>
      <c r="W1262">
        <v>4</v>
      </c>
      <c r="X1262" s="7">
        <v>2.6400001049999999</v>
      </c>
      <c r="Y1262" s="7">
        <v>88</v>
      </c>
      <c r="Z1262" s="7">
        <f t="shared" si="78"/>
        <v>85.359999895000001</v>
      </c>
      <c r="AA1262" t="s">
        <v>45</v>
      </c>
      <c r="AB1262" t="str">
        <f t="shared" si="79"/>
        <v>Non-Cash Payments</v>
      </c>
    </row>
    <row r="1263" spans="1:28" x14ac:dyDescent="0.25">
      <c r="A1263">
        <v>35370</v>
      </c>
      <c r="B1263" s="2">
        <v>42521</v>
      </c>
      <c r="C1263" s="10">
        <f>VLOOKUP(B1263,Dates!A:B,2,FALSE)</f>
        <v>3</v>
      </c>
      <c r="D1263">
        <v>4</v>
      </c>
      <c r="E1263" s="2">
        <f t="shared" si="76"/>
        <v>42527</v>
      </c>
      <c r="F1263">
        <v>1</v>
      </c>
      <c r="G1263" t="s">
        <v>62</v>
      </c>
      <c r="H1263" t="str">
        <f t="shared" si="77"/>
        <v>Other</v>
      </c>
      <c r="I1263">
        <v>7</v>
      </c>
      <c r="J1263">
        <v>11674</v>
      </c>
      <c r="K1263">
        <v>2</v>
      </c>
      <c r="L1263" t="s">
        <v>136</v>
      </c>
      <c r="M1263" t="s">
        <v>893</v>
      </c>
      <c r="N1263" t="s">
        <v>1038</v>
      </c>
      <c r="O1263" t="s">
        <v>937</v>
      </c>
      <c r="P1263">
        <v>74012</v>
      </c>
      <c r="Q1263" t="s">
        <v>896</v>
      </c>
      <c r="R1263" t="s">
        <v>903</v>
      </c>
      <c r="S1263" t="s">
        <v>1083</v>
      </c>
      <c r="T1263" t="s">
        <v>1082</v>
      </c>
      <c r="U1263" s="7">
        <v>22</v>
      </c>
      <c r="V1263" s="7">
        <v>19.656208341820829</v>
      </c>
      <c r="W1263">
        <v>5</v>
      </c>
      <c r="X1263" s="7">
        <v>3.2999999519999998</v>
      </c>
      <c r="Y1263" s="7">
        <v>110</v>
      </c>
      <c r="Z1263" s="7">
        <f t="shared" si="78"/>
        <v>106.70000004800001</v>
      </c>
      <c r="AA1263" t="s">
        <v>30</v>
      </c>
      <c r="AB1263" t="str">
        <f t="shared" si="79"/>
        <v>Cash Not Over 200</v>
      </c>
    </row>
    <row r="1264" spans="1:28" x14ac:dyDescent="0.25">
      <c r="A1264">
        <v>35343</v>
      </c>
      <c r="B1264" s="2">
        <v>42520</v>
      </c>
      <c r="C1264" s="10">
        <f>VLOOKUP(B1264,Dates!A:B,2,FALSE)</f>
        <v>2</v>
      </c>
      <c r="D1264">
        <v>1</v>
      </c>
      <c r="E1264" s="2">
        <f t="shared" si="76"/>
        <v>42521</v>
      </c>
      <c r="F1264">
        <v>1</v>
      </c>
      <c r="G1264" t="s">
        <v>187</v>
      </c>
      <c r="H1264" t="str">
        <f t="shared" si="77"/>
        <v>Other</v>
      </c>
      <c r="I1264">
        <v>7</v>
      </c>
      <c r="J1264">
        <v>1718</v>
      </c>
      <c r="K1264">
        <v>2</v>
      </c>
      <c r="L1264" t="s">
        <v>136</v>
      </c>
      <c r="M1264" t="s">
        <v>893</v>
      </c>
      <c r="N1264" t="s">
        <v>981</v>
      </c>
      <c r="O1264" t="s">
        <v>923</v>
      </c>
      <c r="P1264">
        <v>60653</v>
      </c>
      <c r="Q1264" t="s">
        <v>896</v>
      </c>
      <c r="R1264" t="s">
        <v>903</v>
      </c>
      <c r="S1264" t="s">
        <v>1083</v>
      </c>
      <c r="T1264" t="s">
        <v>1082</v>
      </c>
      <c r="U1264" s="7">
        <v>22</v>
      </c>
      <c r="V1264" s="7">
        <v>19.656208341820829</v>
      </c>
      <c r="W1264">
        <v>3</v>
      </c>
      <c r="X1264" s="7">
        <v>9.8999996190000008</v>
      </c>
      <c r="Y1264" s="7">
        <v>66</v>
      </c>
      <c r="Z1264" s="7">
        <f t="shared" si="78"/>
        <v>56.100000381000001</v>
      </c>
      <c r="AA1264" t="s">
        <v>30</v>
      </c>
      <c r="AB1264" t="str">
        <f t="shared" si="79"/>
        <v>Cash Not Over 200</v>
      </c>
    </row>
    <row r="1265" spans="1:28" x14ac:dyDescent="0.25">
      <c r="A1265">
        <v>35193</v>
      </c>
      <c r="B1265" s="2">
        <v>42518</v>
      </c>
      <c r="C1265" s="10">
        <f>VLOOKUP(B1265,Dates!A:B,2,FALSE)</f>
        <v>7</v>
      </c>
      <c r="D1265">
        <v>4</v>
      </c>
      <c r="E1265" s="2">
        <f t="shared" si="76"/>
        <v>42523</v>
      </c>
      <c r="F1265">
        <v>0</v>
      </c>
      <c r="G1265" t="s">
        <v>62</v>
      </c>
      <c r="H1265" t="str">
        <f t="shared" si="77"/>
        <v>Other</v>
      </c>
      <c r="I1265">
        <v>7</v>
      </c>
      <c r="J1265">
        <v>614</v>
      </c>
      <c r="K1265">
        <v>2</v>
      </c>
      <c r="L1265" t="s">
        <v>136</v>
      </c>
      <c r="M1265" t="s">
        <v>893</v>
      </c>
      <c r="N1265" t="s">
        <v>973</v>
      </c>
      <c r="O1265" t="s">
        <v>905</v>
      </c>
      <c r="P1265">
        <v>78207</v>
      </c>
      <c r="Q1265" t="s">
        <v>896</v>
      </c>
      <c r="R1265" t="s">
        <v>903</v>
      </c>
      <c r="S1265" t="s">
        <v>1083</v>
      </c>
      <c r="T1265" t="s">
        <v>1082</v>
      </c>
      <c r="U1265" s="7">
        <v>22</v>
      </c>
      <c r="V1265" s="7">
        <v>19.656208341820829</v>
      </c>
      <c r="W1265">
        <v>4</v>
      </c>
      <c r="X1265" s="7">
        <v>3.5199999809999998</v>
      </c>
      <c r="Y1265" s="7">
        <v>88</v>
      </c>
      <c r="Z1265" s="7">
        <f t="shared" si="78"/>
        <v>84.480000019000002</v>
      </c>
      <c r="AA1265" t="s">
        <v>30</v>
      </c>
      <c r="AB1265" t="str">
        <f t="shared" si="79"/>
        <v>Cash Not Over 200</v>
      </c>
    </row>
    <row r="1266" spans="1:28" x14ac:dyDescent="0.25">
      <c r="A1266">
        <v>34181</v>
      </c>
      <c r="B1266" s="2">
        <v>42503</v>
      </c>
      <c r="C1266" s="10">
        <f>VLOOKUP(B1266,Dates!A:B,2,FALSE)</f>
        <v>6</v>
      </c>
      <c r="D1266">
        <v>2</v>
      </c>
      <c r="E1266" s="2">
        <f t="shared" si="76"/>
        <v>42507</v>
      </c>
      <c r="F1266">
        <v>0</v>
      </c>
      <c r="G1266" t="s">
        <v>23</v>
      </c>
      <c r="H1266" t="str">
        <f t="shared" si="77"/>
        <v>Other</v>
      </c>
      <c r="I1266">
        <v>7</v>
      </c>
      <c r="J1266">
        <v>2353</v>
      </c>
      <c r="K1266">
        <v>2</v>
      </c>
      <c r="L1266" t="s">
        <v>136</v>
      </c>
      <c r="M1266" t="s">
        <v>893</v>
      </c>
      <c r="N1266" t="s">
        <v>900</v>
      </c>
      <c r="O1266" t="s">
        <v>899</v>
      </c>
      <c r="P1266">
        <v>94122</v>
      </c>
      <c r="Q1266" t="s">
        <v>896</v>
      </c>
      <c r="R1266" t="s">
        <v>897</v>
      </c>
      <c r="S1266" t="s">
        <v>1083</v>
      </c>
      <c r="T1266" t="s">
        <v>1082</v>
      </c>
      <c r="U1266" s="7">
        <v>22</v>
      </c>
      <c r="V1266" s="7">
        <v>19.656208341820829</v>
      </c>
      <c r="W1266">
        <v>5</v>
      </c>
      <c r="X1266" s="7">
        <v>4.4000000950000002</v>
      </c>
      <c r="Y1266" s="7">
        <v>110</v>
      </c>
      <c r="Z1266" s="7">
        <f t="shared" si="78"/>
        <v>105.599999905</v>
      </c>
      <c r="AA1266" t="s">
        <v>66</v>
      </c>
      <c r="AB1266" t="str">
        <f t="shared" si="79"/>
        <v>Non-Cash Payments</v>
      </c>
    </row>
    <row r="1267" spans="1:28" x14ac:dyDescent="0.25">
      <c r="A1267">
        <v>34137</v>
      </c>
      <c r="B1267" s="2">
        <v>42503</v>
      </c>
      <c r="C1267" s="10">
        <f>VLOOKUP(B1267,Dates!A:B,2,FALSE)</f>
        <v>6</v>
      </c>
      <c r="D1267">
        <v>4</v>
      </c>
      <c r="E1267" s="2">
        <f t="shared" si="76"/>
        <v>42509</v>
      </c>
      <c r="F1267">
        <v>0</v>
      </c>
      <c r="G1267" t="s">
        <v>62</v>
      </c>
      <c r="H1267" t="str">
        <f t="shared" si="77"/>
        <v>Other</v>
      </c>
      <c r="I1267">
        <v>7</v>
      </c>
      <c r="J1267">
        <v>7735</v>
      </c>
      <c r="K1267">
        <v>2</v>
      </c>
      <c r="L1267" t="s">
        <v>136</v>
      </c>
      <c r="M1267" t="s">
        <v>893</v>
      </c>
      <c r="N1267" t="s">
        <v>1039</v>
      </c>
      <c r="O1267" t="s">
        <v>953</v>
      </c>
      <c r="P1267">
        <v>23320</v>
      </c>
      <c r="Q1267" t="s">
        <v>896</v>
      </c>
      <c r="R1267" t="s">
        <v>931</v>
      </c>
      <c r="S1267" t="s">
        <v>1083</v>
      </c>
      <c r="T1267" t="s">
        <v>1082</v>
      </c>
      <c r="U1267" s="7">
        <v>22</v>
      </c>
      <c r="V1267" s="7">
        <v>19.656208341820829</v>
      </c>
      <c r="W1267">
        <v>2</v>
      </c>
      <c r="X1267" s="7">
        <v>4.4000000950000002</v>
      </c>
      <c r="Y1267" s="7">
        <v>44</v>
      </c>
      <c r="Z1267" s="7">
        <f t="shared" si="78"/>
        <v>39.599999904999997</v>
      </c>
      <c r="AA1267" t="s">
        <v>66</v>
      </c>
      <c r="AB1267" t="str">
        <f t="shared" si="79"/>
        <v>Non-Cash Payments</v>
      </c>
    </row>
    <row r="1268" spans="1:28" x14ac:dyDescent="0.25">
      <c r="A1268">
        <v>33989</v>
      </c>
      <c r="B1268" s="2">
        <v>42679</v>
      </c>
      <c r="C1268" s="10">
        <f>VLOOKUP(B1268,Dates!A:B,2,FALSE)</f>
        <v>7</v>
      </c>
      <c r="D1268">
        <v>2</v>
      </c>
      <c r="E1268" s="2">
        <f t="shared" si="76"/>
        <v>42682</v>
      </c>
      <c r="F1268">
        <v>1</v>
      </c>
      <c r="G1268" t="s">
        <v>23</v>
      </c>
      <c r="H1268" t="str">
        <f t="shared" si="77"/>
        <v>Other</v>
      </c>
      <c r="I1268">
        <v>7</v>
      </c>
      <c r="J1268">
        <v>1445</v>
      </c>
      <c r="K1268">
        <v>2</v>
      </c>
      <c r="L1268" t="s">
        <v>136</v>
      </c>
      <c r="M1268" t="s">
        <v>893</v>
      </c>
      <c r="N1268" t="s">
        <v>1040</v>
      </c>
      <c r="O1268" t="s">
        <v>933</v>
      </c>
      <c r="P1268">
        <v>80112</v>
      </c>
      <c r="Q1268" t="s">
        <v>896</v>
      </c>
      <c r="R1268" t="s">
        <v>897</v>
      </c>
      <c r="S1268" t="s">
        <v>1083</v>
      </c>
      <c r="T1268" t="s">
        <v>1082</v>
      </c>
      <c r="U1268" s="7">
        <v>22</v>
      </c>
      <c r="V1268" s="7">
        <v>19.656208341820829</v>
      </c>
      <c r="W1268">
        <v>2</v>
      </c>
      <c r="X1268" s="7">
        <v>5.2800002099999999</v>
      </c>
      <c r="Y1268" s="7">
        <v>44</v>
      </c>
      <c r="Z1268" s="7">
        <f t="shared" si="78"/>
        <v>38.719999790000003</v>
      </c>
      <c r="AA1268" t="s">
        <v>30</v>
      </c>
      <c r="AB1268" t="str">
        <f t="shared" si="79"/>
        <v>Cash Not Over 200</v>
      </c>
    </row>
    <row r="1269" spans="1:28" x14ac:dyDescent="0.25">
      <c r="A1269">
        <v>33884</v>
      </c>
      <c r="B1269" s="2">
        <v>42618</v>
      </c>
      <c r="C1269" s="10">
        <f>VLOOKUP(B1269,Dates!A:B,2,FALSE)</f>
        <v>2</v>
      </c>
      <c r="D1269">
        <v>4</v>
      </c>
      <c r="E1269" s="2">
        <f t="shared" si="76"/>
        <v>42622</v>
      </c>
      <c r="F1269">
        <v>1</v>
      </c>
      <c r="G1269" t="s">
        <v>62</v>
      </c>
      <c r="H1269" t="str">
        <f t="shared" si="77"/>
        <v>Other</v>
      </c>
      <c r="I1269">
        <v>7</v>
      </c>
      <c r="J1269">
        <v>6199</v>
      </c>
      <c r="K1269">
        <v>2</v>
      </c>
      <c r="L1269" t="s">
        <v>136</v>
      </c>
      <c r="M1269" t="s">
        <v>893</v>
      </c>
      <c r="N1269" t="s">
        <v>927</v>
      </c>
      <c r="O1269" t="s">
        <v>928</v>
      </c>
      <c r="P1269">
        <v>10024</v>
      </c>
      <c r="Q1269" t="s">
        <v>896</v>
      </c>
      <c r="R1269" t="s">
        <v>913</v>
      </c>
      <c r="S1269" t="s">
        <v>1083</v>
      </c>
      <c r="T1269" t="s">
        <v>1082</v>
      </c>
      <c r="U1269" s="7">
        <v>22</v>
      </c>
      <c r="V1269" s="7">
        <v>19.656208341820829</v>
      </c>
      <c r="W1269">
        <v>5</v>
      </c>
      <c r="X1269" s="7">
        <v>5.5</v>
      </c>
      <c r="Y1269" s="7">
        <v>110</v>
      </c>
      <c r="Z1269" s="7">
        <f t="shared" si="78"/>
        <v>104.5</v>
      </c>
      <c r="AA1269" t="s">
        <v>66</v>
      </c>
      <c r="AB1269" t="str">
        <f t="shared" si="79"/>
        <v>Non-Cash Payments</v>
      </c>
    </row>
    <row r="1270" spans="1:28" x14ac:dyDescent="0.25">
      <c r="A1270">
        <v>33847</v>
      </c>
      <c r="B1270" s="2">
        <v>42618</v>
      </c>
      <c r="C1270" s="10">
        <f>VLOOKUP(B1270,Dates!A:B,2,FALSE)</f>
        <v>2</v>
      </c>
      <c r="D1270">
        <v>1</v>
      </c>
      <c r="E1270" s="2">
        <f t="shared" si="76"/>
        <v>42619</v>
      </c>
      <c r="F1270">
        <v>1</v>
      </c>
      <c r="G1270" t="s">
        <v>187</v>
      </c>
      <c r="H1270" t="str">
        <f t="shared" si="77"/>
        <v>Other</v>
      </c>
      <c r="I1270">
        <v>7</v>
      </c>
      <c r="J1270">
        <v>6817</v>
      </c>
      <c r="K1270">
        <v>2</v>
      </c>
      <c r="L1270" t="s">
        <v>136</v>
      </c>
      <c r="M1270" t="s">
        <v>893</v>
      </c>
      <c r="N1270" t="s">
        <v>1041</v>
      </c>
      <c r="O1270" t="s">
        <v>907</v>
      </c>
      <c r="P1270">
        <v>85023</v>
      </c>
      <c r="Q1270" t="s">
        <v>896</v>
      </c>
      <c r="R1270" t="s">
        <v>897</v>
      </c>
      <c r="S1270" t="s">
        <v>1083</v>
      </c>
      <c r="T1270" t="s">
        <v>1082</v>
      </c>
      <c r="U1270" s="7">
        <v>22</v>
      </c>
      <c r="V1270" s="7">
        <v>19.656208341820829</v>
      </c>
      <c r="W1270">
        <v>2</v>
      </c>
      <c r="X1270" s="7">
        <v>5.7199997900000001</v>
      </c>
      <c r="Y1270" s="7">
        <v>44</v>
      </c>
      <c r="Z1270" s="7">
        <f t="shared" si="78"/>
        <v>38.280000209999997</v>
      </c>
      <c r="AA1270" t="s">
        <v>30</v>
      </c>
      <c r="AB1270" t="str">
        <f t="shared" si="79"/>
        <v>Cash Not Over 200</v>
      </c>
    </row>
  </sheetData>
  <autoFilter ref="A1:AB1270" xr:uid="{51A2D064-A9A3-4D01-9387-E37FDB058501}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50C3-4BCB-4150-9D64-31EE636138A8}">
  <dimension ref="A1:E1462"/>
  <sheetViews>
    <sheetView workbookViewId="0">
      <selection activeCell="E3" sqref="E3"/>
    </sheetView>
  </sheetViews>
  <sheetFormatPr defaultRowHeight="15.75" x14ac:dyDescent="0.25"/>
  <cols>
    <col min="1" max="1" width="10.375" bestFit="1" customWidth="1"/>
    <col min="2" max="2" width="9.5" bestFit="1" customWidth="1"/>
    <col min="5" max="5" width="11.5" bestFit="1" customWidth="1"/>
  </cols>
  <sheetData>
    <row r="1" spans="1:5" x14ac:dyDescent="0.25">
      <c r="A1" s="1" t="s">
        <v>2007</v>
      </c>
      <c r="B1" s="1" t="s">
        <v>3023</v>
      </c>
    </row>
    <row r="2" spans="1:5" x14ac:dyDescent="0.25">
      <c r="A2" s="2">
        <v>42005</v>
      </c>
      <c r="B2">
        <f>WEEKDAY(A2,1)</f>
        <v>5</v>
      </c>
      <c r="E2" t="s">
        <v>3024</v>
      </c>
    </row>
    <row r="3" spans="1:5" x14ac:dyDescent="0.25">
      <c r="A3" s="2">
        <v>42006</v>
      </c>
      <c r="B3">
        <f t="shared" ref="B3:B66" si="0">WEEKDAY(A3,1)</f>
        <v>6</v>
      </c>
      <c r="E3" s="2">
        <f ca="1">TODAY()</f>
        <v>45134</v>
      </c>
    </row>
    <row r="4" spans="1:5" x14ac:dyDescent="0.25">
      <c r="A4" s="2">
        <v>42007</v>
      </c>
      <c r="B4">
        <f t="shared" si="0"/>
        <v>7</v>
      </c>
    </row>
    <row r="5" spans="1:5" x14ac:dyDescent="0.25">
      <c r="A5" s="2">
        <v>42008</v>
      </c>
      <c r="B5">
        <f t="shared" si="0"/>
        <v>1</v>
      </c>
    </row>
    <row r="6" spans="1:5" x14ac:dyDescent="0.25">
      <c r="A6" s="2">
        <v>42009</v>
      </c>
      <c r="B6">
        <f t="shared" si="0"/>
        <v>2</v>
      </c>
    </row>
    <row r="7" spans="1:5" x14ac:dyDescent="0.25">
      <c r="A7" s="2">
        <v>42010</v>
      </c>
      <c r="B7">
        <f t="shared" si="0"/>
        <v>3</v>
      </c>
    </row>
    <row r="8" spans="1:5" x14ac:dyDescent="0.25">
      <c r="A8" s="2">
        <v>42011</v>
      </c>
      <c r="B8">
        <f t="shared" si="0"/>
        <v>4</v>
      </c>
    </row>
    <row r="9" spans="1:5" x14ac:dyDescent="0.25">
      <c r="A9" s="2">
        <v>42012</v>
      </c>
      <c r="B9">
        <f t="shared" si="0"/>
        <v>5</v>
      </c>
    </row>
    <row r="10" spans="1:5" x14ac:dyDescent="0.25">
      <c r="A10" s="2">
        <v>42013</v>
      </c>
      <c r="B10">
        <f t="shared" si="0"/>
        <v>6</v>
      </c>
    </row>
    <row r="11" spans="1:5" x14ac:dyDescent="0.25">
      <c r="A11" s="2">
        <v>42014</v>
      </c>
      <c r="B11">
        <f t="shared" si="0"/>
        <v>7</v>
      </c>
    </row>
    <row r="12" spans="1:5" x14ac:dyDescent="0.25">
      <c r="A12" s="2">
        <v>42015</v>
      </c>
      <c r="B12">
        <f t="shared" si="0"/>
        <v>1</v>
      </c>
    </row>
    <row r="13" spans="1:5" x14ac:dyDescent="0.25">
      <c r="A13" s="2">
        <v>42016</v>
      </c>
      <c r="B13">
        <f t="shared" si="0"/>
        <v>2</v>
      </c>
    </row>
    <row r="14" spans="1:5" x14ac:dyDescent="0.25">
      <c r="A14" s="2">
        <v>42017</v>
      </c>
      <c r="B14">
        <f t="shared" si="0"/>
        <v>3</v>
      </c>
    </row>
    <row r="15" spans="1:5" x14ac:dyDescent="0.25">
      <c r="A15" s="2">
        <v>42018</v>
      </c>
      <c r="B15">
        <f t="shared" si="0"/>
        <v>4</v>
      </c>
    </row>
    <row r="16" spans="1:5" x14ac:dyDescent="0.25">
      <c r="A16" s="2">
        <v>42019</v>
      </c>
      <c r="B16">
        <f t="shared" si="0"/>
        <v>5</v>
      </c>
    </row>
    <row r="17" spans="1:2" x14ac:dyDescent="0.25">
      <c r="A17" s="2">
        <v>42020</v>
      </c>
      <c r="B17">
        <f t="shared" si="0"/>
        <v>6</v>
      </c>
    </row>
    <row r="18" spans="1:2" x14ac:dyDescent="0.25">
      <c r="A18" s="2">
        <v>42021</v>
      </c>
      <c r="B18">
        <f t="shared" si="0"/>
        <v>7</v>
      </c>
    </row>
    <row r="19" spans="1:2" x14ac:dyDescent="0.25">
      <c r="A19" s="2">
        <v>42022</v>
      </c>
      <c r="B19">
        <f t="shared" si="0"/>
        <v>1</v>
      </c>
    </row>
    <row r="20" spans="1:2" x14ac:dyDescent="0.25">
      <c r="A20" s="2">
        <v>42023</v>
      </c>
      <c r="B20">
        <f t="shared" si="0"/>
        <v>2</v>
      </c>
    </row>
    <row r="21" spans="1:2" x14ac:dyDescent="0.25">
      <c r="A21" s="2">
        <v>42024</v>
      </c>
      <c r="B21">
        <f t="shared" si="0"/>
        <v>3</v>
      </c>
    </row>
    <row r="22" spans="1:2" x14ac:dyDescent="0.25">
      <c r="A22" s="2">
        <v>42025</v>
      </c>
      <c r="B22">
        <f t="shared" si="0"/>
        <v>4</v>
      </c>
    </row>
    <row r="23" spans="1:2" x14ac:dyDescent="0.25">
      <c r="A23" s="2">
        <v>42026</v>
      </c>
      <c r="B23">
        <f t="shared" si="0"/>
        <v>5</v>
      </c>
    </row>
    <row r="24" spans="1:2" x14ac:dyDescent="0.25">
      <c r="A24" s="2">
        <v>42027</v>
      </c>
      <c r="B24">
        <f t="shared" si="0"/>
        <v>6</v>
      </c>
    </row>
    <row r="25" spans="1:2" x14ac:dyDescent="0.25">
      <c r="A25" s="2">
        <v>42028</v>
      </c>
      <c r="B25">
        <f t="shared" si="0"/>
        <v>7</v>
      </c>
    </row>
    <row r="26" spans="1:2" x14ac:dyDescent="0.25">
      <c r="A26" s="2">
        <v>42029</v>
      </c>
      <c r="B26">
        <f t="shared" si="0"/>
        <v>1</v>
      </c>
    </row>
    <row r="27" spans="1:2" x14ac:dyDescent="0.25">
      <c r="A27" s="2">
        <v>42030</v>
      </c>
      <c r="B27">
        <f t="shared" si="0"/>
        <v>2</v>
      </c>
    </row>
    <row r="28" spans="1:2" x14ac:dyDescent="0.25">
      <c r="A28" s="2">
        <v>42031</v>
      </c>
      <c r="B28">
        <f t="shared" si="0"/>
        <v>3</v>
      </c>
    </row>
    <row r="29" spans="1:2" x14ac:dyDescent="0.25">
      <c r="A29" s="2">
        <v>42032</v>
      </c>
      <c r="B29">
        <f t="shared" si="0"/>
        <v>4</v>
      </c>
    </row>
    <row r="30" spans="1:2" x14ac:dyDescent="0.25">
      <c r="A30" s="2">
        <v>42033</v>
      </c>
      <c r="B30">
        <f t="shared" si="0"/>
        <v>5</v>
      </c>
    </row>
    <row r="31" spans="1:2" x14ac:dyDescent="0.25">
      <c r="A31" s="2">
        <v>42034</v>
      </c>
      <c r="B31">
        <f t="shared" si="0"/>
        <v>6</v>
      </c>
    </row>
    <row r="32" spans="1:2" x14ac:dyDescent="0.25">
      <c r="A32" s="2">
        <v>42035</v>
      </c>
      <c r="B32">
        <f t="shared" si="0"/>
        <v>7</v>
      </c>
    </row>
    <row r="33" spans="1:2" x14ac:dyDescent="0.25">
      <c r="A33" s="2">
        <v>42036</v>
      </c>
      <c r="B33">
        <f t="shared" si="0"/>
        <v>1</v>
      </c>
    </row>
    <row r="34" spans="1:2" x14ac:dyDescent="0.25">
      <c r="A34" s="2">
        <v>42037</v>
      </c>
      <c r="B34">
        <f t="shared" si="0"/>
        <v>2</v>
      </c>
    </row>
    <row r="35" spans="1:2" x14ac:dyDescent="0.25">
      <c r="A35" s="2">
        <v>42038</v>
      </c>
      <c r="B35">
        <f t="shared" si="0"/>
        <v>3</v>
      </c>
    </row>
    <row r="36" spans="1:2" x14ac:dyDescent="0.25">
      <c r="A36" s="2">
        <v>42039</v>
      </c>
      <c r="B36">
        <f t="shared" si="0"/>
        <v>4</v>
      </c>
    </row>
    <row r="37" spans="1:2" x14ac:dyDescent="0.25">
      <c r="A37" s="2">
        <v>42040</v>
      </c>
      <c r="B37">
        <f t="shared" si="0"/>
        <v>5</v>
      </c>
    </row>
    <row r="38" spans="1:2" x14ac:dyDescent="0.25">
      <c r="A38" s="2">
        <v>42041</v>
      </c>
      <c r="B38">
        <f t="shared" si="0"/>
        <v>6</v>
      </c>
    </row>
    <row r="39" spans="1:2" x14ac:dyDescent="0.25">
      <c r="A39" s="2">
        <v>42042</v>
      </c>
      <c r="B39">
        <f t="shared" si="0"/>
        <v>7</v>
      </c>
    </row>
    <row r="40" spans="1:2" x14ac:dyDescent="0.25">
      <c r="A40" s="2">
        <v>42043</v>
      </c>
      <c r="B40">
        <f t="shared" si="0"/>
        <v>1</v>
      </c>
    </row>
    <row r="41" spans="1:2" x14ac:dyDescent="0.25">
      <c r="A41" s="2">
        <v>42044</v>
      </c>
      <c r="B41">
        <f t="shared" si="0"/>
        <v>2</v>
      </c>
    </row>
    <row r="42" spans="1:2" x14ac:dyDescent="0.25">
      <c r="A42" s="2">
        <v>42045</v>
      </c>
      <c r="B42">
        <f t="shared" si="0"/>
        <v>3</v>
      </c>
    </row>
    <row r="43" spans="1:2" x14ac:dyDescent="0.25">
      <c r="A43" s="2">
        <v>42046</v>
      </c>
      <c r="B43">
        <f t="shared" si="0"/>
        <v>4</v>
      </c>
    </row>
    <row r="44" spans="1:2" x14ac:dyDescent="0.25">
      <c r="A44" s="2">
        <v>42047</v>
      </c>
      <c r="B44">
        <f t="shared" si="0"/>
        <v>5</v>
      </c>
    </row>
    <row r="45" spans="1:2" x14ac:dyDescent="0.25">
      <c r="A45" s="2">
        <v>42048</v>
      </c>
      <c r="B45">
        <f t="shared" si="0"/>
        <v>6</v>
      </c>
    </row>
    <row r="46" spans="1:2" x14ac:dyDescent="0.25">
      <c r="A46" s="2">
        <v>42049</v>
      </c>
      <c r="B46">
        <f t="shared" si="0"/>
        <v>7</v>
      </c>
    </row>
    <row r="47" spans="1:2" x14ac:dyDescent="0.25">
      <c r="A47" s="2">
        <v>42050</v>
      </c>
      <c r="B47">
        <f t="shared" si="0"/>
        <v>1</v>
      </c>
    </row>
    <row r="48" spans="1:2" x14ac:dyDescent="0.25">
      <c r="A48" s="2">
        <v>42051</v>
      </c>
      <c r="B48">
        <f t="shared" si="0"/>
        <v>2</v>
      </c>
    </row>
    <row r="49" spans="1:2" x14ac:dyDescent="0.25">
      <c r="A49" s="2">
        <v>42052</v>
      </c>
      <c r="B49">
        <f t="shared" si="0"/>
        <v>3</v>
      </c>
    </row>
    <row r="50" spans="1:2" x14ac:dyDescent="0.25">
      <c r="A50" s="2">
        <v>42053</v>
      </c>
      <c r="B50">
        <f t="shared" si="0"/>
        <v>4</v>
      </c>
    </row>
    <row r="51" spans="1:2" x14ac:dyDescent="0.25">
      <c r="A51" s="2">
        <v>42054</v>
      </c>
      <c r="B51">
        <f t="shared" si="0"/>
        <v>5</v>
      </c>
    </row>
    <row r="52" spans="1:2" x14ac:dyDescent="0.25">
      <c r="A52" s="2">
        <v>42055</v>
      </c>
      <c r="B52">
        <f t="shared" si="0"/>
        <v>6</v>
      </c>
    </row>
    <row r="53" spans="1:2" x14ac:dyDescent="0.25">
      <c r="A53" s="2">
        <v>42056</v>
      </c>
      <c r="B53">
        <f t="shared" si="0"/>
        <v>7</v>
      </c>
    </row>
    <row r="54" spans="1:2" x14ac:dyDescent="0.25">
      <c r="A54" s="2">
        <v>42057</v>
      </c>
      <c r="B54">
        <f t="shared" si="0"/>
        <v>1</v>
      </c>
    </row>
    <row r="55" spans="1:2" x14ac:dyDescent="0.25">
      <c r="A55" s="2">
        <v>42058</v>
      </c>
      <c r="B55">
        <f t="shared" si="0"/>
        <v>2</v>
      </c>
    </row>
    <row r="56" spans="1:2" x14ac:dyDescent="0.25">
      <c r="A56" s="2">
        <v>42059</v>
      </c>
      <c r="B56">
        <f t="shared" si="0"/>
        <v>3</v>
      </c>
    </row>
    <row r="57" spans="1:2" x14ac:dyDescent="0.25">
      <c r="A57" s="2">
        <v>42060</v>
      </c>
      <c r="B57">
        <f t="shared" si="0"/>
        <v>4</v>
      </c>
    </row>
    <row r="58" spans="1:2" x14ac:dyDescent="0.25">
      <c r="A58" s="2">
        <v>42061</v>
      </c>
      <c r="B58">
        <f t="shared" si="0"/>
        <v>5</v>
      </c>
    </row>
    <row r="59" spans="1:2" x14ac:dyDescent="0.25">
      <c r="A59" s="2">
        <v>42062</v>
      </c>
      <c r="B59">
        <f t="shared" si="0"/>
        <v>6</v>
      </c>
    </row>
    <row r="60" spans="1:2" x14ac:dyDescent="0.25">
      <c r="A60" s="2">
        <v>42063</v>
      </c>
      <c r="B60">
        <f t="shared" si="0"/>
        <v>7</v>
      </c>
    </row>
    <row r="61" spans="1:2" x14ac:dyDescent="0.25">
      <c r="A61" s="2">
        <v>42064</v>
      </c>
      <c r="B61">
        <f t="shared" si="0"/>
        <v>1</v>
      </c>
    </row>
    <row r="62" spans="1:2" x14ac:dyDescent="0.25">
      <c r="A62" s="2">
        <v>42065</v>
      </c>
      <c r="B62">
        <f t="shared" si="0"/>
        <v>2</v>
      </c>
    </row>
    <row r="63" spans="1:2" x14ac:dyDescent="0.25">
      <c r="A63" s="2">
        <v>42066</v>
      </c>
      <c r="B63">
        <f t="shared" si="0"/>
        <v>3</v>
      </c>
    </row>
    <row r="64" spans="1:2" x14ac:dyDescent="0.25">
      <c r="A64" s="2">
        <v>42067</v>
      </c>
      <c r="B64">
        <f t="shared" si="0"/>
        <v>4</v>
      </c>
    </row>
    <row r="65" spans="1:2" x14ac:dyDescent="0.25">
      <c r="A65" s="2">
        <v>42068</v>
      </c>
      <c r="B65">
        <f t="shared" si="0"/>
        <v>5</v>
      </c>
    </row>
    <row r="66" spans="1:2" x14ac:dyDescent="0.25">
      <c r="A66" s="2">
        <v>42069</v>
      </c>
      <c r="B66">
        <f t="shared" si="0"/>
        <v>6</v>
      </c>
    </row>
    <row r="67" spans="1:2" x14ac:dyDescent="0.25">
      <c r="A67" s="2">
        <v>42070</v>
      </c>
      <c r="B67">
        <f t="shared" ref="B67:B130" si="1">WEEKDAY(A67,1)</f>
        <v>7</v>
      </c>
    </row>
    <row r="68" spans="1:2" x14ac:dyDescent="0.25">
      <c r="A68" s="2">
        <v>42071</v>
      </c>
      <c r="B68">
        <f t="shared" si="1"/>
        <v>1</v>
      </c>
    </row>
    <row r="69" spans="1:2" x14ac:dyDescent="0.25">
      <c r="A69" s="2">
        <v>42072</v>
      </c>
      <c r="B69">
        <f t="shared" si="1"/>
        <v>2</v>
      </c>
    </row>
    <row r="70" spans="1:2" x14ac:dyDescent="0.25">
      <c r="A70" s="2">
        <v>42073</v>
      </c>
      <c r="B70">
        <f t="shared" si="1"/>
        <v>3</v>
      </c>
    </row>
    <row r="71" spans="1:2" x14ac:dyDescent="0.25">
      <c r="A71" s="2">
        <v>42074</v>
      </c>
      <c r="B71">
        <f t="shared" si="1"/>
        <v>4</v>
      </c>
    </row>
    <row r="72" spans="1:2" x14ac:dyDescent="0.25">
      <c r="A72" s="2">
        <v>42075</v>
      </c>
      <c r="B72">
        <f t="shared" si="1"/>
        <v>5</v>
      </c>
    </row>
    <row r="73" spans="1:2" x14ac:dyDescent="0.25">
      <c r="A73" s="2">
        <v>42076</v>
      </c>
      <c r="B73">
        <f t="shared" si="1"/>
        <v>6</v>
      </c>
    </row>
    <row r="74" spans="1:2" x14ac:dyDescent="0.25">
      <c r="A74" s="2">
        <v>42077</v>
      </c>
      <c r="B74">
        <f t="shared" si="1"/>
        <v>7</v>
      </c>
    </row>
    <row r="75" spans="1:2" x14ac:dyDescent="0.25">
      <c r="A75" s="2">
        <v>42078</v>
      </c>
      <c r="B75">
        <f t="shared" si="1"/>
        <v>1</v>
      </c>
    </row>
    <row r="76" spans="1:2" x14ac:dyDescent="0.25">
      <c r="A76" s="2">
        <v>42079</v>
      </c>
      <c r="B76">
        <f t="shared" si="1"/>
        <v>2</v>
      </c>
    </row>
    <row r="77" spans="1:2" x14ac:dyDescent="0.25">
      <c r="A77" s="2">
        <v>42080</v>
      </c>
      <c r="B77">
        <f t="shared" si="1"/>
        <v>3</v>
      </c>
    </row>
    <row r="78" spans="1:2" x14ac:dyDescent="0.25">
      <c r="A78" s="2">
        <v>42081</v>
      </c>
      <c r="B78">
        <f t="shared" si="1"/>
        <v>4</v>
      </c>
    </row>
    <row r="79" spans="1:2" x14ac:dyDescent="0.25">
      <c r="A79" s="2">
        <v>42082</v>
      </c>
      <c r="B79">
        <f t="shared" si="1"/>
        <v>5</v>
      </c>
    </row>
    <row r="80" spans="1:2" x14ac:dyDescent="0.25">
      <c r="A80" s="2">
        <v>42083</v>
      </c>
      <c r="B80">
        <f t="shared" si="1"/>
        <v>6</v>
      </c>
    </row>
    <row r="81" spans="1:2" x14ac:dyDescent="0.25">
      <c r="A81" s="2">
        <v>42084</v>
      </c>
      <c r="B81">
        <f t="shared" si="1"/>
        <v>7</v>
      </c>
    </row>
    <row r="82" spans="1:2" x14ac:dyDescent="0.25">
      <c r="A82" s="2">
        <v>42085</v>
      </c>
      <c r="B82">
        <f t="shared" si="1"/>
        <v>1</v>
      </c>
    </row>
    <row r="83" spans="1:2" x14ac:dyDescent="0.25">
      <c r="A83" s="2">
        <v>42086</v>
      </c>
      <c r="B83">
        <f t="shared" si="1"/>
        <v>2</v>
      </c>
    </row>
    <row r="84" spans="1:2" x14ac:dyDescent="0.25">
      <c r="A84" s="2">
        <v>42087</v>
      </c>
      <c r="B84">
        <f t="shared" si="1"/>
        <v>3</v>
      </c>
    </row>
    <row r="85" spans="1:2" x14ac:dyDescent="0.25">
      <c r="A85" s="2">
        <v>42088</v>
      </c>
      <c r="B85">
        <f t="shared" si="1"/>
        <v>4</v>
      </c>
    </row>
    <row r="86" spans="1:2" x14ac:dyDescent="0.25">
      <c r="A86" s="2">
        <v>42089</v>
      </c>
      <c r="B86">
        <f t="shared" si="1"/>
        <v>5</v>
      </c>
    </row>
    <row r="87" spans="1:2" x14ac:dyDescent="0.25">
      <c r="A87" s="2">
        <v>42090</v>
      </c>
      <c r="B87">
        <f t="shared" si="1"/>
        <v>6</v>
      </c>
    </row>
    <row r="88" spans="1:2" x14ac:dyDescent="0.25">
      <c r="A88" s="2">
        <v>42091</v>
      </c>
      <c r="B88">
        <f t="shared" si="1"/>
        <v>7</v>
      </c>
    </row>
    <row r="89" spans="1:2" x14ac:dyDescent="0.25">
      <c r="A89" s="2">
        <v>42092</v>
      </c>
      <c r="B89">
        <f t="shared" si="1"/>
        <v>1</v>
      </c>
    </row>
    <row r="90" spans="1:2" x14ac:dyDescent="0.25">
      <c r="A90" s="2">
        <v>42093</v>
      </c>
      <c r="B90">
        <f t="shared" si="1"/>
        <v>2</v>
      </c>
    </row>
    <row r="91" spans="1:2" x14ac:dyDescent="0.25">
      <c r="A91" s="2">
        <v>42094</v>
      </c>
      <c r="B91">
        <f t="shared" si="1"/>
        <v>3</v>
      </c>
    </row>
    <row r="92" spans="1:2" x14ac:dyDescent="0.25">
      <c r="A92" s="2">
        <v>42095</v>
      </c>
      <c r="B92">
        <f t="shared" si="1"/>
        <v>4</v>
      </c>
    </row>
    <row r="93" spans="1:2" x14ac:dyDescent="0.25">
      <c r="A93" s="2">
        <v>42096</v>
      </c>
      <c r="B93">
        <f t="shared" si="1"/>
        <v>5</v>
      </c>
    </row>
    <row r="94" spans="1:2" x14ac:dyDescent="0.25">
      <c r="A94" s="2">
        <v>42097</v>
      </c>
      <c r="B94">
        <f t="shared" si="1"/>
        <v>6</v>
      </c>
    </row>
    <row r="95" spans="1:2" x14ac:dyDescent="0.25">
      <c r="A95" s="2">
        <v>42098</v>
      </c>
      <c r="B95">
        <f t="shared" si="1"/>
        <v>7</v>
      </c>
    </row>
    <row r="96" spans="1:2" x14ac:dyDescent="0.25">
      <c r="A96" s="2">
        <v>42099</v>
      </c>
      <c r="B96">
        <f t="shared" si="1"/>
        <v>1</v>
      </c>
    </row>
    <row r="97" spans="1:2" x14ac:dyDescent="0.25">
      <c r="A97" s="2">
        <v>42100</v>
      </c>
      <c r="B97">
        <f t="shared" si="1"/>
        <v>2</v>
      </c>
    </row>
    <row r="98" spans="1:2" x14ac:dyDescent="0.25">
      <c r="A98" s="2">
        <v>42101</v>
      </c>
      <c r="B98">
        <f t="shared" si="1"/>
        <v>3</v>
      </c>
    </row>
    <row r="99" spans="1:2" x14ac:dyDescent="0.25">
      <c r="A99" s="2">
        <v>42102</v>
      </c>
      <c r="B99">
        <f t="shared" si="1"/>
        <v>4</v>
      </c>
    </row>
    <row r="100" spans="1:2" x14ac:dyDescent="0.25">
      <c r="A100" s="2">
        <v>42103</v>
      </c>
      <c r="B100">
        <f t="shared" si="1"/>
        <v>5</v>
      </c>
    </row>
    <row r="101" spans="1:2" x14ac:dyDescent="0.25">
      <c r="A101" s="2">
        <v>42104</v>
      </c>
      <c r="B101">
        <f t="shared" si="1"/>
        <v>6</v>
      </c>
    </row>
    <row r="102" spans="1:2" x14ac:dyDescent="0.25">
      <c r="A102" s="2">
        <v>42105</v>
      </c>
      <c r="B102">
        <f t="shared" si="1"/>
        <v>7</v>
      </c>
    </row>
    <row r="103" spans="1:2" x14ac:dyDescent="0.25">
      <c r="A103" s="2">
        <v>42106</v>
      </c>
      <c r="B103">
        <f t="shared" si="1"/>
        <v>1</v>
      </c>
    </row>
    <row r="104" spans="1:2" x14ac:dyDescent="0.25">
      <c r="A104" s="2">
        <v>42107</v>
      </c>
      <c r="B104">
        <f t="shared" si="1"/>
        <v>2</v>
      </c>
    </row>
    <row r="105" spans="1:2" x14ac:dyDescent="0.25">
      <c r="A105" s="2">
        <v>42108</v>
      </c>
      <c r="B105">
        <f t="shared" si="1"/>
        <v>3</v>
      </c>
    </row>
    <row r="106" spans="1:2" x14ac:dyDescent="0.25">
      <c r="A106" s="2">
        <v>42109</v>
      </c>
      <c r="B106">
        <f t="shared" si="1"/>
        <v>4</v>
      </c>
    </row>
    <row r="107" spans="1:2" x14ac:dyDescent="0.25">
      <c r="A107" s="2">
        <v>42110</v>
      </c>
      <c r="B107">
        <f t="shared" si="1"/>
        <v>5</v>
      </c>
    </row>
    <row r="108" spans="1:2" x14ac:dyDescent="0.25">
      <c r="A108" s="2">
        <v>42111</v>
      </c>
      <c r="B108">
        <f t="shared" si="1"/>
        <v>6</v>
      </c>
    </row>
    <row r="109" spans="1:2" x14ac:dyDescent="0.25">
      <c r="A109" s="2">
        <v>42112</v>
      </c>
      <c r="B109">
        <f t="shared" si="1"/>
        <v>7</v>
      </c>
    </row>
    <row r="110" spans="1:2" x14ac:dyDescent="0.25">
      <c r="A110" s="2">
        <v>42113</v>
      </c>
      <c r="B110">
        <f t="shared" si="1"/>
        <v>1</v>
      </c>
    </row>
    <row r="111" spans="1:2" x14ac:dyDescent="0.25">
      <c r="A111" s="2">
        <v>42114</v>
      </c>
      <c r="B111">
        <f t="shared" si="1"/>
        <v>2</v>
      </c>
    </row>
    <row r="112" spans="1:2" x14ac:dyDescent="0.25">
      <c r="A112" s="2">
        <v>42115</v>
      </c>
      <c r="B112">
        <f t="shared" si="1"/>
        <v>3</v>
      </c>
    </row>
    <row r="113" spans="1:2" x14ac:dyDescent="0.25">
      <c r="A113" s="2">
        <v>42116</v>
      </c>
      <c r="B113">
        <f t="shared" si="1"/>
        <v>4</v>
      </c>
    </row>
    <row r="114" spans="1:2" x14ac:dyDescent="0.25">
      <c r="A114" s="2">
        <v>42117</v>
      </c>
      <c r="B114">
        <f t="shared" si="1"/>
        <v>5</v>
      </c>
    </row>
    <row r="115" spans="1:2" x14ac:dyDescent="0.25">
      <c r="A115" s="2">
        <v>42118</v>
      </c>
      <c r="B115">
        <f t="shared" si="1"/>
        <v>6</v>
      </c>
    </row>
    <row r="116" spans="1:2" x14ac:dyDescent="0.25">
      <c r="A116" s="2">
        <v>42119</v>
      </c>
      <c r="B116">
        <f t="shared" si="1"/>
        <v>7</v>
      </c>
    </row>
    <row r="117" spans="1:2" x14ac:dyDescent="0.25">
      <c r="A117" s="2">
        <v>42120</v>
      </c>
      <c r="B117">
        <f t="shared" si="1"/>
        <v>1</v>
      </c>
    </row>
    <row r="118" spans="1:2" x14ac:dyDescent="0.25">
      <c r="A118" s="2">
        <v>42121</v>
      </c>
      <c r="B118">
        <f t="shared" si="1"/>
        <v>2</v>
      </c>
    </row>
    <row r="119" spans="1:2" x14ac:dyDescent="0.25">
      <c r="A119" s="2">
        <v>42122</v>
      </c>
      <c r="B119">
        <f t="shared" si="1"/>
        <v>3</v>
      </c>
    </row>
    <row r="120" spans="1:2" x14ac:dyDescent="0.25">
      <c r="A120" s="2">
        <v>42123</v>
      </c>
      <c r="B120">
        <f t="shared" si="1"/>
        <v>4</v>
      </c>
    </row>
    <row r="121" spans="1:2" x14ac:dyDescent="0.25">
      <c r="A121" s="2">
        <v>42124</v>
      </c>
      <c r="B121">
        <f t="shared" si="1"/>
        <v>5</v>
      </c>
    </row>
    <row r="122" spans="1:2" x14ac:dyDescent="0.25">
      <c r="A122" s="2">
        <v>42125</v>
      </c>
      <c r="B122">
        <f t="shared" si="1"/>
        <v>6</v>
      </c>
    </row>
    <row r="123" spans="1:2" x14ac:dyDescent="0.25">
      <c r="A123" s="2">
        <v>42126</v>
      </c>
      <c r="B123">
        <f t="shared" si="1"/>
        <v>7</v>
      </c>
    </row>
    <row r="124" spans="1:2" x14ac:dyDescent="0.25">
      <c r="A124" s="2">
        <v>42127</v>
      </c>
      <c r="B124">
        <f t="shared" si="1"/>
        <v>1</v>
      </c>
    </row>
    <row r="125" spans="1:2" x14ac:dyDescent="0.25">
      <c r="A125" s="2">
        <v>42128</v>
      </c>
      <c r="B125">
        <f t="shared" si="1"/>
        <v>2</v>
      </c>
    </row>
    <row r="126" spans="1:2" x14ac:dyDescent="0.25">
      <c r="A126" s="2">
        <v>42129</v>
      </c>
      <c r="B126">
        <f t="shared" si="1"/>
        <v>3</v>
      </c>
    </row>
    <row r="127" spans="1:2" x14ac:dyDescent="0.25">
      <c r="A127" s="2">
        <v>42130</v>
      </c>
      <c r="B127">
        <f t="shared" si="1"/>
        <v>4</v>
      </c>
    </row>
    <row r="128" spans="1:2" x14ac:dyDescent="0.25">
      <c r="A128" s="2">
        <v>42131</v>
      </c>
      <c r="B128">
        <f t="shared" si="1"/>
        <v>5</v>
      </c>
    </row>
    <row r="129" spans="1:2" x14ac:dyDescent="0.25">
      <c r="A129" s="2">
        <v>42132</v>
      </c>
      <c r="B129">
        <f t="shared" si="1"/>
        <v>6</v>
      </c>
    </row>
    <row r="130" spans="1:2" x14ac:dyDescent="0.25">
      <c r="A130" s="2">
        <v>42133</v>
      </c>
      <c r="B130">
        <f t="shared" si="1"/>
        <v>7</v>
      </c>
    </row>
    <row r="131" spans="1:2" x14ac:dyDescent="0.25">
      <c r="A131" s="2">
        <v>42134</v>
      </c>
      <c r="B131">
        <f t="shared" ref="B131:B194" si="2">WEEKDAY(A131,1)</f>
        <v>1</v>
      </c>
    </row>
    <row r="132" spans="1:2" x14ac:dyDescent="0.25">
      <c r="A132" s="2">
        <v>42135</v>
      </c>
      <c r="B132">
        <f t="shared" si="2"/>
        <v>2</v>
      </c>
    </row>
    <row r="133" spans="1:2" x14ac:dyDescent="0.25">
      <c r="A133" s="2">
        <v>42136</v>
      </c>
      <c r="B133">
        <f t="shared" si="2"/>
        <v>3</v>
      </c>
    </row>
    <row r="134" spans="1:2" x14ac:dyDescent="0.25">
      <c r="A134" s="2">
        <v>42137</v>
      </c>
      <c r="B134">
        <f t="shared" si="2"/>
        <v>4</v>
      </c>
    </row>
    <row r="135" spans="1:2" x14ac:dyDescent="0.25">
      <c r="A135" s="2">
        <v>42138</v>
      </c>
      <c r="B135">
        <f t="shared" si="2"/>
        <v>5</v>
      </c>
    </row>
    <row r="136" spans="1:2" x14ac:dyDescent="0.25">
      <c r="A136" s="2">
        <v>42139</v>
      </c>
      <c r="B136">
        <f t="shared" si="2"/>
        <v>6</v>
      </c>
    </row>
    <row r="137" spans="1:2" x14ac:dyDescent="0.25">
      <c r="A137" s="2">
        <v>42140</v>
      </c>
      <c r="B137">
        <f t="shared" si="2"/>
        <v>7</v>
      </c>
    </row>
    <row r="138" spans="1:2" x14ac:dyDescent="0.25">
      <c r="A138" s="2">
        <v>42141</v>
      </c>
      <c r="B138">
        <f t="shared" si="2"/>
        <v>1</v>
      </c>
    </row>
    <row r="139" spans="1:2" x14ac:dyDescent="0.25">
      <c r="A139" s="2">
        <v>42142</v>
      </c>
      <c r="B139">
        <f t="shared" si="2"/>
        <v>2</v>
      </c>
    </row>
    <row r="140" spans="1:2" x14ac:dyDescent="0.25">
      <c r="A140" s="2">
        <v>42143</v>
      </c>
      <c r="B140">
        <f t="shared" si="2"/>
        <v>3</v>
      </c>
    </row>
    <row r="141" spans="1:2" x14ac:dyDescent="0.25">
      <c r="A141" s="2">
        <v>42144</v>
      </c>
      <c r="B141">
        <f t="shared" si="2"/>
        <v>4</v>
      </c>
    </row>
    <row r="142" spans="1:2" x14ac:dyDescent="0.25">
      <c r="A142" s="2">
        <v>42145</v>
      </c>
      <c r="B142">
        <f t="shared" si="2"/>
        <v>5</v>
      </c>
    </row>
    <row r="143" spans="1:2" x14ac:dyDescent="0.25">
      <c r="A143" s="2">
        <v>42146</v>
      </c>
      <c r="B143">
        <f t="shared" si="2"/>
        <v>6</v>
      </c>
    </row>
    <row r="144" spans="1:2" x14ac:dyDescent="0.25">
      <c r="A144" s="2">
        <v>42147</v>
      </c>
      <c r="B144">
        <f t="shared" si="2"/>
        <v>7</v>
      </c>
    </row>
    <row r="145" spans="1:2" x14ac:dyDescent="0.25">
      <c r="A145" s="2">
        <v>42148</v>
      </c>
      <c r="B145">
        <f t="shared" si="2"/>
        <v>1</v>
      </c>
    </row>
    <row r="146" spans="1:2" x14ac:dyDescent="0.25">
      <c r="A146" s="2">
        <v>42149</v>
      </c>
      <c r="B146">
        <f t="shared" si="2"/>
        <v>2</v>
      </c>
    </row>
    <row r="147" spans="1:2" x14ac:dyDescent="0.25">
      <c r="A147" s="2">
        <v>42150</v>
      </c>
      <c r="B147">
        <f t="shared" si="2"/>
        <v>3</v>
      </c>
    </row>
    <row r="148" spans="1:2" x14ac:dyDescent="0.25">
      <c r="A148" s="2">
        <v>42151</v>
      </c>
      <c r="B148">
        <f t="shared" si="2"/>
        <v>4</v>
      </c>
    </row>
    <row r="149" spans="1:2" x14ac:dyDescent="0.25">
      <c r="A149" s="2">
        <v>42152</v>
      </c>
      <c r="B149">
        <f t="shared" si="2"/>
        <v>5</v>
      </c>
    </row>
    <row r="150" spans="1:2" x14ac:dyDescent="0.25">
      <c r="A150" s="2">
        <v>42153</v>
      </c>
      <c r="B150">
        <f t="shared" si="2"/>
        <v>6</v>
      </c>
    </row>
    <row r="151" spans="1:2" x14ac:dyDescent="0.25">
      <c r="A151" s="2">
        <v>42154</v>
      </c>
      <c r="B151">
        <f t="shared" si="2"/>
        <v>7</v>
      </c>
    </row>
    <row r="152" spans="1:2" x14ac:dyDescent="0.25">
      <c r="A152" s="2">
        <v>42155</v>
      </c>
      <c r="B152">
        <f t="shared" si="2"/>
        <v>1</v>
      </c>
    </row>
    <row r="153" spans="1:2" x14ac:dyDescent="0.25">
      <c r="A153" s="2">
        <v>42156</v>
      </c>
      <c r="B153">
        <f t="shared" si="2"/>
        <v>2</v>
      </c>
    </row>
    <row r="154" spans="1:2" x14ac:dyDescent="0.25">
      <c r="A154" s="2">
        <v>42157</v>
      </c>
      <c r="B154">
        <f t="shared" si="2"/>
        <v>3</v>
      </c>
    </row>
    <row r="155" spans="1:2" x14ac:dyDescent="0.25">
      <c r="A155" s="2">
        <v>42158</v>
      </c>
      <c r="B155">
        <f t="shared" si="2"/>
        <v>4</v>
      </c>
    </row>
    <row r="156" spans="1:2" x14ac:dyDescent="0.25">
      <c r="A156" s="2">
        <v>42159</v>
      </c>
      <c r="B156">
        <f t="shared" si="2"/>
        <v>5</v>
      </c>
    </row>
    <row r="157" spans="1:2" x14ac:dyDescent="0.25">
      <c r="A157" s="2">
        <v>42160</v>
      </c>
      <c r="B157">
        <f t="shared" si="2"/>
        <v>6</v>
      </c>
    </row>
    <row r="158" spans="1:2" x14ac:dyDescent="0.25">
      <c r="A158" s="2">
        <v>42161</v>
      </c>
      <c r="B158">
        <f t="shared" si="2"/>
        <v>7</v>
      </c>
    </row>
    <row r="159" spans="1:2" x14ac:dyDescent="0.25">
      <c r="A159" s="2">
        <v>42162</v>
      </c>
      <c r="B159">
        <f t="shared" si="2"/>
        <v>1</v>
      </c>
    </row>
    <row r="160" spans="1:2" x14ac:dyDescent="0.25">
      <c r="A160" s="2">
        <v>42163</v>
      </c>
      <c r="B160">
        <f t="shared" si="2"/>
        <v>2</v>
      </c>
    </row>
    <row r="161" spans="1:2" x14ac:dyDescent="0.25">
      <c r="A161" s="2">
        <v>42164</v>
      </c>
      <c r="B161">
        <f t="shared" si="2"/>
        <v>3</v>
      </c>
    </row>
    <row r="162" spans="1:2" x14ac:dyDescent="0.25">
      <c r="A162" s="2">
        <v>42165</v>
      </c>
      <c r="B162">
        <f t="shared" si="2"/>
        <v>4</v>
      </c>
    </row>
    <row r="163" spans="1:2" x14ac:dyDescent="0.25">
      <c r="A163" s="2">
        <v>42166</v>
      </c>
      <c r="B163">
        <f t="shared" si="2"/>
        <v>5</v>
      </c>
    </row>
    <row r="164" spans="1:2" x14ac:dyDescent="0.25">
      <c r="A164" s="2">
        <v>42167</v>
      </c>
      <c r="B164">
        <f t="shared" si="2"/>
        <v>6</v>
      </c>
    </row>
    <row r="165" spans="1:2" x14ac:dyDescent="0.25">
      <c r="A165" s="2">
        <v>42168</v>
      </c>
      <c r="B165">
        <f t="shared" si="2"/>
        <v>7</v>
      </c>
    </row>
    <row r="166" spans="1:2" x14ac:dyDescent="0.25">
      <c r="A166" s="2">
        <v>42169</v>
      </c>
      <c r="B166">
        <f t="shared" si="2"/>
        <v>1</v>
      </c>
    </row>
    <row r="167" spans="1:2" x14ac:dyDescent="0.25">
      <c r="A167" s="2">
        <v>42170</v>
      </c>
      <c r="B167">
        <f t="shared" si="2"/>
        <v>2</v>
      </c>
    </row>
    <row r="168" spans="1:2" x14ac:dyDescent="0.25">
      <c r="A168" s="2">
        <v>42171</v>
      </c>
      <c r="B168">
        <f t="shared" si="2"/>
        <v>3</v>
      </c>
    </row>
    <row r="169" spans="1:2" x14ac:dyDescent="0.25">
      <c r="A169" s="2">
        <v>42172</v>
      </c>
      <c r="B169">
        <f t="shared" si="2"/>
        <v>4</v>
      </c>
    </row>
    <row r="170" spans="1:2" x14ac:dyDescent="0.25">
      <c r="A170" s="2">
        <v>42173</v>
      </c>
      <c r="B170">
        <f t="shared" si="2"/>
        <v>5</v>
      </c>
    </row>
    <row r="171" spans="1:2" x14ac:dyDescent="0.25">
      <c r="A171" s="2">
        <v>42174</v>
      </c>
      <c r="B171">
        <f t="shared" si="2"/>
        <v>6</v>
      </c>
    </row>
    <row r="172" spans="1:2" x14ac:dyDescent="0.25">
      <c r="A172" s="2">
        <v>42175</v>
      </c>
      <c r="B172">
        <f t="shared" si="2"/>
        <v>7</v>
      </c>
    </row>
    <row r="173" spans="1:2" x14ac:dyDescent="0.25">
      <c r="A173" s="2">
        <v>42176</v>
      </c>
      <c r="B173">
        <f t="shared" si="2"/>
        <v>1</v>
      </c>
    </row>
    <row r="174" spans="1:2" x14ac:dyDescent="0.25">
      <c r="A174" s="2">
        <v>42177</v>
      </c>
      <c r="B174">
        <f t="shared" si="2"/>
        <v>2</v>
      </c>
    </row>
    <row r="175" spans="1:2" x14ac:dyDescent="0.25">
      <c r="A175" s="2">
        <v>42178</v>
      </c>
      <c r="B175">
        <f t="shared" si="2"/>
        <v>3</v>
      </c>
    </row>
    <row r="176" spans="1:2" x14ac:dyDescent="0.25">
      <c r="A176" s="2">
        <v>42179</v>
      </c>
      <c r="B176">
        <f t="shared" si="2"/>
        <v>4</v>
      </c>
    </row>
    <row r="177" spans="1:2" x14ac:dyDescent="0.25">
      <c r="A177" s="2">
        <v>42180</v>
      </c>
      <c r="B177">
        <f t="shared" si="2"/>
        <v>5</v>
      </c>
    </row>
    <row r="178" spans="1:2" x14ac:dyDescent="0.25">
      <c r="A178" s="2">
        <v>42181</v>
      </c>
      <c r="B178">
        <f t="shared" si="2"/>
        <v>6</v>
      </c>
    </row>
    <row r="179" spans="1:2" x14ac:dyDescent="0.25">
      <c r="A179" s="2">
        <v>42182</v>
      </c>
      <c r="B179">
        <f t="shared" si="2"/>
        <v>7</v>
      </c>
    </row>
    <row r="180" spans="1:2" x14ac:dyDescent="0.25">
      <c r="A180" s="2">
        <v>42183</v>
      </c>
      <c r="B180">
        <f t="shared" si="2"/>
        <v>1</v>
      </c>
    </row>
    <row r="181" spans="1:2" x14ac:dyDescent="0.25">
      <c r="A181" s="2">
        <v>42184</v>
      </c>
      <c r="B181">
        <f t="shared" si="2"/>
        <v>2</v>
      </c>
    </row>
    <row r="182" spans="1:2" x14ac:dyDescent="0.25">
      <c r="A182" s="2">
        <v>42185</v>
      </c>
      <c r="B182">
        <f t="shared" si="2"/>
        <v>3</v>
      </c>
    </row>
    <row r="183" spans="1:2" x14ac:dyDescent="0.25">
      <c r="A183" s="2">
        <v>42186</v>
      </c>
      <c r="B183">
        <f t="shared" si="2"/>
        <v>4</v>
      </c>
    </row>
    <row r="184" spans="1:2" x14ac:dyDescent="0.25">
      <c r="A184" s="2">
        <v>42187</v>
      </c>
      <c r="B184">
        <f t="shared" si="2"/>
        <v>5</v>
      </c>
    </row>
    <row r="185" spans="1:2" x14ac:dyDescent="0.25">
      <c r="A185" s="2">
        <v>42188</v>
      </c>
      <c r="B185">
        <f t="shared" si="2"/>
        <v>6</v>
      </c>
    </row>
    <row r="186" spans="1:2" x14ac:dyDescent="0.25">
      <c r="A186" s="2">
        <v>42189</v>
      </c>
      <c r="B186">
        <f t="shared" si="2"/>
        <v>7</v>
      </c>
    </row>
    <row r="187" spans="1:2" x14ac:dyDescent="0.25">
      <c r="A187" s="2">
        <v>42190</v>
      </c>
      <c r="B187">
        <f t="shared" si="2"/>
        <v>1</v>
      </c>
    </row>
    <row r="188" spans="1:2" x14ac:dyDescent="0.25">
      <c r="A188" s="2">
        <v>42191</v>
      </c>
      <c r="B188">
        <f t="shared" si="2"/>
        <v>2</v>
      </c>
    </row>
    <row r="189" spans="1:2" x14ac:dyDescent="0.25">
      <c r="A189" s="2">
        <v>42192</v>
      </c>
      <c r="B189">
        <f t="shared" si="2"/>
        <v>3</v>
      </c>
    </row>
    <row r="190" spans="1:2" x14ac:dyDescent="0.25">
      <c r="A190" s="2">
        <v>42193</v>
      </c>
      <c r="B190">
        <f t="shared" si="2"/>
        <v>4</v>
      </c>
    </row>
    <row r="191" spans="1:2" x14ac:dyDescent="0.25">
      <c r="A191" s="2">
        <v>42194</v>
      </c>
      <c r="B191">
        <f t="shared" si="2"/>
        <v>5</v>
      </c>
    </row>
    <row r="192" spans="1:2" x14ac:dyDescent="0.25">
      <c r="A192" s="2">
        <v>42195</v>
      </c>
      <c r="B192">
        <f t="shared" si="2"/>
        <v>6</v>
      </c>
    </row>
    <row r="193" spans="1:2" x14ac:dyDescent="0.25">
      <c r="A193" s="2">
        <v>42196</v>
      </c>
      <c r="B193">
        <f t="shared" si="2"/>
        <v>7</v>
      </c>
    </row>
    <row r="194" spans="1:2" x14ac:dyDescent="0.25">
      <c r="A194" s="2">
        <v>42197</v>
      </c>
      <c r="B194">
        <f t="shared" si="2"/>
        <v>1</v>
      </c>
    </row>
    <row r="195" spans="1:2" x14ac:dyDescent="0.25">
      <c r="A195" s="2">
        <v>42198</v>
      </c>
      <c r="B195">
        <f t="shared" ref="B195:B258" si="3">WEEKDAY(A195,1)</f>
        <v>2</v>
      </c>
    </row>
    <row r="196" spans="1:2" x14ac:dyDescent="0.25">
      <c r="A196" s="2">
        <v>42199</v>
      </c>
      <c r="B196">
        <f t="shared" si="3"/>
        <v>3</v>
      </c>
    </row>
    <row r="197" spans="1:2" x14ac:dyDescent="0.25">
      <c r="A197" s="2">
        <v>42200</v>
      </c>
      <c r="B197">
        <f t="shared" si="3"/>
        <v>4</v>
      </c>
    </row>
    <row r="198" spans="1:2" x14ac:dyDescent="0.25">
      <c r="A198" s="2">
        <v>42201</v>
      </c>
      <c r="B198">
        <f t="shared" si="3"/>
        <v>5</v>
      </c>
    </row>
    <row r="199" spans="1:2" x14ac:dyDescent="0.25">
      <c r="A199" s="2">
        <v>42202</v>
      </c>
      <c r="B199">
        <f t="shared" si="3"/>
        <v>6</v>
      </c>
    </row>
    <row r="200" spans="1:2" x14ac:dyDescent="0.25">
      <c r="A200" s="2">
        <v>42203</v>
      </c>
      <c r="B200">
        <f t="shared" si="3"/>
        <v>7</v>
      </c>
    </row>
    <row r="201" spans="1:2" x14ac:dyDescent="0.25">
      <c r="A201" s="2">
        <v>42204</v>
      </c>
      <c r="B201">
        <f t="shared" si="3"/>
        <v>1</v>
      </c>
    </row>
    <row r="202" spans="1:2" x14ac:dyDescent="0.25">
      <c r="A202" s="2">
        <v>42205</v>
      </c>
      <c r="B202">
        <f t="shared" si="3"/>
        <v>2</v>
      </c>
    </row>
    <row r="203" spans="1:2" x14ac:dyDescent="0.25">
      <c r="A203" s="2">
        <v>42206</v>
      </c>
      <c r="B203">
        <f t="shared" si="3"/>
        <v>3</v>
      </c>
    </row>
    <row r="204" spans="1:2" x14ac:dyDescent="0.25">
      <c r="A204" s="2">
        <v>42207</v>
      </c>
      <c r="B204">
        <f t="shared" si="3"/>
        <v>4</v>
      </c>
    </row>
    <row r="205" spans="1:2" x14ac:dyDescent="0.25">
      <c r="A205" s="2">
        <v>42208</v>
      </c>
      <c r="B205">
        <f t="shared" si="3"/>
        <v>5</v>
      </c>
    </row>
    <row r="206" spans="1:2" x14ac:dyDescent="0.25">
      <c r="A206" s="2">
        <v>42209</v>
      </c>
      <c r="B206">
        <f t="shared" si="3"/>
        <v>6</v>
      </c>
    </row>
    <row r="207" spans="1:2" x14ac:dyDescent="0.25">
      <c r="A207" s="2">
        <v>42210</v>
      </c>
      <c r="B207">
        <f t="shared" si="3"/>
        <v>7</v>
      </c>
    </row>
    <row r="208" spans="1:2" x14ac:dyDescent="0.25">
      <c r="A208" s="2">
        <v>42211</v>
      </c>
      <c r="B208">
        <f t="shared" si="3"/>
        <v>1</v>
      </c>
    </row>
    <row r="209" spans="1:2" x14ac:dyDescent="0.25">
      <c r="A209" s="2">
        <v>42212</v>
      </c>
      <c r="B209">
        <f t="shared" si="3"/>
        <v>2</v>
      </c>
    </row>
    <row r="210" spans="1:2" x14ac:dyDescent="0.25">
      <c r="A210" s="2">
        <v>42213</v>
      </c>
      <c r="B210">
        <f t="shared" si="3"/>
        <v>3</v>
      </c>
    </row>
    <row r="211" spans="1:2" x14ac:dyDescent="0.25">
      <c r="A211" s="2">
        <v>42214</v>
      </c>
      <c r="B211">
        <f t="shared" si="3"/>
        <v>4</v>
      </c>
    </row>
    <row r="212" spans="1:2" x14ac:dyDescent="0.25">
      <c r="A212" s="2">
        <v>42215</v>
      </c>
      <c r="B212">
        <f t="shared" si="3"/>
        <v>5</v>
      </c>
    </row>
    <row r="213" spans="1:2" x14ac:dyDescent="0.25">
      <c r="A213" s="2">
        <v>42216</v>
      </c>
      <c r="B213">
        <f t="shared" si="3"/>
        <v>6</v>
      </c>
    </row>
    <row r="214" spans="1:2" x14ac:dyDescent="0.25">
      <c r="A214" s="2">
        <v>42217</v>
      </c>
      <c r="B214">
        <f t="shared" si="3"/>
        <v>7</v>
      </c>
    </row>
    <row r="215" spans="1:2" x14ac:dyDescent="0.25">
      <c r="A215" s="2">
        <v>42218</v>
      </c>
      <c r="B215">
        <f t="shared" si="3"/>
        <v>1</v>
      </c>
    </row>
    <row r="216" spans="1:2" x14ac:dyDescent="0.25">
      <c r="A216" s="2">
        <v>42219</v>
      </c>
      <c r="B216">
        <f t="shared" si="3"/>
        <v>2</v>
      </c>
    </row>
    <row r="217" spans="1:2" x14ac:dyDescent="0.25">
      <c r="A217" s="2">
        <v>42220</v>
      </c>
      <c r="B217">
        <f t="shared" si="3"/>
        <v>3</v>
      </c>
    </row>
    <row r="218" spans="1:2" x14ac:dyDescent="0.25">
      <c r="A218" s="2">
        <v>42221</v>
      </c>
      <c r="B218">
        <f t="shared" si="3"/>
        <v>4</v>
      </c>
    </row>
    <row r="219" spans="1:2" x14ac:dyDescent="0.25">
      <c r="A219" s="2">
        <v>42222</v>
      </c>
      <c r="B219">
        <f t="shared" si="3"/>
        <v>5</v>
      </c>
    </row>
    <row r="220" spans="1:2" x14ac:dyDescent="0.25">
      <c r="A220" s="2">
        <v>42223</v>
      </c>
      <c r="B220">
        <f t="shared" si="3"/>
        <v>6</v>
      </c>
    </row>
    <row r="221" spans="1:2" x14ac:dyDescent="0.25">
      <c r="A221" s="2">
        <v>42224</v>
      </c>
      <c r="B221">
        <f t="shared" si="3"/>
        <v>7</v>
      </c>
    </row>
    <row r="222" spans="1:2" x14ac:dyDescent="0.25">
      <c r="A222" s="2">
        <v>42225</v>
      </c>
      <c r="B222">
        <f t="shared" si="3"/>
        <v>1</v>
      </c>
    </row>
    <row r="223" spans="1:2" x14ac:dyDescent="0.25">
      <c r="A223" s="2">
        <v>42226</v>
      </c>
      <c r="B223">
        <f t="shared" si="3"/>
        <v>2</v>
      </c>
    </row>
    <row r="224" spans="1:2" x14ac:dyDescent="0.25">
      <c r="A224" s="2">
        <v>42227</v>
      </c>
      <c r="B224">
        <f t="shared" si="3"/>
        <v>3</v>
      </c>
    </row>
    <row r="225" spans="1:2" x14ac:dyDescent="0.25">
      <c r="A225" s="2">
        <v>42228</v>
      </c>
      <c r="B225">
        <f t="shared" si="3"/>
        <v>4</v>
      </c>
    </row>
    <row r="226" spans="1:2" x14ac:dyDescent="0.25">
      <c r="A226" s="2">
        <v>42229</v>
      </c>
      <c r="B226">
        <f t="shared" si="3"/>
        <v>5</v>
      </c>
    </row>
    <row r="227" spans="1:2" x14ac:dyDescent="0.25">
      <c r="A227" s="2">
        <v>42230</v>
      </c>
      <c r="B227">
        <f t="shared" si="3"/>
        <v>6</v>
      </c>
    </row>
    <row r="228" spans="1:2" x14ac:dyDescent="0.25">
      <c r="A228" s="2">
        <v>42231</v>
      </c>
      <c r="B228">
        <f t="shared" si="3"/>
        <v>7</v>
      </c>
    </row>
    <row r="229" spans="1:2" x14ac:dyDescent="0.25">
      <c r="A229" s="2">
        <v>42232</v>
      </c>
      <c r="B229">
        <f t="shared" si="3"/>
        <v>1</v>
      </c>
    </row>
    <row r="230" spans="1:2" x14ac:dyDescent="0.25">
      <c r="A230" s="2">
        <v>42233</v>
      </c>
      <c r="B230">
        <f t="shared" si="3"/>
        <v>2</v>
      </c>
    </row>
    <row r="231" spans="1:2" x14ac:dyDescent="0.25">
      <c r="A231" s="2">
        <v>42234</v>
      </c>
      <c r="B231">
        <f t="shared" si="3"/>
        <v>3</v>
      </c>
    </row>
    <row r="232" spans="1:2" x14ac:dyDescent="0.25">
      <c r="A232" s="2">
        <v>42235</v>
      </c>
      <c r="B232">
        <f t="shared" si="3"/>
        <v>4</v>
      </c>
    </row>
    <row r="233" spans="1:2" x14ac:dyDescent="0.25">
      <c r="A233" s="2">
        <v>42236</v>
      </c>
      <c r="B233">
        <f t="shared" si="3"/>
        <v>5</v>
      </c>
    </row>
    <row r="234" spans="1:2" x14ac:dyDescent="0.25">
      <c r="A234" s="2">
        <v>42237</v>
      </c>
      <c r="B234">
        <f t="shared" si="3"/>
        <v>6</v>
      </c>
    </row>
    <row r="235" spans="1:2" x14ac:dyDescent="0.25">
      <c r="A235" s="2">
        <v>42238</v>
      </c>
      <c r="B235">
        <f t="shared" si="3"/>
        <v>7</v>
      </c>
    </row>
    <row r="236" spans="1:2" x14ac:dyDescent="0.25">
      <c r="A236" s="2">
        <v>42239</v>
      </c>
      <c r="B236">
        <f t="shared" si="3"/>
        <v>1</v>
      </c>
    </row>
    <row r="237" spans="1:2" x14ac:dyDescent="0.25">
      <c r="A237" s="2">
        <v>42240</v>
      </c>
      <c r="B237">
        <f t="shared" si="3"/>
        <v>2</v>
      </c>
    </row>
    <row r="238" spans="1:2" x14ac:dyDescent="0.25">
      <c r="A238" s="2">
        <v>42241</v>
      </c>
      <c r="B238">
        <f t="shared" si="3"/>
        <v>3</v>
      </c>
    </row>
    <row r="239" spans="1:2" x14ac:dyDescent="0.25">
      <c r="A239" s="2">
        <v>42242</v>
      </c>
      <c r="B239">
        <f t="shared" si="3"/>
        <v>4</v>
      </c>
    </row>
    <row r="240" spans="1:2" x14ac:dyDescent="0.25">
      <c r="A240" s="2">
        <v>42243</v>
      </c>
      <c r="B240">
        <f t="shared" si="3"/>
        <v>5</v>
      </c>
    </row>
    <row r="241" spans="1:2" x14ac:dyDescent="0.25">
      <c r="A241" s="2">
        <v>42244</v>
      </c>
      <c r="B241">
        <f t="shared" si="3"/>
        <v>6</v>
      </c>
    </row>
    <row r="242" spans="1:2" x14ac:dyDescent="0.25">
      <c r="A242" s="2">
        <v>42245</v>
      </c>
      <c r="B242">
        <f t="shared" si="3"/>
        <v>7</v>
      </c>
    </row>
    <row r="243" spans="1:2" x14ac:dyDescent="0.25">
      <c r="A243" s="2">
        <v>42246</v>
      </c>
      <c r="B243">
        <f t="shared" si="3"/>
        <v>1</v>
      </c>
    </row>
    <row r="244" spans="1:2" x14ac:dyDescent="0.25">
      <c r="A244" s="2">
        <v>42247</v>
      </c>
      <c r="B244">
        <f t="shared" si="3"/>
        <v>2</v>
      </c>
    </row>
    <row r="245" spans="1:2" x14ac:dyDescent="0.25">
      <c r="A245" s="2">
        <v>42248</v>
      </c>
      <c r="B245">
        <f t="shared" si="3"/>
        <v>3</v>
      </c>
    </row>
    <row r="246" spans="1:2" x14ac:dyDescent="0.25">
      <c r="A246" s="2">
        <v>42249</v>
      </c>
      <c r="B246">
        <f t="shared" si="3"/>
        <v>4</v>
      </c>
    </row>
    <row r="247" spans="1:2" x14ac:dyDescent="0.25">
      <c r="A247" s="2">
        <v>42250</v>
      </c>
      <c r="B247">
        <f t="shared" si="3"/>
        <v>5</v>
      </c>
    </row>
    <row r="248" spans="1:2" x14ac:dyDescent="0.25">
      <c r="A248" s="2">
        <v>42251</v>
      </c>
      <c r="B248">
        <f t="shared" si="3"/>
        <v>6</v>
      </c>
    </row>
    <row r="249" spans="1:2" x14ac:dyDescent="0.25">
      <c r="A249" s="2">
        <v>42252</v>
      </c>
      <c r="B249">
        <f t="shared" si="3"/>
        <v>7</v>
      </c>
    </row>
    <row r="250" spans="1:2" x14ac:dyDescent="0.25">
      <c r="A250" s="2">
        <v>42253</v>
      </c>
      <c r="B250">
        <f t="shared" si="3"/>
        <v>1</v>
      </c>
    </row>
    <row r="251" spans="1:2" x14ac:dyDescent="0.25">
      <c r="A251" s="2">
        <v>42254</v>
      </c>
      <c r="B251">
        <f t="shared" si="3"/>
        <v>2</v>
      </c>
    </row>
    <row r="252" spans="1:2" x14ac:dyDescent="0.25">
      <c r="A252" s="2">
        <v>42255</v>
      </c>
      <c r="B252">
        <f t="shared" si="3"/>
        <v>3</v>
      </c>
    </row>
    <row r="253" spans="1:2" x14ac:dyDescent="0.25">
      <c r="A253" s="2">
        <v>42256</v>
      </c>
      <c r="B253">
        <f t="shared" si="3"/>
        <v>4</v>
      </c>
    </row>
    <row r="254" spans="1:2" x14ac:dyDescent="0.25">
      <c r="A254" s="2">
        <v>42257</v>
      </c>
      <c r="B254">
        <f t="shared" si="3"/>
        <v>5</v>
      </c>
    </row>
    <row r="255" spans="1:2" x14ac:dyDescent="0.25">
      <c r="A255" s="2">
        <v>42258</v>
      </c>
      <c r="B255">
        <f t="shared" si="3"/>
        <v>6</v>
      </c>
    </row>
    <row r="256" spans="1:2" x14ac:dyDescent="0.25">
      <c r="A256" s="2">
        <v>42259</v>
      </c>
      <c r="B256">
        <f t="shared" si="3"/>
        <v>7</v>
      </c>
    </row>
    <row r="257" spans="1:2" x14ac:dyDescent="0.25">
      <c r="A257" s="2">
        <v>42260</v>
      </c>
      <c r="B257">
        <f t="shared" si="3"/>
        <v>1</v>
      </c>
    </row>
    <row r="258" spans="1:2" x14ac:dyDescent="0.25">
      <c r="A258" s="2">
        <v>42261</v>
      </c>
      <c r="B258">
        <f t="shared" si="3"/>
        <v>2</v>
      </c>
    </row>
    <row r="259" spans="1:2" x14ac:dyDescent="0.25">
      <c r="A259" s="2">
        <v>42262</v>
      </c>
      <c r="B259">
        <f t="shared" ref="B259:B322" si="4">WEEKDAY(A259,1)</f>
        <v>3</v>
      </c>
    </row>
    <row r="260" spans="1:2" x14ac:dyDescent="0.25">
      <c r="A260" s="2">
        <v>42263</v>
      </c>
      <c r="B260">
        <f t="shared" si="4"/>
        <v>4</v>
      </c>
    </row>
    <row r="261" spans="1:2" x14ac:dyDescent="0.25">
      <c r="A261" s="2">
        <v>42264</v>
      </c>
      <c r="B261">
        <f t="shared" si="4"/>
        <v>5</v>
      </c>
    </row>
    <row r="262" spans="1:2" x14ac:dyDescent="0.25">
      <c r="A262" s="2">
        <v>42265</v>
      </c>
      <c r="B262">
        <f t="shared" si="4"/>
        <v>6</v>
      </c>
    </row>
    <row r="263" spans="1:2" x14ac:dyDescent="0.25">
      <c r="A263" s="2">
        <v>42266</v>
      </c>
      <c r="B263">
        <f t="shared" si="4"/>
        <v>7</v>
      </c>
    </row>
    <row r="264" spans="1:2" x14ac:dyDescent="0.25">
      <c r="A264" s="2">
        <v>42267</v>
      </c>
      <c r="B264">
        <f t="shared" si="4"/>
        <v>1</v>
      </c>
    </row>
    <row r="265" spans="1:2" x14ac:dyDescent="0.25">
      <c r="A265" s="2">
        <v>42268</v>
      </c>
      <c r="B265">
        <f t="shared" si="4"/>
        <v>2</v>
      </c>
    </row>
    <row r="266" spans="1:2" x14ac:dyDescent="0.25">
      <c r="A266" s="2">
        <v>42269</v>
      </c>
      <c r="B266">
        <f t="shared" si="4"/>
        <v>3</v>
      </c>
    </row>
    <row r="267" spans="1:2" x14ac:dyDescent="0.25">
      <c r="A267" s="2">
        <v>42270</v>
      </c>
      <c r="B267">
        <f t="shared" si="4"/>
        <v>4</v>
      </c>
    </row>
    <row r="268" spans="1:2" x14ac:dyDescent="0.25">
      <c r="A268" s="2">
        <v>42271</v>
      </c>
      <c r="B268">
        <f t="shared" si="4"/>
        <v>5</v>
      </c>
    </row>
    <row r="269" spans="1:2" x14ac:dyDescent="0.25">
      <c r="A269" s="2">
        <v>42272</v>
      </c>
      <c r="B269">
        <f t="shared" si="4"/>
        <v>6</v>
      </c>
    </row>
    <row r="270" spans="1:2" x14ac:dyDescent="0.25">
      <c r="A270" s="2">
        <v>42273</v>
      </c>
      <c r="B270">
        <f t="shared" si="4"/>
        <v>7</v>
      </c>
    </row>
    <row r="271" spans="1:2" x14ac:dyDescent="0.25">
      <c r="A271" s="2">
        <v>42274</v>
      </c>
      <c r="B271">
        <f t="shared" si="4"/>
        <v>1</v>
      </c>
    </row>
    <row r="272" spans="1:2" x14ac:dyDescent="0.25">
      <c r="A272" s="2">
        <v>42275</v>
      </c>
      <c r="B272">
        <f t="shared" si="4"/>
        <v>2</v>
      </c>
    </row>
    <row r="273" spans="1:2" x14ac:dyDescent="0.25">
      <c r="A273" s="2">
        <v>42276</v>
      </c>
      <c r="B273">
        <f t="shared" si="4"/>
        <v>3</v>
      </c>
    </row>
    <row r="274" spans="1:2" x14ac:dyDescent="0.25">
      <c r="A274" s="2">
        <v>42277</v>
      </c>
      <c r="B274">
        <f t="shared" si="4"/>
        <v>4</v>
      </c>
    </row>
    <row r="275" spans="1:2" x14ac:dyDescent="0.25">
      <c r="A275" s="2">
        <v>42278</v>
      </c>
      <c r="B275">
        <f t="shared" si="4"/>
        <v>5</v>
      </c>
    </row>
    <row r="276" spans="1:2" x14ac:dyDescent="0.25">
      <c r="A276" s="2">
        <v>42279</v>
      </c>
      <c r="B276">
        <f t="shared" si="4"/>
        <v>6</v>
      </c>
    </row>
    <row r="277" spans="1:2" x14ac:dyDescent="0.25">
      <c r="A277" s="2">
        <v>42280</v>
      </c>
      <c r="B277">
        <f t="shared" si="4"/>
        <v>7</v>
      </c>
    </row>
    <row r="278" spans="1:2" x14ac:dyDescent="0.25">
      <c r="A278" s="2">
        <v>42281</v>
      </c>
      <c r="B278">
        <f t="shared" si="4"/>
        <v>1</v>
      </c>
    </row>
    <row r="279" spans="1:2" x14ac:dyDescent="0.25">
      <c r="A279" s="2">
        <v>42282</v>
      </c>
      <c r="B279">
        <f t="shared" si="4"/>
        <v>2</v>
      </c>
    </row>
    <row r="280" spans="1:2" x14ac:dyDescent="0.25">
      <c r="A280" s="2">
        <v>42283</v>
      </c>
      <c r="B280">
        <f t="shared" si="4"/>
        <v>3</v>
      </c>
    </row>
    <row r="281" spans="1:2" x14ac:dyDescent="0.25">
      <c r="A281" s="2">
        <v>42284</v>
      </c>
      <c r="B281">
        <f t="shared" si="4"/>
        <v>4</v>
      </c>
    </row>
    <row r="282" spans="1:2" x14ac:dyDescent="0.25">
      <c r="A282" s="2">
        <v>42285</v>
      </c>
      <c r="B282">
        <f t="shared" si="4"/>
        <v>5</v>
      </c>
    </row>
    <row r="283" spans="1:2" x14ac:dyDescent="0.25">
      <c r="A283" s="2">
        <v>42286</v>
      </c>
      <c r="B283">
        <f t="shared" si="4"/>
        <v>6</v>
      </c>
    </row>
    <row r="284" spans="1:2" x14ac:dyDescent="0.25">
      <c r="A284" s="2">
        <v>42287</v>
      </c>
      <c r="B284">
        <f t="shared" si="4"/>
        <v>7</v>
      </c>
    </row>
    <row r="285" spans="1:2" x14ac:dyDescent="0.25">
      <c r="A285" s="2">
        <v>42288</v>
      </c>
      <c r="B285">
        <f t="shared" si="4"/>
        <v>1</v>
      </c>
    </row>
    <row r="286" spans="1:2" x14ac:dyDescent="0.25">
      <c r="A286" s="2">
        <v>42289</v>
      </c>
      <c r="B286">
        <f t="shared" si="4"/>
        <v>2</v>
      </c>
    </row>
    <row r="287" spans="1:2" x14ac:dyDescent="0.25">
      <c r="A287" s="2">
        <v>42290</v>
      </c>
      <c r="B287">
        <f t="shared" si="4"/>
        <v>3</v>
      </c>
    </row>
    <row r="288" spans="1:2" x14ac:dyDescent="0.25">
      <c r="A288" s="2">
        <v>42291</v>
      </c>
      <c r="B288">
        <f t="shared" si="4"/>
        <v>4</v>
      </c>
    </row>
    <row r="289" spans="1:2" x14ac:dyDescent="0.25">
      <c r="A289" s="2">
        <v>42292</v>
      </c>
      <c r="B289">
        <f t="shared" si="4"/>
        <v>5</v>
      </c>
    </row>
    <row r="290" spans="1:2" x14ac:dyDescent="0.25">
      <c r="A290" s="2">
        <v>42293</v>
      </c>
      <c r="B290">
        <f t="shared" si="4"/>
        <v>6</v>
      </c>
    </row>
    <row r="291" spans="1:2" x14ac:dyDescent="0.25">
      <c r="A291" s="2">
        <v>42294</v>
      </c>
      <c r="B291">
        <f t="shared" si="4"/>
        <v>7</v>
      </c>
    </row>
    <row r="292" spans="1:2" x14ac:dyDescent="0.25">
      <c r="A292" s="2">
        <v>42295</v>
      </c>
      <c r="B292">
        <f t="shared" si="4"/>
        <v>1</v>
      </c>
    </row>
    <row r="293" spans="1:2" x14ac:dyDescent="0.25">
      <c r="A293" s="2">
        <v>42296</v>
      </c>
      <c r="B293">
        <f t="shared" si="4"/>
        <v>2</v>
      </c>
    </row>
    <row r="294" spans="1:2" x14ac:dyDescent="0.25">
      <c r="A294" s="2">
        <v>42297</v>
      </c>
      <c r="B294">
        <f t="shared" si="4"/>
        <v>3</v>
      </c>
    </row>
    <row r="295" spans="1:2" x14ac:dyDescent="0.25">
      <c r="A295" s="2">
        <v>42298</v>
      </c>
      <c r="B295">
        <f t="shared" si="4"/>
        <v>4</v>
      </c>
    </row>
    <row r="296" spans="1:2" x14ac:dyDescent="0.25">
      <c r="A296" s="2">
        <v>42299</v>
      </c>
      <c r="B296">
        <f t="shared" si="4"/>
        <v>5</v>
      </c>
    </row>
    <row r="297" spans="1:2" x14ac:dyDescent="0.25">
      <c r="A297" s="2">
        <v>42300</v>
      </c>
      <c r="B297">
        <f t="shared" si="4"/>
        <v>6</v>
      </c>
    </row>
    <row r="298" spans="1:2" x14ac:dyDescent="0.25">
      <c r="A298" s="2">
        <v>42301</v>
      </c>
      <c r="B298">
        <f t="shared" si="4"/>
        <v>7</v>
      </c>
    </row>
    <row r="299" spans="1:2" x14ac:dyDescent="0.25">
      <c r="A299" s="2">
        <v>42302</v>
      </c>
      <c r="B299">
        <f t="shared" si="4"/>
        <v>1</v>
      </c>
    </row>
    <row r="300" spans="1:2" x14ac:dyDescent="0.25">
      <c r="A300" s="2">
        <v>42303</v>
      </c>
      <c r="B300">
        <f t="shared" si="4"/>
        <v>2</v>
      </c>
    </row>
    <row r="301" spans="1:2" x14ac:dyDescent="0.25">
      <c r="A301" s="2">
        <v>42304</v>
      </c>
      <c r="B301">
        <f t="shared" si="4"/>
        <v>3</v>
      </c>
    </row>
    <row r="302" spans="1:2" x14ac:dyDescent="0.25">
      <c r="A302" s="2">
        <v>42305</v>
      </c>
      <c r="B302">
        <f t="shared" si="4"/>
        <v>4</v>
      </c>
    </row>
    <row r="303" spans="1:2" x14ac:dyDescent="0.25">
      <c r="A303" s="2">
        <v>42306</v>
      </c>
      <c r="B303">
        <f t="shared" si="4"/>
        <v>5</v>
      </c>
    </row>
    <row r="304" spans="1:2" x14ac:dyDescent="0.25">
      <c r="A304" s="2">
        <v>42307</v>
      </c>
      <c r="B304">
        <f t="shared" si="4"/>
        <v>6</v>
      </c>
    </row>
    <row r="305" spans="1:2" x14ac:dyDescent="0.25">
      <c r="A305" s="2">
        <v>42308</v>
      </c>
      <c r="B305">
        <f t="shared" si="4"/>
        <v>7</v>
      </c>
    </row>
    <row r="306" spans="1:2" x14ac:dyDescent="0.25">
      <c r="A306" s="2">
        <v>42309</v>
      </c>
      <c r="B306">
        <f t="shared" si="4"/>
        <v>1</v>
      </c>
    </row>
    <row r="307" spans="1:2" x14ac:dyDescent="0.25">
      <c r="A307" s="2">
        <v>42310</v>
      </c>
      <c r="B307">
        <f t="shared" si="4"/>
        <v>2</v>
      </c>
    </row>
    <row r="308" spans="1:2" x14ac:dyDescent="0.25">
      <c r="A308" s="2">
        <v>42311</v>
      </c>
      <c r="B308">
        <f t="shared" si="4"/>
        <v>3</v>
      </c>
    </row>
    <row r="309" spans="1:2" x14ac:dyDescent="0.25">
      <c r="A309" s="2">
        <v>42312</v>
      </c>
      <c r="B309">
        <f t="shared" si="4"/>
        <v>4</v>
      </c>
    </row>
    <row r="310" spans="1:2" x14ac:dyDescent="0.25">
      <c r="A310" s="2">
        <v>42313</v>
      </c>
      <c r="B310">
        <f t="shared" si="4"/>
        <v>5</v>
      </c>
    </row>
    <row r="311" spans="1:2" x14ac:dyDescent="0.25">
      <c r="A311" s="2">
        <v>42314</v>
      </c>
      <c r="B311">
        <f t="shared" si="4"/>
        <v>6</v>
      </c>
    </row>
    <row r="312" spans="1:2" x14ac:dyDescent="0.25">
      <c r="A312" s="2">
        <v>42315</v>
      </c>
      <c r="B312">
        <f t="shared" si="4"/>
        <v>7</v>
      </c>
    </row>
    <row r="313" spans="1:2" x14ac:dyDescent="0.25">
      <c r="A313" s="2">
        <v>42316</v>
      </c>
      <c r="B313">
        <f t="shared" si="4"/>
        <v>1</v>
      </c>
    </row>
    <row r="314" spans="1:2" x14ac:dyDescent="0.25">
      <c r="A314" s="2">
        <v>42317</v>
      </c>
      <c r="B314">
        <f t="shared" si="4"/>
        <v>2</v>
      </c>
    </row>
    <row r="315" spans="1:2" x14ac:dyDescent="0.25">
      <c r="A315" s="2">
        <v>42318</v>
      </c>
      <c r="B315">
        <f t="shared" si="4"/>
        <v>3</v>
      </c>
    </row>
    <row r="316" spans="1:2" x14ac:dyDescent="0.25">
      <c r="A316" s="2">
        <v>42319</v>
      </c>
      <c r="B316">
        <f t="shared" si="4"/>
        <v>4</v>
      </c>
    </row>
    <row r="317" spans="1:2" x14ac:dyDescent="0.25">
      <c r="A317" s="2">
        <v>42320</v>
      </c>
      <c r="B317">
        <f t="shared" si="4"/>
        <v>5</v>
      </c>
    </row>
    <row r="318" spans="1:2" x14ac:dyDescent="0.25">
      <c r="A318" s="2">
        <v>42321</v>
      </c>
      <c r="B318">
        <f t="shared" si="4"/>
        <v>6</v>
      </c>
    </row>
    <row r="319" spans="1:2" x14ac:dyDescent="0.25">
      <c r="A319" s="2">
        <v>42322</v>
      </c>
      <c r="B319">
        <f t="shared" si="4"/>
        <v>7</v>
      </c>
    </row>
    <row r="320" spans="1:2" x14ac:dyDescent="0.25">
      <c r="A320" s="2">
        <v>42323</v>
      </c>
      <c r="B320">
        <f t="shared" si="4"/>
        <v>1</v>
      </c>
    </row>
    <row r="321" spans="1:2" x14ac:dyDescent="0.25">
      <c r="A321" s="2">
        <v>42324</v>
      </c>
      <c r="B321">
        <f t="shared" si="4"/>
        <v>2</v>
      </c>
    </row>
    <row r="322" spans="1:2" x14ac:dyDescent="0.25">
      <c r="A322" s="2">
        <v>42325</v>
      </c>
      <c r="B322">
        <f t="shared" si="4"/>
        <v>3</v>
      </c>
    </row>
    <row r="323" spans="1:2" x14ac:dyDescent="0.25">
      <c r="A323" s="2">
        <v>42326</v>
      </c>
      <c r="B323">
        <f t="shared" ref="B323:B386" si="5">WEEKDAY(A323,1)</f>
        <v>4</v>
      </c>
    </row>
    <row r="324" spans="1:2" x14ac:dyDescent="0.25">
      <c r="A324" s="2">
        <v>42327</v>
      </c>
      <c r="B324">
        <f t="shared" si="5"/>
        <v>5</v>
      </c>
    </row>
    <row r="325" spans="1:2" x14ac:dyDescent="0.25">
      <c r="A325" s="2">
        <v>42328</v>
      </c>
      <c r="B325">
        <f t="shared" si="5"/>
        <v>6</v>
      </c>
    </row>
    <row r="326" spans="1:2" x14ac:dyDescent="0.25">
      <c r="A326" s="2">
        <v>42329</v>
      </c>
      <c r="B326">
        <f t="shared" si="5"/>
        <v>7</v>
      </c>
    </row>
    <row r="327" spans="1:2" x14ac:dyDescent="0.25">
      <c r="A327" s="2">
        <v>42330</v>
      </c>
      <c r="B327">
        <f t="shared" si="5"/>
        <v>1</v>
      </c>
    </row>
    <row r="328" spans="1:2" x14ac:dyDescent="0.25">
      <c r="A328" s="2">
        <v>42331</v>
      </c>
      <c r="B328">
        <f t="shared" si="5"/>
        <v>2</v>
      </c>
    </row>
    <row r="329" spans="1:2" x14ac:dyDescent="0.25">
      <c r="A329" s="2">
        <v>42332</v>
      </c>
      <c r="B329">
        <f t="shared" si="5"/>
        <v>3</v>
      </c>
    </row>
    <row r="330" spans="1:2" x14ac:dyDescent="0.25">
      <c r="A330" s="2">
        <v>42333</v>
      </c>
      <c r="B330">
        <f t="shared" si="5"/>
        <v>4</v>
      </c>
    </row>
    <row r="331" spans="1:2" x14ac:dyDescent="0.25">
      <c r="A331" s="2">
        <v>42334</v>
      </c>
      <c r="B331">
        <f t="shared" si="5"/>
        <v>5</v>
      </c>
    </row>
    <row r="332" spans="1:2" x14ac:dyDescent="0.25">
      <c r="A332" s="2">
        <v>42335</v>
      </c>
      <c r="B332">
        <f t="shared" si="5"/>
        <v>6</v>
      </c>
    </row>
    <row r="333" spans="1:2" x14ac:dyDescent="0.25">
      <c r="A333" s="2">
        <v>42336</v>
      </c>
      <c r="B333">
        <f t="shared" si="5"/>
        <v>7</v>
      </c>
    </row>
    <row r="334" spans="1:2" x14ac:dyDescent="0.25">
      <c r="A334" s="2">
        <v>42337</v>
      </c>
      <c r="B334">
        <f t="shared" si="5"/>
        <v>1</v>
      </c>
    </row>
    <row r="335" spans="1:2" x14ac:dyDescent="0.25">
      <c r="A335" s="2">
        <v>42338</v>
      </c>
      <c r="B335">
        <f t="shared" si="5"/>
        <v>2</v>
      </c>
    </row>
    <row r="336" spans="1:2" x14ac:dyDescent="0.25">
      <c r="A336" s="2">
        <v>42339</v>
      </c>
      <c r="B336">
        <f t="shared" si="5"/>
        <v>3</v>
      </c>
    </row>
    <row r="337" spans="1:2" x14ac:dyDescent="0.25">
      <c r="A337" s="2">
        <v>42340</v>
      </c>
      <c r="B337">
        <f t="shared" si="5"/>
        <v>4</v>
      </c>
    </row>
    <row r="338" spans="1:2" x14ac:dyDescent="0.25">
      <c r="A338" s="2">
        <v>42341</v>
      </c>
      <c r="B338">
        <f t="shared" si="5"/>
        <v>5</v>
      </c>
    </row>
    <row r="339" spans="1:2" x14ac:dyDescent="0.25">
      <c r="A339" s="2">
        <v>42342</v>
      </c>
      <c r="B339">
        <f t="shared" si="5"/>
        <v>6</v>
      </c>
    </row>
    <row r="340" spans="1:2" x14ac:dyDescent="0.25">
      <c r="A340" s="2">
        <v>42343</v>
      </c>
      <c r="B340">
        <f t="shared" si="5"/>
        <v>7</v>
      </c>
    </row>
    <row r="341" spans="1:2" x14ac:dyDescent="0.25">
      <c r="A341" s="2">
        <v>42344</v>
      </c>
      <c r="B341">
        <f t="shared" si="5"/>
        <v>1</v>
      </c>
    </row>
    <row r="342" spans="1:2" x14ac:dyDescent="0.25">
      <c r="A342" s="2">
        <v>42345</v>
      </c>
      <c r="B342">
        <f t="shared" si="5"/>
        <v>2</v>
      </c>
    </row>
    <row r="343" spans="1:2" x14ac:dyDescent="0.25">
      <c r="A343" s="2">
        <v>42346</v>
      </c>
      <c r="B343">
        <f t="shared" si="5"/>
        <v>3</v>
      </c>
    </row>
    <row r="344" spans="1:2" x14ac:dyDescent="0.25">
      <c r="A344" s="2">
        <v>42347</v>
      </c>
      <c r="B344">
        <f t="shared" si="5"/>
        <v>4</v>
      </c>
    </row>
    <row r="345" spans="1:2" x14ac:dyDescent="0.25">
      <c r="A345" s="2">
        <v>42348</v>
      </c>
      <c r="B345">
        <f t="shared" si="5"/>
        <v>5</v>
      </c>
    </row>
    <row r="346" spans="1:2" x14ac:dyDescent="0.25">
      <c r="A346" s="2">
        <v>42349</v>
      </c>
      <c r="B346">
        <f t="shared" si="5"/>
        <v>6</v>
      </c>
    </row>
    <row r="347" spans="1:2" x14ac:dyDescent="0.25">
      <c r="A347" s="2">
        <v>42350</v>
      </c>
      <c r="B347">
        <f t="shared" si="5"/>
        <v>7</v>
      </c>
    </row>
    <row r="348" spans="1:2" x14ac:dyDescent="0.25">
      <c r="A348" s="2">
        <v>42351</v>
      </c>
      <c r="B348">
        <f t="shared" si="5"/>
        <v>1</v>
      </c>
    </row>
    <row r="349" spans="1:2" x14ac:dyDescent="0.25">
      <c r="A349" s="2">
        <v>42352</v>
      </c>
      <c r="B349">
        <f t="shared" si="5"/>
        <v>2</v>
      </c>
    </row>
    <row r="350" spans="1:2" x14ac:dyDescent="0.25">
      <c r="A350" s="2">
        <v>42353</v>
      </c>
      <c r="B350">
        <f t="shared" si="5"/>
        <v>3</v>
      </c>
    </row>
    <row r="351" spans="1:2" x14ac:dyDescent="0.25">
      <c r="A351" s="2">
        <v>42354</v>
      </c>
      <c r="B351">
        <f t="shared" si="5"/>
        <v>4</v>
      </c>
    </row>
    <row r="352" spans="1:2" x14ac:dyDescent="0.25">
      <c r="A352" s="2">
        <v>42355</v>
      </c>
      <c r="B352">
        <f t="shared" si="5"/>
        <v>5</v>
      </c>
    </row>
    <row r="353" spans="1:2" x14ac:dyDescent="0.25">
      <c r="A353" s="2">
        <v>42356</v>
      </c>
      <c r="B353">
        <f t="shared" si="5"/>
        <v>6</v>
      </c>
    </row>
    <row r="354" spans="1:2" x14ac:dyDescent="0.25">
      <c r="A354" s="2">
        <v>42357</v>
      </c>
      <c r="B354">
        <f t="shared" si="5"/>
        <v>7</v>
      </c>
    </row>
    <row r="355" spans="1:2" x14ac:dyDescent="0.25">
      <c r="A355" s="2">
        <v>42358</v>
      </c>
      <c r="B355">
        <f t="shared" si="5"/>
        <v>1</v>
      </c>
    </row>
    <row r="356" spans="1:2" x14ac:dyDescent="0.25">
      <c r="A356" s="2">
        <v>42359</v>
      </c>
      <c r="B356">
        <f t="shared" si="5"/>
        <v>2</v>
      </c>
    </row>
    <row r="357" spans="1:2" x14ac:dyDescent="0.25">
      <c r="A357" s="2">
        <v>42360</v>
      </c>
      <c r="B357">
        <f t="shared" si="5"/>
        <v>3</v>
      </c>
    </row>
    <row r="358" spans="1:2" x14ac:dyDescent="0.25">
      <c r="A358" s="2">
        <v>42361</v>
      </c>
      <c r="B358">
        <f t="shared" si="5"/>
        <v>4</v>
      </c>
    </row>
    <row r="359" spans="1:2" x14ac:dyDescent="0.25">
      <c r="A359" s="2">
        <v>42362</v>
      </c>
      <c r="B359">
        <f t="shared" si="5"/>
        <v>5</v>
      </c>
    </row>
    <row r="360" spans="1:2" x14ac:dyDescent="0.25">
      <c r="A360" s="2">
        <v>42363</v>
      </c>
      <c r="B360">
        <f t="shared" si="5"/>
        <v>6</v>
      </c>
    </row>
    <row r="361" spans="1:2" x14ac:dyDescent="0.25">
      <c r="A361" s="2">
        <v>42364</v>
      </c>
      <c r="B361">
        <f t="shared" si="5"/>
        <v>7</v>
      </c>
    </row>
    <row r="362" spans="1:2" x14ac:dyDescent="0.25">
      <c r="A362" s="2">
        <v>42365</v>
      </c>
      <c r="B362">
        <f t="shared" si="5"/>
        <v>1</v>
      </c>
    </row>
    <row r="363" spans="1:2" x14ac:dyDescent="0.25">
      <c r="A363" s="2">
        <v>42366</v>
      </c>
      <c r="B363">
        <f t="shared" si="5"/>
        <v>2</v>
      </c>
    </row>
    <row r="364" spans="1:2" x14ac:dyDescent="0.25">
      <c r="A364" s="2">
        <v>42367</v>
      </c>
      <c r="B364">
        <f t="shared" si="5"/>
        <v>3</v>
      </c>
    </row>
    <row r="365" spans="1:2" x14ac:dyDescent="0.25">
      <c r="A365" s="2">
        <v>42368</v>
      </c>
      <c r="B365">
        <f t="shared" si="5"/>
        <v>4</v>
      </c>
    </row>
    <row r="366" spans="1:2" x14ac:dyDescent="0.25">
      <c r="A366" s="2">
        <v>42369</v>
      </c>
      <c r="B366">
        <f t="shared" si="5"/>
        <v>5</v>
      </c>
    </row>
    <row r="367" spans="1:2" x14ac:dyDescent="0.25">
      <c r="A367" s="2">
        <v>42370</v>
      </c>
      <c r="B367">
        <f t="shared" si="5"/>
        <v>6</v>
      </c>
    </row>
    <row r="368" spans="1:2" x14ac:dyDescent="0.25">
      <c r="A368" s="2">
        <v>42371</v>
      </c>
      <c r="B368">
        <f t="shared" si="5"/>
        <v>7</v>
      </c>
    </row>
    <row r="369" spans="1:2" x14ac:dyDescent="0.25">
      <c r="A369" s="2">
        <v>42372</v>
      </c>
      <c r="B369">
        <f t="shared" si="5"/>
        <v>1</v>
      </c>
    </row>
    <row r="370" spans="1:2" x14ac:dyDescent="0.25">
      <c r="A370" s="2">
        <v>42373</v>
      </c>
      <c r="B370">
        <f t="shared" si="5"/>
        <v>2</v>
      </c>
    </row>
    <row r="371" spans="1:2" x14ac:dyDescent="0.25">
      <c r="A371" s="2">
        <v>42374</v>
      </c>
      <c r="B371">
        <f t="shared" si="5"/>
        <v>3</v>
      </c>
    </row>
    <row r="372" spans="1:2" x14ac:dyDescent="0.25">
      <c r="A372" s="2">
        <v>42375</v>
      </c>
      <c r="B372">
        <f t="shared" si="5"/>
        <v>4</v>
      </c>
    </row>
    <row r="373" spans="1:2" x14ac:dyDescent="0.25">
      <c r="A373" s="2">
        <v>42376</v>
      </c>
      <c r="B373">
        <f t="shared" si="5"/>
        <v>5</v>
      </c>
    </row>
    <row r="374" spans="1:2" x14ac:dyDescent="0.25">
      <c r="A374" s="2">
        <v>42377</v>
      </c>
      <c r="B374">
        <f t="shared" si="5"/>
        <v>6</v>
      </c>
    </row>
    <row r="375" spans="1:2" x14ac:dyDescent="0.25">
      <c r="A375" s="2">
        <v>42378</v>
      </c>
      <c r="B375">
        <f t="shared" si="5"/>
        <v>7</v>
      </c>
    </row>
    <row r="376" spans="1:2" x14ac:dyDescent="0.25">
      <c r="A376" s="2">
        <v>42379</v>
      </c>
      <c r="B376">
        <f t="shared" si="5"/>
        <v>1</v>
      </c>
    </row>
    <row r="377" spans="1:2" x14ac:dyDescent="0.25">
      <c r="A377" s="2">
        <v>42380</v>
      </c>
      <c r="B377">
        <f t="shared" si="5"/>
        <v>2</v>
      </c>
    </row>
    <row r="378" spans="1:2" x14ac:dyDescent="0.25">
      <c r="A378" s="2">
        <v>42381</v>
      </c>
      <c r="B378">
        <f t="shared" si="5"/>
        <v>3</v>
      </c>
    </row>
    <row r="379" spans="1:2" x14ac:dyDescent="0.25">
      <c r="A379" s="2">
        <v>42382</v>
      </c>
      <c r="B379">
        <f t="shared" si="5"/>
        <v>4</v>
      </c>
    </row>
    <row r="380" spans="1:2" x14ac:dyDescent="0.25">
      <c r="A380" s="2">
        <v>42383</v>
      </c>
      <c r="B380">
        <f t="shared" si="5"/>
        <v>5</v>
      </c>
    </row>
    <row r="381" spans="1:2" x14ac:dyDescent="0.25">
      <c r="A381" s="2">
        <v>42384</v>
      </c>
      <c r="B381">
        <f t="shared" si="5"/>
        <v>6</v>
      </c>
    </row>
    <row r="382" spans="1:2" x14ac:dyDescent="0.25">
      <c r="A382" s="2">
        <v>42385</v>
      </c>
      <c r="B382">
        <f t="shared" si="5"/>
        <v>7</v>
      </c>
    </row>
    <row r="383" spans="1:2" x14ac:dyDescent="0.25">
      <c r="A383" s="2">
        <v>42386</v>
      </c>
      <c r="B383">
        <f t="shared" si="5"/>
        <v>1</v>
      </c>
    </row>
    <row r="384" spans="1:2" x14ac:dyDescent="0.25">
      <c r="A384" s="2">
        <v>42387</v>
      </c>
      <c r="B384">
        <f t="shared" si="5"/>
        <v>2</v>
      </c>
    </row>
    <row r="385" spans="1:2" x14ac:dyDescent="0.25">
      <c r="A385" s="2">
        <v>42388</v>
      </c>
      <c r="B385">
        <f t="shared" si="5"/>
        <v>3</v>
      </c>
    </row>
    <row r="386" spans="1:2" x14ac:dyDescent="0.25">
      <c r="A386" s="2">
        <v>42389</v>
      </c>
      <c r="B386">
        <f t="shared" si="5"/>
        <v>4</v>
      </c>
    </row>
    <row r="387" spans="1:2" x14ac:dyDescent="0.25">
      <c r="A387" s="2">
        <v>42390</v>
      </c>
      <c r="B387">
        <f t="shared" ref="B387:B450" si="6">WEEKDAY(A387,1)</f>
        <v>5</v>
      </c>
    </row>
    <row r="388" spans="1:2" x14ac:dyDescent="0.25">
      <c r="A388" s="2">
        <v>42391</v>
      </c>
      <c r="B388">
        <f t="shared" si="6"/>
        <v>6</v>
      </c>
    </row>
    <row r="389" spans="1:2" x14ac:dyDescent="0.25">
      <c r="A389" s="2">
        <v>42392</v>
      </c>
      <c r="B389">
        <f t="shared" si="6"/>
        <v>7</v>
      </c>
    </row>
    <row r="390" spans="1:2" x14ac:dyDescent="0.25">
      <c r="A390" s="2">
        <v>42393</v>
      </c>
      <c r="B390">
        <f t="shared" si="6"/>
        <v>1</v>
      </c>
    </row>
    <row r="391" spans="1:2" x14ac:dyDescent="0.25">
      <c r="A391" s="2">
        <v>42394</v>
      </c>
      <c r="B391">
        <f t="shared" si="6"/>
        <v>2</v>
      </c>
    </row>
    <row r="392" spans="1:2" x14ac:dyDescent="0.25">
      <c r="A392" s="2">
        <v>42395</v>
      </c>
      <c r="B392">
        <f t="shared" si="6"/>
        <v>3</v>
      </c>
    </row>
    <row r="393" spans="1:2" x14ac:dyDescent="0.25">
      <c r="A393" s="2">
        <v>42396</v>
      </c>
      <c r="B393">
        <f t="shared" si="6"/>
        <v>4</v>
      </c>
    </row>
    <row r="394" spans="1:2" x14ac:dyDescent="0.25">
      <c r="A394" s="2">
        <v>42397</v>
      </c>
      <c r="B394">
        <f t="shared" si="6"/>
        <v>5</v>
      </c>
    </row>
    <row r="395" spans="1:2" x14ac:dyDescent="0.25">
      <c r="A395" s="2">
        <v>42398</v>
      </c>
      <c r="B395">
        <f t="shared" si="6"/>
        <v>6</v>
      </c>
    </row>
    <row r="396" spans="1:2" x14ac:dyDescent="0.25">
      <c r="A396" s="2">
        <v>42399</v>
      </c>
      <c r="B396">
        <f t="shared" si="6"/>
        <v>7</v>
      </c>
    </row>
    <row r="397" spans="1:2" x14ac:dyDescent="0.25">
      <c r="A397" s="2">
        <v>42400</v>
      </c>
      <c r="B397">
        <f t="shared" si="6"/>
        <v>1</v>
      </c>
    </row>
    <row r="398" spans="1:2" x14ac:dyDescent="0.25">
      <c r="A398" s="2">
        <v>42401</v>
      </c>
      <c r="B398">
        <f t="shared" si="6"/>
        <v>2</v>
      </c>
    </row>
    <row r="399" spans="1:2" x14ac:dyDescent="0.25">
      <c r="A399" s="2">
        <v>42402</v>
      </c>
      <c r="B399">
        <f t="shared" si="6"/>
        <v>3</v>
      </c>
    </row>
    <row r="400" spans="1:2" x14ac:dyDescent="0.25">
      <c r="A400" s="2">
        <v>42403</v>
      </c>
      <c r="B400">
        <f t="shared" si="6"/>
        <v>4</v>
      </c>
    </row>
    <row r="401" spans="1:2" x14ac:dyDescent="0.25">
      <c r="A401" s="2">
        <v>42404</v>
      </c>
      <c r="B401">
        <f t="shared" si="6"/>
        <v>5</v>
      </c>
    </row>
    <row r="402" spans="1:2" x14ac:dyDescent="0.25">
      <c r="A402" s="2">
        <v>42405</v>
      </c>
      <c r="B402">
        <f t="shared" si="6"/>
        <v>6</v>
      </c>
    </row>
    <row r="403" spans="1:2" x14ac:dyDescent="0.25">
      <c r="A403" s="2">
        <v>42406</v>
      </c>
      <c r="B403">
        <f t="shared" si="6"/>
        <v>7</v>
      </c>
    </row>
    <row r="404" spans="1:2" x14ac:dyDescent="0.25">
      <c r="A404" s="2">
        <v>42407</v>
      </c>
      <c r="B404">
        <f t="shared" si="6"/>
        <v>1</v>
      </c>
    </row>
    <row r="405" spans="1:2" x14ac:dyDescent="0.25">
      <c r="A405" s="2">
        <v>42408</v>
      </c>
      <c r="B405">
        <f t="shared" si="6"/>
        <v>2</v>
      </c>
    </row>
    <row r="406" spans="1:2" x14ac:dyDescent="0.25">
      <c r="A406" s="2">
        <v>42409</v>
      </c>
      <c r="B406">
        <f t="shared" si="6"/>
        <v>3</v>
      </c>
    </row>
    <row r="407" spans="1:2" x14ac:dyDescent="0.25">
      <c r="A407" s="2">
        <v>42410</v>
      </c>
      <c r="B407">
        <f t="shared" si="6"/>
        <v>4</v>
      </c>
    </row>
    <row r="408" spans="1:2" x14ac:dyDescent="0.25">
      <c r="A408" s="2">
        <v>42411</v>
      </c>
      <c r="B408">
        <f t="shared" si="6"/>
        <v>5</v>
      </c>
    </row>
    <row r="409" spans="1:2" x14ac:dyDescent="0.25">
      <c r="A409" s="2">
        <v>42412</v>
      </c>
      <c r="B409">
        <f t="shared" si="6"/>
        <v>6</v>
      </c>
    </row>
    <row r="410" spans="1:2" x14ac:dyDescent="0.25">
      <c r="A410" s="2">
        <v>42413</v>
      </c>
      <c r="B410">
        <f t="shared" si="6"/>
        <v>7</v>
      </c>
    </row>
    <row r="411" spans="1:2" x14ac:dyDescent="0.25">
      <c r="A411" s="2">
        <v>42414</v>
      </c>
      <c r="B411">
        <f t="shared" si="6"/>
        <v>1</v>
      </c>
    </row>
    <row r="412" spans="1:2" x14ac:dyDescent="0.25">
      <c r="A412" s="2">
        <v>42415</v>
      </c>
      <c r="B412">
        <f t="shared" si="6"/>
        <v>2</v>
      </c>
    </row>
    <row r="413" spans="1:2" x14ac:dyDescent="0.25">
      <c r="A413" s="2">
        <v>42416</v>
      </c>
      <c r="B413">
        <f t="shared" si="6"/>
        <v>3</v>
      </c>
    </row>
    <row r="414" spans="1:2" x14ac:dyDescent="0.25">
      <c r="A414" s="2">
        <v>42417</v>
      </c>
      <c r="B414">
        <f t="shared" si="6"/>
        <v>4</v>
      </c>
    </row>
    <row r="415" spans="1:2" x14ac:dyDescent="0.25">
      <c r="A415" s="2">
        <v>42418</v>
      </c>
      <c r="B415">
        <f t="shared" si="6"/>
        <v>5</v>
      </c>
    </row>
    <row r="416" spans="1:2" x14ac:dyDescent="0.25">
      <c r="A416" s="2">
        <v>42419</v>
      </c>
      <c r="B416">
        <f t="shared" si="6"/>
        <v>6</v>
      </c>
    </row>
    <row r="417" spans="1:2" x14ac:dyDescent="0.25">
      <c r="A417" s="2">
        <v>42420</v>
      </c>
      <c r="B417">
        <f t="shared" si="6"/>
        <v>7</v>
      </c>
    </row>
    <row r="418" spans="1:2" x14ac:dyDescent="0.25">
      <c r="A418" s="2">
        <v>42421</v>
      </c>
      <c r="B418">
        <f t="shared" si="6"/>
        <v>1</v>
      </c>
    </row>
    <row r="419" spans="1:2" x14ac:dyDescent="0.25">
      <c r="A419" s="2">
        <v>42422</v>
      </c>
      <c r="B419">
        <f t="shared" si="6"/>
        <v>2</v>
      </c>
    </row>
    <row r="420" spans="1:2" x14ac:dyDescent="0.25">
      <c r="A420" s="2">
        <v>42423</v>
      </c>
      <c r="B420">
        <f t="shared" si="6"/>
        <v>3</v>
      </c>
    </row>
    <row r="421" spans="1:2" x14ac:dyDescent="0.25">
      <c r="A421" s="2">
        <v>42424</v>
      </c>
      <c r="B421">
        <f t="shared" si="6"/>
        <v>4</v>
      </c>
    </row>
    <row r="422" spans="1:2" x14ac:dyDescent="0.25">
      <c r="A422" s="2">
        <v>42425</v>
      </c>
      <c r="B422">
        <f t="shared" si="6"/>
        <v>5</v>
      </c>
    </row>
    <row r="423" spans="1:2" x14ac:dyDescent="0.25">
      <c r="A423" s="2">
        <v>42426</v>
      </c>
      <c r="B423">
        <f t="shared" si="6"/>
        <v>6</v>
      </c>
    </row>
    <row r="424" spans="1:2" x14ac:dyDescent="0.25">
      <c r="A424" s="2">
        <v>42427</v>
      </c>
      <c r="B424">
        <f t="shared" si="6"/>
        <v>7</v>
      </c>
    </row>
    <row r="425" spans="1:2" x14ac:dyDescent="0.25">
      <c r="A425" s="2">
        <v>42428</v>
      </c>
      <c r="B425">
        <f t="shared" si="6"/>
        <v>1</v>
      </c>
    </row>
    <row r="426" spans="1:2" x14ac:dyDescent="0.25">
      <c r="A426" s="2">
        <v>42429</v>
      </c>
      <c r="B426">
        <f t="shared" si="6"/>
        <v>2</v>
      </c>
    </row>
    <row r="427" spans="1:2" x14ac:dyDescent="0.25">
      <c r="A427" s="2">
        <v>42430</v>
      </c>
      <c r="B427">
        <f t="shared" si="6"/>
        <v>3</v>
      </c>
    </row>
    <row r="428" spans="1:2" x14ac:dyDescent="0.25">
      <c r="A428" s="2">
        <v>42431</v>
      </c>
      <c r="B428">
        <f t="shared" si="6"/>
        <v>4</v>
      </c>
    </row>
    <row r="429" spans="1:2" x14ac:dyDescent="0.25">
      <c r="A429" s="2">
        <v>42432</v>
      </c>
      <c r="B429">
        <f t="shared" si="6"/>
        <v>5</v>
      </c>
    </row>
    <row r="430" spans="1:2" x14ac:dyDescent="0.25">
      <c r="A430" s="2">
        <v>42433</v>
      </c>
      <c r="B430">
        <f t="shared" si="6"/>
        <v>6</v>
      </c>
    </row>
    <row r="431" spans="1:2" x14ac:dyDescent="0.25">
      <c r="A431" s="2">
        <v>42434</v>
      </c>
      <c r="B431">
        <f t="shared" si="6"/>
        <v>7</v>
      </c>
    </row>
    <row r="432" spans="1:2" x14ac:dyDescent="0.25">
      <c r="A432" s="2">
        <v>42435</v>
      </c>
      <c r="B432">
        <f t="shared" si="6"/>
        <v>1</v>
      </c>
    </row>
    <row r="433" spans="1:2" x14ac:dyDescent="0.25">
      <c r="A433" s="2">
        <v>42436</v>
      </c>
      <c r="B433">
        <f t="shared" si="6"/>
        <v>2</v>
      </c>
    </row>
    <row r="434" spans="1:2" x14ac:dyDescent="0.25">
      <c r="A434" s="2">
        <v>42437</v>
      </c>
      <c r="B434">
        <f t="shared" si="6"/>
        <v>3</v>
      </c>
    </row>
    <row r="435" spans="1:2" x14ac:dyDescent="0.25">
      <c r="A435" s="2">
        <v>42438</v>
      </c>
      <c r="B435">
        <f t="shared" si="6"/>
        <v>4</v>
      </c>
    </row>
    <row r="436" spans="1:2" x14ac:dyDescent="0.25">
      <c r="A436" s="2">
        <v>42439</v>
      </c>
      <c r="B436">
        <f t="shared" si="6"/>
        <v>5</v>
      </c>
    </row>
    <row r="437" spans="1:2" x14ac:dyDescent="0.25">
      <c r="A437" s="2">
        <v>42440</v>
      </c>
      <c r="B437">
        <f t="shared" si="6"/>
        <v>6</v>
      </c>
    </row>
    <row r="438" spans="1:2" x14ac:dyDescent="0.25">
      <c r="A438" s="2">
        <v>42441</v>
      </c>
      <c r="B438">
        <f t="shared" si="6"/>
        <v>7</v>
      </c>
    </row>
    <row r="439" spans="1:2" x14ac:dyDescent="0.25">
      <c r="A439" s="2">
        <v>42442</v>
      </c>
      <c r="B439">
        <f t="shared" si="6"/>
        <v>1</v>
      </c>
    </row>
    <row r="440" spans="1:2" x14ac:dyDescent="0.25">
      <c r="A440" s="2">
        <v>42443</v>
      </c>
      <c r="B440">
        <f t="shared" si="6"/>
        <v>2</v>
      </c>
    </row>
    <row r="441" spans="1:2" x14ac:dyDescent="0.25">
      <c r="A441" s="2">
        <v>42444</v>
      </c>
      <c r="B441">
        <f t="shared" si="6"/>
        <v>3</v>
      </c>
    </row>
    <row r="442" spans="1:2" x14ac:dyDescent="0.25">
      <c r="A442" s="2">
        <v>42445</v>
      </c>
      <c r="B442">
        <f t="shared" si="6"/>
        <v>4</v>
      </c>
    </row>
    <row r="443" spans="1:2" x14ac:dyDescent="0.25">
      <c r="A443" s="2">
        <v>42446</v>
      </c>
      <c r="B443">
        <f t="shared" si="6"/>
        <v>5</v>
      </c>
    </row>
    <row r="444" spans="1:2" x14ac:dyDescent="0.25">
      <c r="A444" s="2">
        <v>42447</v>
      </c>
      <c r="B444">
        <f t="shared" si="6"/>
        <v>6</v>
      </c>
    </row>
    <row r="445" spans="1:2" x14ac:dyDescent="0.25">
      <c r="A445" s="2">
        <v>42448</v>
      </c>
      <c r="B445">
        <f t="shared" si="6"/>
        <v>7</v>
      </c>
    </row>
    <row r="446" spans="1:2" x14ac:dyDescent="0.25">
      <c r="A446" s="2">
        <v>42449</v>
      </c>
      <c r="B446">
        <f t="shared" si="6"/>
        <v>1</v>
      </c>
    </row>
    <row r="447" spans="1:2" x14ac:dyDescent="0.25">
      <c r="A447" s="2">
        <v>42450</v>
      </c>
      <c r="B447">
        <f t="shared" si="6"/>
        <v>2</v>
      </c>
    </row>
    <row r="448" spans="1:2" x14ac:dyDescent="0.25">
      <c r="A448" s="2">
        <v>42451</v>
      </c>
      <c r="B448">
        <f t="shared" si="6"/>
        <v>3</v>
      </c>
    </row>
    <row r="449" spans="1:2" x14ac:dyDescent="0.25">
      <c r="A449" s="2">
        <v>42452</v>
      </c>
      <c r="B449">
        <f t="shared" si="6"/>
        <v>4</v>
      </c>
    </row>
    <row r="450" spans="1:2" x14ac:dyDescent="0.25">
      <c r="A450" s="2">
        <v>42453</v>
      </c>
      <c r="B450">
        <f t="shared" si="6"/>
        <v>5</v>
      </c>
    </row>
    <row r="451" spans="1:2" x14ac:dyDescent="0.25">
      <c r="A451" s="2">
        <v>42454</v>
      </c>
      <c r="B451">
        <f t="shared" ref="B451:B514" si="7">WEEKDAY(A451,1)</f>
        <v>6</v>
      </c>
    </row>
    <row r="452" spans="1:2" x14ac:dyDescent="0.25">
      <c r="A452" s="2">
        <v>42455</v>
      </c>
      <c r="B452">
        <f t="shared" si="7"/>
        <v>7</v>
      </c>
    </row>
    <row r="453" spans="1:2" x14ac:dyDescent="0.25">
      <c r="A453" s="2">
        <v>42456</v>
      </c>
      <c r="B453">
        <f t="shared" si="7"/>
        <v>1</v>
      </c>
    </row>
    <row r="454" spans="1:2" x14ac:dyDescent="0.25">
      <c r="A454" s="2">
        <v>42457</v>
      </c>
      <c r="B454">
        <f t="shared" si="7"/>
        <v>2</v>
      </c>
    </row>
    <row r="455" spans="1:2" x14ac:dyDescent="0.25">
      <c r="A455" s="2">
        <v>42458</v>
      </c>
      <c r="B455">
        <f t="shared" si="7"/>
        <v>3</v>
      </c>
    </row>
    <row r="456" spans="1:2" x14ac:dyDescent="0.25">
      <c r="A456" s="2">
        <v>42459</v>
      </c>
      <c r="B456">
        <f t="shared" si="7"/>
        <v>4</v>
      </c>
    </row>
    <row r="457" spans="1:2" x14ac:dyDescent="0.25">
      <c r="A457" s="2">
        <v>42460</v>
      </c>
      <c r="B457">
        <f t="shared" si="7"/>
        <v>5</v>
      </c>
    </row>
    <row r="458" spans="1:2" x14ac:dyDescent="0.25">
      <c r="A458" s="2">
        <v>42461</v>
      </c>
      <c r="B458">
        <f t="shared" si="7"/>
        <v>6</v>
      </c>
    </row>
    <row r="459" spans="1:2" x14ac:dyDescent="0.25">
      <c r="A459" s="2">
        <v>42462</v>
      </c>
      <c r="B459">
        <f t="shared" si="7"/>
        <v>7</v>
      </c>
    </row>
    <row r="460" spans="1:2" x14ac:dyDescent="0.25">
      <c r="A460" s="2">
        <v>42463</v>
      </c>
      <c r="B460">
        <f t="shared" si="7"/>
        <v>1</v>
      </c>
    </row>
    <row r="461" spans="1:2" x14ac:dyDescent="0.25">
      <c r="A461" s="2">
        <v>42464</v>
      </c>
      <c r="B461">
        <f t="shared" si="7"/>
        <v>2</v>
      </c>
    </row>
    <row r="462" spans="1:2" x14ac:dyDescent="0.25">
      <c r="A462" s="2">
        <v>42465</v>
      </c>
      <c r="B462">
        <f t="shared" si="7"/>
        <v>3</v>
      </c>
    </row>
    <row r="463" spans="1:2" x14ac:dyDescent="0.25">
      <c r="A463" s="2">
        <v>42466</v>
      </c>
      <c r="B463">
        <f t="shared" si="7"/>
        <v>4</v>
      </c>
    </row>
    <row r="464" spans="1:2" x14ac:dyDescent="0.25">
      <c r="A464" s="2">
        <v>42467</v>
      </c>
      <c r="B464">
        <f t="shared" si="7"/>
        <v>5</v>
      </c>
    </row>
    <row r="465" spans="1:2" x14ac:dyDescent="0.25">
      <c r="A465" s="2">
        <v>42468</v>
      </c>
      <c r="B465">
        <f t="shared" si="7"/>
        <v>6</v>
      </c>
    </row>
    <row r="466" spans="1:2" x14ac:dyDescent="0.25">
      <c r="A466" s="2">
        <v>42469</v>
      </c>
      <c r="B466">
        <f t="shared" si="7"/>
        <v>7</v>
      </c>
    </row>
    <row r="467" spans="1:2" x14ac:dyDescent="0.25">
      <c r="A467" s="2">
        <v>42470</v>
      </c>
      <c r="B467">
        <f t="shared" si="7"/>
        <v>1</v>
      </c>
    </row>
    <row r="468" spans="1:2" x14ac:dyDescent="0.25">
      <c r="A468" s="2">
        <v>42471</v>
      </c>
      <c r="B468">
        <f t="shared" si="7"/>
        <v>2</v>
      </c>
    </row>
    <row r="469" spans="1:2" x14ac:dyDescent="0.25">
      <c r="A469" s="2">
        <v>42472</v>
      </c>
      <c r="B469">
        <f t="shared" si="7"/>
        <v>3</v>
      </c>
    </row>
    <row r="470" spans="1:2" x14ac:dyDescent="0.25">
      <c r="A470" s="2">
        <v>42473</v>
      </c>
      <c r="B470">
        <f t="shared" si="7"/>
        <v>4</v>
      </c>
    </row>
    <row r="471" spans="1:2" x14ac:dyDescent="0.25">
      <c r="A471" s="2">
        <v>42474</v>
      </c>
      <c r="B471">
        <f t="shared" si="7"/>
        <v>5</v>
      </c>
    </row>
    <row r="472" spans="1:2" x14ac:dyDescent="0.25">
      <c r="A472" s="2">
        <v>42475</v>
      </c>
      <c r="B472">
        <f t="shared" si="7"/>
        <v>6</v>
      </c>
    </row>
    <row r="473" spans="1:2" x14ac:dyDescent="0.25">
      <c r="A473" s="2">
        <v>42476</v>
      </c>
      <c r="B473">
        <f t="shared" si="7"/>
        <v>7</v>
      </c>
    </row>
    <row r="474" spans="1:2" x14ac:dyDescent="0.25">
      <c r="A474" s="2">
        <v>42477</v>
      </c>
      <c r="B474">
        <f t="shared" si="7"/>
        <v>1</v>
      </c>
    </row>
    <row r="475" spans="1:2" x14ac:dyDescent="0.25">
      <c r="A475" s="2">
        <v>42478</v>
      </c>
      <c r="B475">
        <f t="shared" si="7"/>
        <v>2</v>
      </c>
    </row>
    <row r="476" spans="1:2" x14ac:dyDescent="0.25">
      <c r="A476" s="2">
        <v>42479</v>
      </c>
      <c r="B476">
        <f t="shared" si="7"/>
        <v>3</v>
      </c>
    </row>
    <row r="477" spans="1:2" x14ac:dyDescent="0.25">
      <c r="A477" s="2">
        <v>42480</v>
      </c>
      <c r="B477">
        <f t="shared" si="7"/>
        <v>4</v>
      </c>
    </row>
    <row r="478" spans="1:2" x14ac:dyDescent="0.25">
      <c r="A478" s="2">
        <v>42481</v>
      </c>
      <c r="B478">
        <f t="shared" si="7"/>
        <v>5</v>
      </c>
    </row>
    <row r="479" spans="1:2" x14ac:dyDescent="0.25">
      <c r="A479" s="2">
        <v>42482</v>
      </c>
      <c r="B479">
        <f t="shared" si="7"/>
        <v>6</v>
      </c>
    </row>
    <row r="480" spans="1:2" x14ac:dyDescent="0.25">
      <c r="A480" s="2">
        <v>42483</v>
      </c>
      <c r="B480">
        <f t="shared" si="7"/>
        <v>7</v>
      </c>
    </row>
    <row r="481" spans="1:2" x14ac:dyDescent="0.25">
      <c r="A481" s="2">
        <v>42484</v>
      </c>
      <c r="B481">
        <f t="shared" si="7"/>
        <v>1</v>
      </c>
    </row>
    <row r="482" spans="1:2" x14ac:dyDescent="0.25">
      <c r="A482" s="2">
        <v>42485</v>
      </c>
      <c r="B482">
        <f t="shared" si="7"/>
        <v>2</v>
      </c>
    </row>
    <row r="483" spans="1:2" x14ac:dyDescent="0.25">
      <c r="A483" s="2">
        <v>42486</v>
      </c>
      <c r="B483">
        <f t="shared" si="7"/>
        <v>3</v>
      </c>
    </row>
    <row r="484" spans="1:2" x14ac:dyDescent="0.25">
      <c r="A484" s="2">
        <v>42487</v>
      </c>
      <c r="B484">
        <f t="shared" si="7"/>
        <v>4</v>
      </c>
    </row>
    <row r="485" spans="1:2" x14ac:dyDescent="0.25">
      <c r="A485" s="2">
        <v>42488</v>
      </c>
      <c r="B485">
        <f t="shared" si="7"/>
        <v>5</v>
      </c>
    </row>
    <row r="486" spans="1:2" x14ac:dyDescent="0.25">
      <c r="A486" s="2">
        <v>42489</v>
      </c>
      <c r="B486">
        <f t="shared" si="7"/>
        <v>6</v>
      </c>
    </row>
    <row r="487" spans="1:2" x14ac:dyDescent="0.25">
      <c r="A487" s="2">
        <v>42490</v>
      </c>
      <c r="B487">
        <f t="shared" si="7"/>
        <v>7</v>
      </c>
    </row>
    <row r="488" spans="1:2" x14ac:dyDescent="0.25">
      <c r="A488" s="2">
        <v>42491</v>
      </c>
      <c r="B488">
        <f t="shared" si="7"/>
        <v>1</v>
      </c>
    </row>
    <row r="489" spans="1:2" x14ac:dyDescent="0.25">
      <c r="A489" s="2">
        <v>42492</v>
      </c>
      <c r="B489">
        <f t="shared" si="7"/>
        <v>2</v>
      </c>
    </row>
    <row r="490" spans="1:2" x14ac:dyDescent="0.25">
      <c r="A490" s="2">
        <v>42493</v>
      </c>
      <c r="B490">
        <f t="shared" si="7"/>
        <v>3</v>
      </c>
    </row>
    <row r="491" spans="1:2" x14ac:dyDescent="0.25">
      <c r="A491" s="2">
        <v>42494</v>
      </c>
      <c r="B491">
        <f t="shared" si="7"/>
        <v>4</v>
      </c>
    </row>
    <row r="492" spans="1:2" x14ac:dyDescent="0.25">
      <c r="A492" s="2">
        <v>42495</v>
      </c>
      <c r="B492">
        <f t="shared" si="7"/>
        <v>5</v>
      </c>
    </row>
    <row r="493" spans="1:2" x14ac:dyDescent="0.25">
      <c r="A493" s="2">
        <v>42496</v>
      </c>
      <c r="B493">
        <f t="shared" si="7"/>
        <v>6</v>
      </c>
    </row>
    <row r="494" spans="1:2" x14ac:dyDescent="0.25">
      <c r="A494" s="2">
        <v>42497</v>
      </c>
      <c r="B494">
        <f t="shared" si="7"/>
        <v>7</v>
      </c>
    </row>
    <row r="495" spans="1:2" x14ac:dyDescent="0.25">
      <c r="A495" s="2">
        <v>42498</v>
      </c>
      <c r="B495">
        <f t="shared" si="7"/>
        <v>1</v>
      </c>
    </row>
    <row r="496" spans="1:2" x14ac:dyDescent="0.25">
      <c r="A496" s="2">
        <v>42499</v>
      </c>
      <c r="B496">
        <f t="shared" si="7"/>
        <v>2</v>
      </c>
    </row>
    <row r="497" spans="1:2" x14ac:dyDescent="0.25">
      <c r="A497" s="2">
        <v>42500</v>
      </c>
      <c r="B497">
        <f t="shared" si="7"/>
        <v>3</v>
      </c>
    </row>
    <row r="498" spans="1:2" x14ac:dyDescent="0.25">
      <c r="A498" s="2">
        <v>42501</v>
      </c>
      <c r="B498">
        <f t="shared" si="7"/>
        <v>4</v>
      </c>
    </row>
    <row r="499" spans="1:2" x14ac:dyDescent="0.25">
      <c r="A499" s="2">
        <v>42502</v>
      </c>
      <c r="B499">
        <f t="shared" si="7"/>
        <v>5</v>
      </c>
    </row>
    <row r="500" spans="1:2" x14ac:dyDescent="0.25">
      <c r="A500" s="2">
        <v>42503</v>
      </c>
      <c r="B500">
        <f t="shared" si="7"/>
        <v>6</v>
      </c>
    </row>
    <row r="501" spans="1:2" x14ac:dyDescent="0.25">
      <c r="A501" s="2">
        <v>42504</v>
      </c>
      <c r="B501">
        <f t="shared" si="7"/>
        <v>7</v>
      </c>
    </row>
    <row r="502" spans="1:2" x14ac:dyDescent="0.25">
      <c r="A502" s="2">
        <v>42505</v>
      </c>
      <c r="B502">
        <f t="shared" si="7"/>
        <v>1</v>
      </c>
    </row>
    <row r="503" spans="1:2" x14ac:dyDescent="0.25">
      <c r="A503" s="2">
        <v>42506</v>
      </c>
      <c r="B503">
        <f t="shared" si="7"/>
        <v>2</v>
      </c>
    </row>
    <row r="504" spans="1:2" x14ac:dyDescent="0.25">
      <c r="A504" s="2">
        <v>42507</v>
      </c>
      <c r="B504">
        <f t="shared" si="7"/>
        <v>3</v>
      </c>
    </row>
    <row r="505" spans="1:2" x14ac:dyDescent="0.25">
      <c r="A505" s="2">
        <v>42508</v>
      </c>
      <c r="B505">
        <f t="shared" si="7"/>
        <v>4</v>
      </c>
    </row>
    <row r="506" spans="1:2" x14ac:dyDescent="0.25">
      <c r="A506" s="2">
        <v>42509</v>
      </c>
      <c r="B506">
        <f t="shared" si="7"/>
        <v>5</v>
      </c>
    </row>
    <row r="507" spans="1:2" x14ac:dyDescent="0.25">
      <c r="A507" s="2">
        <v>42510</v>
      </c>
      <c r="B507">
        <f t="shared" si="7"/>
        <v>6</v>
      </c>
    </row>
    <row r="508" spans="1:2" x14ac:dyDescent="0.25">
      <c r="A508" s="2">
        <v>42511</v>
      </c>
      <c r="B508">
        <f t="shared" si="7"/>
        <v>7</v>
      </c>
    </row>
    <row r="509" spans="1:2" x14ac:dyDescent="0.25">
      <c r="A509" s="2">
        <v>42512</v>
      </c>
      <c r="B509">
        <f t="shared" si="7"/>
        <v>1</v>
      </c>
    </row>
    <row r="510" spans="1:2" x14ac:dyDescent="0.25">
      <c r="A510" s="2">
        <v>42513</v>
      </c>
      <c r="B510">
        <f t="shared" si="7"/>
        <v>2</v>
      </c>
    </row>
    <row r="511" spans="1:2" x14ac:dyDescent="0.25">
      <c r="A511" s="2">
        <v>42514</v>
      </c>
      <c r="B511">
        <f t="shared" si="7"/>
        <v>3</v>
      </c>
    </row>
    <row r="512" spans="1:2" x14ac:dyDescent="0.25">
      <c r="A512" s="2">
        <v>42515</v>
      </c>
      <c r="B512">
        <f t="shared" si="7"/>
        <v>4</v>
      </c>
    </row>
    <row r="513" spans="1:2" x14ac:dyDescent="0.25">
      <c r="A513" s="2">
        <v>42516</v>
      </c>
      <c r="B513">
        <f t="shared" si="7"/>
        <v>5</v>
      </c>
    </row>
    <row r="514" spans="1:2" x14ac:dyDescent="0.25">
      <c r="A514" s="2">
        <v>42517</v>
      </c>
      <c r="B514">
        <f t="shared" si="7"/>
        <v>6</v>
      </c>
    </row>
    <row r="515" spans="1:2" x14ac:dyDescent="0.25">
      <c r="A515" s="2">
        <v>42518</v>
      </c>
      <c r="B515">
        <f t="shared" ref="B515:B578" si="8">WEEKDAY(A515,1)</f>
        <v>7</v>
      </c>
    </row>
    <row r="516" spans="1:2" x14ac:dyDescent="0.25">
      <c r="A516" s="2">
        <v>42519</v>
      </c>
      <c r="B516">
        <f t="shared" si="8"/>
        <v>1</v>
      </c>
    </row>
    <row r="517" spans="1:2" x14ac:dyDescent="0.25">
      <c r="A517" s="2">
        <v>42520</v>
      </c>
      <c r="B517">
        <f t="shared" si="8"/>
        <v>2</v>
      </c>
    </row>
    <row r="518" spans="1:2" x14ac:dyDescent="0.25">
      <c r="A518" s="2">
        <v>42521</v>
      </c>
      <c r="B518">
        <f t="shared" si="8"/>
        <v>3</v>
      </c>
    </row>
    <row r="519" spans="1:2" x14ac:dyDescent="0.25">
      <c r="A519" s="2">
        <v>42522</v>
      </c>
      <c r="B519">
        <f t="shared" si="8"/>
        <v>4</v>
      </c>
    </row>
    <row r="520" spans="1:2" x14ac:dyDescent="0.25">
      <c r="A520" s="2">
        <v>42523</v>
      </c>
      <c r="B520">
        <f t="shared" si="8"/>
        <v>5</v>
      </c>
    </row>
    <row r="521" spans="1:2" x14ac:dyDescent="0.25">
      <c r="A521" s="2">
        <v>42524</v>
      </c>
      <c r="B521">
        <f t="shared" si="8"/>
        <v>6</v>
      </c>
    </row>
    <row r="522" spans="1:2" x14ac:dyDescent="0.25">
      <c r="A522" s="2">
        <v>42525</v>
      </c>
      <c r="B522">
        <f t="shared" si="8"/>
        <v>7</v>
      </c>
    </row>
    <row r="523" spans="1:2" x14ac:dyDescent="0.25">
      <c r="A523" s="2">
        <v>42526</v>
      </c>
      <c r="B523">
        <f t="shared" si="8"/>
        <v>1</v>
      </c>
    </row>
    <row r="524" spans="1:2" x14ac:dyDescent="0.25">
      <c r="A524" s="2">
        <v>42527</v>
      </c>
      <c r="B524">
        <f t="shared" si="8"/>
        <v>2</v>
      </c>
    </row>
    <row r="525" spans="1:2" x14ac:dyDescent="0.25">
      <c r="A525" s="2">
        <v>42528</v>
      </c>
      <c r="B525">
        <f t="shared" si="8"/>
        <v>3</v>
      </c>
    </row>
    <row r="526" spans="1:2" x14ac:dyDescent="0.25">
      <c r="A526" s="2">
        <v>42529</v>
      </c>
      <c r="B526">
        <f t="shared" si="8"/>
        <v>4</v>
      </c>
    </row>
    <row r="527" spans="1:2" x14ac:dyDescent="0.25">
      <c r="A527" s="2">
        <v>42530</v>
      </c>
      <c r="B527">
        <f t="shared" si="8"/>
        <v>5</v>
      </c>
    </row>
    <row r="528" spans="1:2" x14ac:dyDescent="0.25">
      <c r="A528" s="2">
        <v>42531</v>
      </c>
      <c r="B528">
        <f t="shared" si="8"/>
        <v>6</v>
      </c>
    </row>
    <row r="529" spans="1:2" x14ac:dyDescent="0.25">
      <c r="A529" s="2">
        <v>42532</v>
      </c>
      <c r="B529">
        <f t="shared" si="8"/>
        <v>7</v>
      </c>
    </row>
    <row r="530" spans="1:2" x14ac:dyDescent="0.25">
      <c r="A530" s="2">
        <v>42533</v>
      </c>
      <c r="B530">
        <f t="shared" si="8"/>
        <v>1</v>
      </c>
    </row>
    <row r="531" spans="1:2" x14ac:dyDescent="0.25">
      <c r="A531" s="2">
        <v>42534</v>
      </c>
      <c r="B531">
        <f t="shared" si="8"/>
        <v>2</v>
      </c>
    </row>
    <row r="532" spans="1:2" x14ac:dyDescent="0.25">
      <c r="A532" s="2">
        <v>42535</v>
      </c>
      <c r="B532">
        <f t="shared" si="8"/>
        <v>3</v>
      </c>
    </row>
    <row r="533" spans="1:2" x14ac:dyDescent="0.25">
      <c r="A533" s="2">
        <v>42536</v>
      </c>
      <c r="B533">
        <f t="shared" si="8"/>
        <v>4</v>
      </c>
    </row>
    <row r="534" spans="1:2" x14ac:dyDescent="0.25">
      <c r="A534" s="2">
        <v>42537</v>
      </c>
      <c r="B534">
        <f t="shared" si="8"/>
        <v>5</v>
      </c>
    </row>
    <row r="535" spans="1:2" x14ac:dyDescent="0.25">
      <c r="A535" s="2">
        <v>42538</v>
      </c>
      <c r="B535">
        <f t="shared" si="8"/>
        <v>6</v>
      </c>
    </row>
    <row r="536" spans="1:2" x14ac:dyDescent="0.25">
      <c r="A536" s="2">
        <v>42539</v>
      </c>
      <c r="B536">
        <f t="shared" si="8"/>
        <v>7</v>
      </c>
    </row>
    <row r="537" spans="1:2" x14ac:dyDescent="0.25">
      <c r="A537" s="2">
        <v>42540</v>
      </c>
      <c r="B537">
        <f t="shared" si="8"/>
        <v>1</v>
      </c>
    </row>
    <row r="538" spans="1:2" x14ac:dyDescent="0.25">
      <c r="A538" s="2">
        <v>42541</v>
      </c>
      <c r="B538">
        <f t="shared" si="8"/>
        <v>2</v>
      </c>
    </row>
    <row r="539" spans="1:2" x14ac:dyDescent="0.25">
      <c r="A539" s="2">
        <v>42542</v>
      </c>
      <c r="B539">
        <f t="shared" si="8"/>
        <v>3</v>
      </c>
    </row>
    <row r="540" spans="1:2" x14ac:dyDescent="0.25">
      <c r="A540" s="2">
        <v>42543</v>
      </c>
      <c r="B540">
        <f t="shared" si="8"/>
        <v>4</v>
      </c>
    </row>
    <row r="541" spans="1:2" x14ac:dyDescent="0.25">
      <c r="A541" s="2">
        <v>42544</v>
      </c>
      <c r="B541">
        <f t="shared" si="8"/>
        <v>5</v>
      </c>
    </row>
    <row r="542" spans="1:2" x14ac:dyDescent="0.25">
      <c r="A542" s="2">
        <v>42545</v>
      </c>
      <c r="B542">
        <f t="shared" si="8"/>
        <v>6</v>
      </c>
    </row>
    <row r="543" spans="1:2" x14ac:dyDescent="0.25">
      <c r="A543" s="2">
        <v>42546</v>
      </c>
      <c r="B543">
        <f t="shared" si="8"/>
        <v>7</v>
      </c>
    </row>
    <row r="544" spans="1:2" x14ac:dyDescent="0.25">
      <c r="A544" s="2">
        <v>42547</v>
      </c>
      <c r="B544">
        <f t="shared" si="8"/>
        <v>1</v>
      </c>
    </row>
    <row r="545" spans="1:2" x14ac:dyDescent="0.25">
      <c r="A545" s="2">
        <v>42548</v>
      </c>
      <c r="B545">
        <f t="shared" si="8"/>
        <v>2</v>
      </c>
    </row>
    <row r="546" spans="1:2" x14ac:dyDescent="0.25">
      <c r="A546" s="2">
        <v>42549</v>
      </c>
      <c r="B546">
        <f t="shared" si="8"/>
        <v>3</v>
      </c>
    </row>
    <row r="547" spans="1:2" x14ac:dyDescent="0.25">
      <c r="A547" s="2">
        <v>42550</v>
      </c>
      <c r="B547">
        <f t="shared" si="8"/>
        <v>4</v>
      </c>
    </row>
    <row r="548" spans="1:2" x14ac:dyDescent="0.25">
      <c r="A548" s="2">
        <v>42551</v>
      </c>
      <c r="B548">
        <f t="shared" si="8"/>
        <v>5</v>
      </c>
    </row>
    <row r="549" spans="1:2" x14ac:dyDescent="0.25">
      <c r="A549" s="2">
        <v>42552</v>
      </c>
      <c r="B549">
        <f t="shared" si="8"/>
        <v>6</v>
      </c>
    </row>
    <row r="550" spans="1:2" x14ac:dyDescent="0.25">
      <c r="A550" s="2">
        <v>42553</v>
      </c>
      <c r="B550">
        <f t="shared" si="8"/>
        <v>7</v>
      </c>
    </row>
    <row r="551" spans="1:2" x14ac:dyDescent="0.25">
      <c r="A551" s="2">
        <v>42554</v>
      </c>
      <c r="B551">
        <f t="shared" si="8"/>
        <v>1</v>
      </c>
    </row>
    <row r="552" spans="1:2" x14ac:dyDescent="0.25">
      <c r="A552" s="2">
        <v>42555</v>
      </c>
      <c r="B552">
        <f t="shared" si="8"/>
        <v>2</v>
      </c>
    </row>
    <row r="553" spans="1:2" x14ac:dyDescent="0.25">
      <c r="A553" s="2">
        <v>42556</v>
      </c>
      <c r="B553">
        <f t="shared" si="8"/>
        <v>3</v>
      </c>
    </row>
    <row r="554" spans="1:2" x14ac:dyDescent="0.25">
      <c r="A554" s="2">
        <v>42557</v>
      </c>
      <c r="B554">
        <f t="shared" si="8"/>
        <v>4</v>
      </c>
    </row>
    <row r="555" spans="1:2" x14ac:dyDescent="0.25">
      <c r="A555" s="2">
        <v>42558</v>
      </c>
      <c r="B555">
        <f t="shared" si="8"/>
        <v>5</v>
      </c>
    </row>
    <row r="556" spans="1:2" x14ac:dyDescent="0.25">
      <c r="A556" s="2">
        <v>42559</v>
      </c>
      <c r="B556">
        <f t="shared" si="8"/>
        <v>6</v>
      </c>
    </row>
    <row r="557" spans="1:2" x14ac:dyDescent="0.25">
      <c r="A557" s="2">
        <v>42560</v>
      </c>
      <c r="B557">
        <f t="shared" si="8"/>
        <v>7</v>
      </c>
    </row>
    <row r="558" spans="1:2" x14ac:dyDescent="0.25">
      <c r="A558" s="2">
        <v>42561</v>
      </c>
      <c r="B558">
        <f t="shared" si="8"/>
        <v>1</v>
      </c>
    </row>
    <row r="559" spans="1:2" x14ac:dyDescent="0.25">
      <c r="A559" s="2">
        <v>42562</v>
      </c>
      <c r="B559">
        <f t="shared" si="8"/>
        <v>2</v>
      </c>
    </row>
    <row r="560" spans="1:2" x14ac:dyDescent="0.25">
      <c r="A560" s="2">
        <v>42563</v>
      </c>
      <c r="B560">
        <f t="shared" si="8"/>
        <v>3</v>
      </c>
    </row>
    <row r="561" spans="1:2" x14ac:dyDescent="0.25">
      <c r="A561" s="2">
        <v>42564</v>
      </c>
      <c r="B561">
        <f t="shared" si="8"/>
        <v>4</v>
      </c>
    </row>
    <row r="562" spans="1:2" x14ac:dyDescent="0.25">
      <c r="A562" s="2">
        <v>42565</v>
      </c>
      <c r="B562">
        <f t="shared" si="8"/>
        <v>5</v>
      </c>
    </row>
    <row r="563" spans="1:2" x14ac:dyDescent="0.25">
      <c r="A563" s="2">
        <v>42566</v>
      </c>
      <c r="B563">
        <f t="shared" si="8"/>
        <v>6</v>
      </c>
    </row>
    <row r="564" spans="1:2" x14ac:dyDescent="0.25">
      <c r="A564" s="2">
        <v>42567</v>
      </c>
      <c r="B564">
        <f t="shared" si="8"/>
        <v>7</v>
      </c>
    </row>
    <row r="565" spans="1:2" x14ac:dyDescent="0.25">
      <c r="A565" s="2">
        <v>42568</v>
      </c>
      <c r="B565">
        <f t="shared" si="8"/>
        <v>1</v>
      </c>
    </row>
    <row r="566" spans="1:2" x14ac:dyDescent="0.25">
      <c r="A566" s="2">
        <v>42569</v>
      </c>
      <c r="B566">
        <f t="shared" si="8"/>
        <v>2</v>
      </c>
    </row>
    <row r="567" spans="1:2" x14ac:dyDescent="0.25">
      <c r="A567" s="2">
        <v>42570</v>
      </c>
      <c r="B567">
        <f t="shared" si="8"/>
        <v>3</v>
      </c>
    </row>
    <row r="568" spans="1:2" x14ac:dyDescent="0.25">
      <c r="A568" s="2">
        <v>42571</v>
      </c>
      <c r="B568">
        <f t="shared" si="8"/>
        <v>4</v>
      </c>
    </row>
    <row r="569" spans="1:2" x14ac:dyDescent="0.25">
      <c r="A569" s="2">
        <v>42572</v>
      </c>
      <c r="B569">
        <f t="shared" si="8"/>
        <v>5</v>
      </c>
    </row>
    <row r="570" spans="1:2" x14ac:dyDescent="0.25">
      <c r="A570" s="2">
        <v>42573</v>
      </c>
      <c r="B570">
        <f t="shared" si="8"/>
        <v>6</v>
      </c>
    </row>
    <row r="571" spans="1:2" x14ac:dyDescent="0.25">
      <c r="A571" s="2">
        <v>42574</v>
      </c>
      <c r="B571">
        <f t="shared" si="8"/>
        <v>7</v>
      </c>
    </row>
    <row r="572" spans="1:2" x14ac:dyDescent="0.25">
      <c r="A572" s="2">
        <v>42575</v>
      </c>
      <c r="B572">
        <f t="shared" si="8"/>
        <v>1</v>
      </c>
    </row>
    <row r="573" spans="1:2" x14ac:dyDescent="0.25">
      <c r="A573" s="2">
        <v>42576</v>
      </c>
      <c r="B573">
        <f t="shared" si="8"/>
        <v>2</v>
      </c>
    </row>
    <row r="574" spans="1:2" x14ac:dyDescent="0.25">
      <c r="A574" s="2">
        <v>42577</v>
      </c>
      <c r="B574">
        <f t="shared" si="8"/>
        <v>3</v>
      </c>
    </row>
    <row r="575" spans="1:2" x14ac:dyDescent="0.25">
      <c r="A575" s="2">
        <v>42578</v>
      </c>
      <c r="B575">
        <f t="shared" si="8"/>
        <v>4</v>
      </c>
    </row>
    <row r="576" spans="1:2" x14ac:dyDescent="0.25">
      <c r="A576" s="2">
        <v>42579</v>
      </c>
      <c r="B576">
        <f t="shared" si="8"/>
        <v>5</v>
      </c>
    </row>
    <row r="577" spans="1:2" x14ac:dyDescent="0.25">
      <c r="A577" s="2">
        <v>42580</v>
      </c>
      <c r="B577">
        <f t="shared" si="8"/>
        <v>6</v>
      </c>
    </row>
    <row r="578" spans="1:2" x14ac:dyDescent="0.25">
      <c r="A578" s="2">
        <v>42581</v>
      </c>
      <c r="B578">
        <f t="shared" si="8"/>
        <v>7</v>
      </c>
    </row>
    <row r="579" spans="1:2" x14ac:dyDescent="0.25">
      <c r="A579" s="2">
        <v>42582</v>
      </c>
      <c r="B579">
        <f t="shared" ref="B579:B642" si="9">WEEKDAY(A579,1)</f>
        <v>1</v>
      </c>
    </row>
    <row r="580" spans="1:2" x14ac:dyDescent="0.25">
      <c r="A580" s="2">
        <v>42583</v>
      </c>
      <c r="B580">
        <f t="shared" si="9"/>
        <v>2</v>
      </c>
    </row>
    <row r="581" spans="1:2" x14ac:dyDescent="0.25">
      <c r="A581" s="2">
        <v>42584</v>
      </c>
      <c r="B581">
        <f t="shared" si="9"/>
        <v>3</v>
      </c>
    </row>
    <row r="582" spans="1:2" x14ac:dyDescent="0.25">
      <c r="A582" s="2">
        <v>42585</v>
      </c>
      <c r="B582">
        <f t="shared" si="9"/>
        <v>4</v>
      </c>
    </row>
    <row r="583" spans="1:2" x14ac:dyDescent="0.25">
      <c r="A583" s="2">
        <v>42586</v>
      </c>
      <c r="B583">
        <f t="shared" si="9"/>
        <v>5</v>
      </c>
    </row>
    <row r="584" spans="1:2" x14ac:dyDescent="0.25">
      <c r="A584" s="2">
        <v>42587</v>
      </c>
      <c r="B584">
        <f t="shared" si="9"/>
        <v>6</v>
      </c>
    </row>
    <row r="585" spans="1:2" x14ac:dyDescent="0.25">
      <c r="A585" s="2">
        <v>42588</v>
      </c>
      <c r="B585">
        <f t="shared" si="9"/>
        <v>7</v>
      </c>
    </row>
    <row r="586" spans="1:2" x14ac:dyDescent="0.25">
      <c r="A586" s="2">
        <v>42589</v>
      </c>
      <c r="B586">
        <f t="shared" si="9"/>
        <v>1</v>
      </c>
    </row>
    <row r="587" spans="1:2" x14ac:dyDescent="0.25">
      <c r="A587" s="2">
        <v>42590</v>
      </c>
      <c r="B587">
        <f t="shared" si="9"/>
        <v>2</v>
      </c>
    </row>
    <row r="588" spans="1:2" x14ac:dyDescent="0.25">
      <c r="A588" s="2">
        <v>42591</v>
      </c>
      <c r="B588">
        <f t="shared" si="9"/>
        <v>3</v>
      </c>
    </row>
    <row r="589" spans="1:2" x14ac:dyDescent="0.25">
      <c r="A589" s="2">
        <v>42592</v>
      </c>
      <c r="B589">
        <f t="shared" si="9"/>
        <v>4</v>
      </c>
    </row>
    <row r="590" spans="1:2" x14ac:dyDescent="0.25">
      <c r="A590" s="2">
        <v>42593</v>
      </c>
      <c r="B590">
        <f t="shared" si="9"/>
        <v>5</v>
      </c>
    </row>
    <row r="591" spans="1:2" x14ac:dyDescent="0.25">
      <c r="A591" s="2">
        <v>42594</v>
      </c>
      <c r="B591">
        <f t="shared" si="9"/>
        <v>6</v>
      </c>
    </row>
    <row r="592" spans="1:2" x14ac:dyDescent="0.25">
      <c r="A592" s="2">
        <v>42595</v>
      </c>
      <c r="B592">
        <f t="shared" si="9"/>
        <v>7</v>
      </c>
    </row>
    <row r="593" spans="1:2" x14ac:dyDescent="0.25">
      <c r="A593" s="2">
        <v>42596</v>
      </c>
      <c r="B593">
        <f t="shared" si="9"/>
        <v>1</v>
      </c>
    </row>
    <row r="594" spans="1:2" x14ac:dyDescent="0.25">
      <c r="A594" s="2">
        <v>42597</v>
      </c>
      <c r="B594">
        <f t="shared" si="9"/>
        <v>2</v>
      </c>
    </row>
    <row r="595" spans="1:2" x14ac:dyDescent="0.25">
      <c r="A595" s="2">
        <v>42598</v>
      </c>
      <c r="B595">
        <f t="shared" si="9"/>
        <v>3</v>
      </c>
    </row>
    <row r="596" spans="1:2" x14ac:dyDescent="0.25">
      <c r="A596" s="2">
        <v>42599</v>
      </c>
      <c r="B596">
        <f t="shared" si="9"/>
        <v>4</v>
      </c>
    </row>
    <row r="597" spans="1:2" x14ac:dyDescent="0.25">
      <c r="A597" s="2">
        <v>42600</v>
      </c>
      <c r="B597">
        <f t="shared" si="9"/>
        <v>5</v>
      </c>
    </row>
    <row r="598" spans="1:2" x14ac:dyDescent="0.25">
      <c r="A598" s="2">
        <v>42601</v>
      </c>
      <c r="B598">
        <f t="shared" si="9"/>
        <v>6</v>
      </c>
    </row>
    <row r="599" spans="1:2" x14ac:dyDescent="0.25">
      <c r="A599" s="2">
        <v>42602</v>
      </c>
      <c r="B599">
        <f t="shared" si="9"/>
        <v>7</v>
      </c>
    </row>
    <row r="600" spans="1:2" x14ac:dyDescent="0.25">
      <c r="A600" s="2">
        <v>42603</v>
      </c>
      <c r="B600">
        <f t="shared" si="9"/>
        <v>1</v>
      </c>
    </row>
    <row r="601" spans="1:2" x14ac:dyDescent="0.25">
      <c r="A601" s="2">
        <v>42604</v>
      </c>
      <c r="B601">
        <f t="shared" si="9"/>
        <v>2</v>
      </c>
    </row>
    <row r="602" spans="1:2" x14ac:dyDescent="0.25">
      <c r="A602" s="2">
        <v>42605</v>
      </c>
      <c r="B602">
        <f t="shared" si="9"/>
        <v>3</v>
      </c>
    </row>
    <row r="603" spans="1:2" x14ac:dyDescent="0.25">
      <c r="A603" s="2">
        <v>42606</v>
      </c>
      <c r="B603">
        <f t="shared" si="9"/>
        <v>4</v>
      </c>
    </row>
    <row r="604" spans="1:2" x14ac:dyDescent="0.25">
      <c r="A604" s="2">
        <v>42607</v>
      </c>
      <c r="B604">
        <f t="shared" si="9"/>
        <v>5</v>
      </c>
    </row>
    <row r="605" spans="1:2" x14ac:dyDescent="0.25">
      <c r="A605" s="2">
        <v>42608</v>
      </c>
      <c r="B605">
        <f t="shared" si="9"/>
        <v>6</v>
      </c>
    </row>
    <row r="606" spans="1:2" x14ac:dyDescent="0.25">
      <c r="A606" s="2">
        <v>42609</v>
      </c>
      <c r="B606">
        <f t="shared" si="9"/>
        <v>7</v>
      </c>
    </row>
    <row r="607" spans="1:2" x14ac:dyDescent="0.25">
      <c r="A607" s="2">
        <v>42610</v>
      </c>
      <c r="B607">
        <f t="shared" si="9"/>
        <v>1</v>
      </c>
    </row>
    <row r="608" spans="1:2" x14ac:dyDescent="0.25">
      <c r="A608" s="2">
        <v>42611</v>
      </c>
      <c r="B608">
        <f t="shared" si="9"/>
        <v>2</v>
      </c>
    </row>
    <row r="609" spans="1:2" x14ac:dyDescent="0.25">
      <c r="A609" s="2">
        <v>42612</v>
      </c>
      <c r="B609">
        <f t="shared" si="9"/>
        <v>3</v>
      </c>
    </row>
    <row r="610" spans="1:2" x14ac:dyDescent="0.25">
      <c r="A610" s="2">
        <v>42613</v>
      </c>
      <c r="B610">
        <f t="shared" si="9"/>
        <v>4</v>
      </c>
    </row>
    <row r="611" spans="1:2" x14ac:dyDescent="0.25">
      <c r="A611" s="2">
        <v>42614</v>
      </c>
      <c r="B611">
        <f t="shared" si="9"/>
        <v>5</v>
      </c>
    </row>
    <row r="612" spans="1:2" x14ac:dyDescent="0.25">
      <c r="A612" s="2">
        <v>42615</v>
      </c>
      <c r="B612">
        <f t="shared" si="9"/>
        <v>6</v>
      </c>
    </row>
    <row r="613" spans="1:2" x14ac:dyDescent="0.25">
      <c r="A613" s="2">
        <v>42616</v>
      </c>
      <c r="B613">
        <f t="shared" si="9"/>
        <v>7</v>
      </c>
    </row>
    <row r="614" spans="1:2" x14ac:dyDescent="0.25">
      <c r="A614" s="2">
        <v>42617</v>
      </c>
      <c r="B614">
        <f t="shared" si="9"/>
        <v>1</v>
      </c>
    </row>
    <row r="615" spans="1:2" x14ac:dyDescent="0.25">
      <c r="A615" s="2">
        <v>42618</v>
      </c>
      <c r="B615">
        <f t="shared" si="9"/>
        <v>2</v>
      </c>
    </row>
    <row r="616" spans="1:2" x14ac:dyDescent="0.25">
      <c r="A616" s="2">
        <v>42619</v>
      </c>
      <c r="B616">
        <f t="shared" si="9"/>
        <v>3</v>
      </c>
    </row>
    <row r="617" spans="1:2" x14ac:dyDescent="0.25">
      <c r="A617" s="2">
        <v>42620</v>
      </c>
      <c r="B617">
        <f t="shared" si="9"/>
        <v>4</v>
      </c>
    </row>
    <row r="618" spans="1:2" x14ac:dyDescent="0.25">
      <c r="A618" s="2">
        <v>42621</v>
      </c>
      <c r="B618">
        <f t="shared" si="9"/>
        <v>5</v>
      </c>
    </row>
    <row r="619" spans="1:2" x14ac:dyDescent="0.25">
      <c r="A619" s="2">
        <v>42622</v>
      </c>
      <c r="B619">
        <f t="shared" si="9"/>
        <v>6</v>
      </c>
    </row>
    <row r="620" spans="1:2" x14ac:dyDescent="0.25">
      <c r="A620" s="2">
        <v>42623</v>
      </c>
      <c r="B620">
        <f t="shared" si="9"/>
        <v>7</v>
      </c>
    </row>
    <row r="621" spans="1:2" x14ac:dyDescent="0.25">
      <c r="A621" s="2">
        <v>42624</v>
      </c>
      <c r="B621">
        <f t="shared" si="9"/>
        <v>1</v>
      </c>
    </row>
    <row r="622" spans="1:2" x14ac:dyDescent="0.25">
      <c r="A622" s="2">
        <v>42625</v>
      </c>
      <c r="B622">
        <f t="shared" si="9"/>
        <v>2</v>
      </c>
    </row>
    <row r="623" spans="1:2" x14ac:dyDescent="0.25">
      <c r="A623" s="2">
        <v>42626</v>
      </c>
      <c r="B623">
        <f t="shared" si="9"/>
        <v>3</v>
      </c>
    </row>
    <row r="624" spans="1:2" x14ac:dyDescent="0.25">
      <c r="A624" s="2">
        <v>42627</v>
      </c>
      <c r="B624">
        <f t="shared" si="9"/>
        <v>4</v>
      </c>
    </row>
    <row r="625" spans="1:2" x14ac:dyDescent="0.25">
      <c r="A625" s="2">
        <v>42628</v>
      </c>
      <c r="B625">
        <f t="shared" si="9"/>
        <v>5</v>
      </c>
    </row>
    <row r="626" spans="1:2" x14ac:dyDescent="0.25">
      <c r="A626" s="2">
        <v>42629</v>
      </c>
      <c r="B626">
        <f t="shared" si="9"/>
        <v>6</v>
      </c>
    </row>
    <row r="627" spans="1:2" x14ac:dyDescent="0.25">
      <c r="A627" s="2">
        <v>42630</v>
      </c>
      <c r="B627">
        <f t="shared" si="9"/>
        <v>7</v>
      </c>
    </row>
    <row r="628" spans="1:2" x14ac:dyDescent="0.25">
      <c r="A628" s="2">
        <v>42631</v>
      </c>
      <c r="B628">
        <f t="shared" si="9"/>
        <v>1</v>
      </c>
    </row>
    <row r="629" spans="1:2" x14ac:dyDescent="0.25">
      <c r="A629" s="2">
        <v>42632</v>
      </c>
      <c r="B629">
        <f t="shared" si="9"/>
        <v>2</v>
      </c>
    </row>
    <row r="630" spans="1:2" x14ac:dyDescent="0.25">
      <c r="A630" s="2">
        <v>42633</v>
      </c>
      <c r="B630">
        <f t="shared" si="9"/>
        <v>3</v>
      </c>
    </row>
    <row r="631" spans="1:2" x14ac:dyDescent="0.25">
      <c r="A631" s="2">
        <v>42634</v>
      </c>
      <c r="B631">
        <f t="shared" si="9"/>
        <v>4</v>
      </c>
    </row>
    <row r="632" spans="1:2" x14ac:dyDescent="0.25">
      <c r="A632" s="2">
        <v>42635</v>
      </c>
      <c r="B632">
        <f t="shared" si="9"/>
        <v>5</v>
      </c>
    </row>
    <row r="633" spans="1:2" x14ac:dyDescent="0.25">
      <c r="A633" s="2">
        <v>42636</v>
      </c>
      <c r="B633">
        <f t="shared" si="9"/>
        <v>6</v>
      </c>
    </row>
    <row r="634" spans="1:2" x14ac:dyDescent="0.25">
      <c r="A634" s="2">
        <v>42637</v>
      </c>
      <c r="B634">
        <f t="shared" si="9"/>
        <v>7</v>
      </c>
    </row>
    <row r="635" spans="1:2" x14ac:dyDescent="0.25">
      <c r="A635" s="2">
        <v>42638</v>
      </c>
      <c r="B635">
        <f t="shared" si="9"/>
        <v>1</v>
      </c>
    </row>
    <row r="636" spans="1:2" x14ac:dyDescent="0.25">
      <c r="A636" s="2">
        <v>42639</v>
      </c>
      <c r="B636">
        <f t="shared" si="9"/>
        <v>2</v>
      </c>
    </row>
    <row r="637" spans="1:2" x14ac:dyDescent="0.25">
      <c r="A637" s="2">
        <v>42640</v>
      </c>
      <c r="B637">
        <f t="shared" si="9"/>
        <v>3</v>
      </c>
    </row>
    <row r="638" spans="1:2" x14ac:dyDescent="0.25">
      <c r="A638" s="2">
        <v>42641</v>
      </c>
      <c r="B638">
        <f t="shared" si="9"/>
        <v>4</v>
      </c>
    </row>
    <row r="639" spans="1:2" x14ac:dyDescent="0.25">
      <c r="A639" s="2">
        <v>42642</v>
      </c>
      <c r="B639">
        <f t="shared" si="9"/>
        <v>5</v>
      </c>
    </row>
    <row r="640" spans="1:2" x14ac:dyDescent="0.25">
      <c r="A640" s="2">
        <v>42643</v>
      </c>
      <c r="B640">
        <f t="shared" si="9"/>
        <v>6</v>
      </c>
    </row>
    <row r="641" spans="1:2" x14ac:dyDescent="0.25">
      <c r="A641" s="2">
        <v>42644</v>
      </c>
      <c r="B641">
        <f t="shared" si="9"/>
        <v>7</v>
      </c>
    </row>
    <row r="642" spans="1:2" x14ac:dyDescent="0.25">
      <c r="A642" s="2">
        <v>42645</v>
      </c>
      <c r="B642">
        <f t="shared" si="9"/>
        <v>1</v>
      </c>
    </row>
    <row r="643" spans="1:2" x14ac:dyDescent="0.25">
      <c r="A643" s="2">
        <v>42646</v>
      </c>
      <c r="B643">
        <f t="shared" ref="B643:B706" si="10">WEEKDAY(A643,1)</f>
        <v>2</v>
      </c>
    </row>
    <row r="644" spans="1:2" x14ac:dyDescent="0.25">
      <c r="A644" s="2">
        <v>42647</v>
      </c>
      <c r="B644">
        <f t="shared" si="10"/>
        <v>3</v>
      </c>
    </row>
    <row r="645" spans="1:2" x14ac:dyDescent="0.25">
      <c r="A645" s="2">
        <v>42648</v>
      </c>
      <c r="B645">
        <f t="shared" si="10"/>
        <v>4</v>
      </c>
    </row>
    <row r="646" spans="1:2" x14ac:dyDescent="0.25">
      <c r="A646" s="2">
        <v>42649</v>
      </c>
      <c r="B646">
        <f t="shared" si="10"/>
        <v>5</v>
      </c>
    </row>
    <row r="647" spans="1:2" x14ac:dyDescent="0.25">
      <c r="A647" s="2">
        <v>42650</v>
      </c>
      <c r="B647">
        <f t="shared" si="10"/>
        <v>6</v>
      </c>
    </row>
    <row r="648" spans="1:2" x14ac:dyDescent="0.25">
      <c r="A648" s="2">
        <v>42651</v>
      </c>
      <c r="B648">
        <f t="shared" si="10"/>
        <v>7</v>
      </c>
    </row>
    <row r="649" spans="1:2" x14ac:dyDescent="0.25">
      <c r="A649" s="2">
        <v>42652</v>
      </c>
      <c r="B649">
        <f t="shared" si="10"/>
        <v>1</v>
      </c>
    </row>
    <row r="650" spans="1:2" x14ac:dyDescent="0.25">
      <c r="A650" s="2">
        <v>42653</v>
      </c>
      <c r="B650">
        <f t="shared" si="10"/>
        <v>2</v>
      </c>
    </row>
    <row r="651" spans="1:2" x14ac:dyDescent="0.25">
      <c r="A651" s="2">
        <v>42654</v>
      </c>
      <c r="B651">
        <f t="shared" si="10"/>
        <v>3</v>
      </c>
    </row>
    <row r="652" spans="1:2" x14ac:dyDescent="0.25">
      <c r="A652" s="2">
        <v>42655</v>
      </c>
      <c r="B652">
        <f t="shared" si="10"/>
        <v>4</v>
      </c>
    </row>
    <row r="653" spans="1:2" x14ac:dyDescent="0.25">
      <c r="A653" s="2">
        <v>42656</v>
      </c>
      <c r="B653">
        <f t="shared" si="10"/>
        <v>5</v>
      </c>
    </row>
    <row r="654" spans="1:2" x14ac:dyDescent="0.25">
      <c r="A654" s="2">
        <v>42657</v>
      </c>
      <c r="B654">
        <f t="shared" si="10"/>
        <v>6</v>
      </c>
    </row>
    <row r="655" spans="1:2" x14ac:dyDescent="0.25">
      <c r="A655" s="2">
        <v>42658</v>
      </c>
      <c r="B655">
        <f t="shared" si="10"/>
        <v>7</v>
      </c>
    </row>
    <row r="656" spans="1:2" x14ac:dyDescent="0.25">
      <c r="A656" s="2">
        <v>42659</v>
      </c>
      <c r="B656">
        <f t="shared" si="10"/>
        <v>1</v>
      </c>
    </row>
    <row r="657" spans="1:2" x14ac:dyDescent="0.25">
      <c r="A657" s="2">
        <v>42660</v>
      </c>
      <c r="B657">
        <f t="shared" si="10"/>
        <v>2</v>
      </c>
    </row>
    <row r="658" spans="1:2" x14ac:dyDescent="0.25">
      <c r="A658" s="2">
        <v>42661</v>
      </c>
      <c r="B658">
        <f t="shared" si="10"/>
        <v>3</v>
      </c>
    </row>
    <row r="659" spans="1:2" x14ac:dyDescent="0.25">
      <c r="A659" s="2">
        <v>42662</v>
      </c>
      <c r="B659">
        <f t="shared" si="10"/>
        <v>4</v>
      </c>
    </row>
    <row r="660" spans="1:2" x14ac:dyDescent="0.25">
      <c r="A660" s="2">
        <v>42663</v>
      </c>
      <c r="B660">
        <f t="shared" si="10"/>
        <v>5</v>
      </c>
    </row>
    <row r="661" spans="1:2" x14ac:dyDescent="0.25">
      <c r="A661" s="2">
        <v>42664</v>
      </c>
      <c r="B661">
        <f t="shared" si="10"/>
        <v>6</v>
      </c>
    </row>
    <row r="662" spans="1:2" x14ac:dyDescent="0.25">
      <c r="A662" s="2">
        <v>42665</v>
      </c>
      <c r="B662">
        <f t="shared" si="10"/>
        <v>7</v>
      </c>
    </row>
    <row r="663" spans="1:2" x14ac:dyDescent="0.25">
      <c r="A663" s="2">
        <v>42666</v>
      </c>
      <c r="B663">
        <f t="shared" si="10"/>
        <v>1</v>
      </c>
    </row>
    <row r="664" spans="1:2" x14ac:dyDescent="0.25">
      <c r="A664" s="2">
        <v>42667</v>
      </c>
      <c r="B664">
        <f t="shared" si="10"/>
        <v>2</v>
      </c>
    </row>
    <row r="665" spans="1:2" x14ac:dyDescent="0.25">
      <c r="A665" s="2">
        <v>42668</v>
      </c>
      <c r="B665">
        <f t="shared" si="10"/>
        <v>3</v>
      </c>
    </row>
    <row r="666" spans="1:2" x14ac:dyDescent="0.25">
      <c r="A666" s="2">
        <v>42669</v>
      </c>
      <c r="B666">
        <f t="shared" si="10"/>
        <v>4</v>
      </c>
    </row>
    <row r="667" spans="1:2" x14ac:dyDescent="0.25">
      <c r="A667" s="2">
        <v>42670</v>
      </c>
      <c r="B667">
        <f t="shared" si="10"/>
        <v>5</v>
      </c>
    </row>
    <row r="668" spans="1:2" x14ac:dyDescent="0.25">
      <c r="A668" s="2">
        <v>42671</v>
      </c>
      <c r="B668">
        <f t="shared" si="10"/>
        <v>6</v>
      </c>
    </row>
    <row r="669" spans="1:2" x14ac:dyDescent="0.25">
      <c r="A669" s="2">
        <v>42672</v>
      </c>
      <c r="B669">
        <f t="shared" si="10"/>
        <v>7</v>
      </c>
    </row>
    <row r="670" spans="1:2" x14ac:dyDescent="0.25">
      <c r="A670" s="2">
        <v>42673</v>
      </c>
      <c r="B670">
        <f t="shared" si="10"/>
        <v>1</v>
      </c>
    </row>
    <row r="671" spans="1:2" x14ac:dyDescent="0.25">
      <c r="A671" s="2">
        <v>42674</v>
      </c>
      <c r="B671">
        <f t="shared" si="10"/>
        <v>2</v>
      </c>
    </row>
    <row r="672" spans="1:2" x14ac:dyDescent="0.25">
      <c r="A672" s="2">
        <v>42675</v>
      </c>
      <c r="B672">
        <f t="shared" si="10"/>
        <v>3</v>
      </c>
    </row>
    <row r="673" spans="1:2" x14ac:dyDescent="0.25">
      <c r="A673" s="2">
        <v>42676</v>
      </c>
      <c r="B673">
        <f t="shared" si="10"/>
        <v>4</v>
      </c>
    </row>
    <row r="674" spans="1:2" x14ac:dyDescent="0.25">
      <c r="A674" s="2">
        <v>42677</v>
      </c>
      <c r="B674">
        <f t="shared" si="10"/>
        <v>5</v>
      </c>
    </row>
    <row r="675" spans="1:2" x14ac:dyDescent="0.25">
      <c r="A675" s="2">
        <v>42678</v>
      </c>
      <c r="B675">
        <f t="shared" si="10"/>
        <v>6</v>
      </c>
    </row>
    <row r="676" spans="1:2" x14ac:dyDescent="0.25">
      <c r="A676" s="2">
        <v>42679</v>
      </c>
      <c r="B676">
        <f t="shared" si="10"/>
        <v>7</v>
      </c>
    </row>
    <row r="677" spans="1:2" x14ac:dyDescent="0.25">
      <c r="A677" s="2">
        <v>42680</v>
      </c>
      <c r="B677">
        <f t="shared" si="10"/>
        <v>1</v>
      </c>
    </row>
    <row r="678" spans="1:2" x14ac:dyDescent="0.25">
      <c r="A678" s="2">
        <v>42681</v>
      </c>
      <c r="B678">
        <f t="shared" si="10"/>
        <v>2</v>
      </c>
    </row>
    <row r="679" spans="1:2" x14ac:dyDescent="0.25">
      <c r="A679" s="2">
        <v>42682</v>
      </c>
      <c r="B679">
        <f t="shared" si="10"/>
        <v>3</v>
      </c>
    </row>
    <row r="680" spans="1:2" x14ac:dyDescent="0.25">
      <c r="A680" s="2">
        <v>42683</v>
      </c>
      <c r="B680">
        <f t="shared" si="10"/>
        <v>4</v>
      </c>
    </row>
    <row r="681" spans="1:2" x14ac:dyDescent="0.25">
      <c r="A681" s="2">
        <v>42684</v>
      </c>
      <c r="B681">
        <f t="shared" si="10"/>
        <v>5</v>
      </c>
    </row>
    <row r="682" spans="1:2" x14ac:dyDescent="0.25">
      <c r="A682" s="2">
        <v>42685</v>
      </c>
      <c r="B682">
        <f t="shared" si="10"/>
        <v>6</v>
      </c>
    </row>
    <row r="683" spans="1:2" x14ac:dyDescent="0.25">
      <c r="A683" s="2">
        <v>42686</v>
      </c>
      <c r="B683">
        <f t="shared" si="10"/>
        <v>7</v>
      </c>
    </row>
    <row r="684" spans="1:2" x14ac:dyDescent="0.25">
      <c r="A684" s="2">
        <v>42687</v>
      </c>
      <c r="B684">
        <f t="shared" si="10"/>
        <v>1</v>
      </c>
    </row>
    <row r="685" spans="1:2" x14ac:dyDescent="0.25">
      <c r="A685" s="2">
        <v>42688</v>
      </c>
      <c r="B685">
        <f t="shared" si="10"/>
        <v>2</v>
      </c>
    </row>
    <row r="686" spans="1:2" x14ac:dyDescent="0.25">
      <c r="A686" s="2">
        <v>42689</v>
      </c>
      <c r="B686">
        <f t="shared" si="10"/>
        <v>3</v>
      </c>
    </row>
    <row r="687" spans="1:2" x14ac:dyDescent="0.25">
      <c r="A687" s="2">
        <v>42690</v>
      </c>
      <c r="B687">
        <f t="shared" si="10"/>
        <v>4</v>
      </c>
    </row>
    <row r="688" spans="1:2" x14ac:dyDescent="0.25">
      <c r="A688" s="2">
        <v>42691</v>
      </c>
      <c r="B688">
        <f t="shared" si="10"/>
        <v>5</v>
      </c>
    </row>
    <row r="689" spans="1:2" x14ac:dyDescent="0.25">
      <c r="A689" s="2">
        <v>42692</v>
      </c>
      <c r="B689">
        <f t="shared" si="10"/>
        <v>6</v>
      </c>
    </row>
    <row r="690" spans="1:2" x14ac:dyDescent="0.25">
      <c r="A690" s="2">
        <v>42693</v>
      </c>
      <c r="B690">
        <f t="shared" si="10"/>
        <v>7</v>
      </c>
    </row>
    <row r="691" spans="1:2" x14ac:dyDescent="0.25">
      <c r="A691" s="2">
        <v>42694</v>
      </c>
      <c r="B691">
        <f t="shared" si="10"/>
        <v>1</v>
      </c>
    </row>
    <row r="692" spans="1:2" x14ac:dyDescent="0.25">
      <c r="A692" s="2">
        <v>42695</v>
      </c>
      <c r="B692">
        <f t="shared" si="10"/>
        <v>2</v>
      </c>
    </row>
    <row r="693" spans="1:2" x14ac:dyDescent="0.25">
      <c r="A693" s="2">
        <v>42696</v>
      </c>
      <c r="B693">
        <f t="shared" si="10"/>
        <v>3</v>
      </c>
    </row>
    <row r="694" spans="1:2" x14ac:dyDescent="0.25">
      <c r="A694" s="2">
        <v>42697</v>
      </c>
      <c r="B694">
        <f t="shared" si="10"/>
        <v>4</v>
      </c>
    </row>
    <row r="695" spans="1:2" x14ac:dyDescent="0.25">
      <c r="A695" s="2">
        <v>42698</v>
      </c>
      <c r="B695">
        <f t="shared" si="10"/>
        <v>5</v>
      </c>
    </row>
    <row r="696" spans="1:2" x14ac:dyDescent="0.25">
      <c r="A696" s="2">
        <v>42699</v>
      </c>
      <c r="B696">
        <f t="shared" si="10"/>
        <v>6</v>
      </c>
    </row>
    <row r="697" spans="1:2" x14ac:dyDescent="0.25">
      <c r="A697" s="2">
        <v>42700</v>
      </c>
      <c r="B697">
        <f t="shared" si="10"/>
        <v>7</v>
      </c>
    </row>
    <row r="698" spans="1:2" x14ac:dyDescent="0.25">
      <c r="A698" s="2">
        <v>42701</v>
      </c>
      <c r="B698">
        <f t="shared" si="10"/>
        <v>1</v>
      </c>
    </row>
    <row r="699" spans="1:2" x14ac:dyDescent="0.25">
      <c r="A699" s="2">
        <v>42702</v>
      </c>
      <c r="B699">
        <f t="shared" si="10"/>
        <v>2</v>
      </c>
    </row>
    <row r="700" spans="1:2" x14ac:dyDescent="0.25">
      <c r="A700" s="2">
        <v>42703</v>
      </c>
      <c r="B700">
        <f t="shared" si="10"/>
        <v>3</v>
      </c>
    </row>
    <row r="701" spans="1:2" x14ac:dyDescent="0.25">
      <c r="A701" s="2">
        <v>42704</v>
      </c>
      <c r="B701">
        <f t="shared" si="10"/>
        <v>4</v>
      </c>
    </row>
    <row r="702" spans="1:2" x14ac:dyDescent="0.25">
      <c r="A702" s="2">
        <v>42705</v>
      </c>
      <c r="B702">
        <f t="shared" si="10"/>
        <v>5</v>
      </c>
    </row>
    <row r="703" spans="1:2" x14ac:dyDescent="0.25">
      <c r="A703" s="2">
        <v>42706</v>
      </c>
      <c r="B703">
        <f t="shared" si="10"/>
        <v>6</v>
      </c>
    </row>
    <row r="704" spans="1:2" x14ac:dyDescent="0.25">
      <c r="A704" s="2">
        <v>42707</v>
      </c>
      <c r="B704">
        <f t="shared" si="10"/>
        <v>7</v>
      </c>
    </row>
    <row r="705" spans="1:2" x14ac:dyDescent="0.25">
      <c r="A705" s="2">
        <v>42708</v>
      </c>
      <c r="B705">
        <f t="shared" si="10"/>
        <v>1</v>
      </c>
    </row>
    <row r="706" spans="1:2" x14ac:dyDescent="0.25">
      <c r="A706" s="2">
        <v>42709</v>
      </c>
      <c r="B706">
        <f t="shared" si="10"/>
        <v>2</v>
      </c>
    </row>
    <row r="707" spans="1:2" x14ac:dyDescent="0.25">
      <c r="A707" s="2">
        <v>42710</v>
      </c>
      <c r="B707">
        <f t="shared" ref="B707:B770" si="11">WEEKDAY(A707,1)</f>
        <v>3</v>
      </c>
    </row>
    <row r="708" spans="1:2" x14ac:dyDescent="0.25">
      <c r="A708" s="2">
        <v>42711</v>
      </c>
      <c r="B708">
        <f t="shared" si="11"/>
        <v>4</v>
      </c>
    </row>
    <row r="709" spans="1:2" x14ac:dyDescent="0.25">
      <c r="A709" s="2">
        <v>42712</v>
      </c>
      <c r="B709">
        <f t="shared" si="11"/>
        <v>5</v>
      </c>
    </row>
    <row r="710" spans="1:2" x14ac:dyDescent="0.25">
      <c r="A710" s="2">
        <v>42713</v>
      </c>
      <c r="B710">
        <f t="shared" si="11"/>
        <v>6</v>
      </c>
    </row>
    <row r="711" spans="1:2" x14ac:dyDescent="0.25">
      <c r="A711" s="2">
        <v>42714</v>
      </c>
      <c r="B711">
        <f t="shared" si="11"/>
        <v>7</v>
      </c>
    </row>
    <row r="712" spans="1:2" x14ac:dyDescent="0.25">
      <c r="A712" s="2">
        <v>42715</v>
      </c>
      <c r="B712">
        <f t="shared" si="11"/>
        <v>1</v>
      </c>
    </row>
    <row r="713" spans="1:2" x14ac:dyDescent="0.25">
      <c r="A713" s="2">
        <v>42716</v>
      </c>
      <c r="B713">
        <f t="shared" si="11"/>
        <v>2</v>
      </c>
    </row>
    <row r="714" spans="1:2" x14ac:dyDescent="0.25">
      <c r="A714" s="2">
        <v>42717</v>
      </c>
      <c r="B714">
        <f t="shared" si="11"/>
        <v>3</v>
      </c>
    </row>
    <row r="715" spans="1:2" x14ac:dyDescent="0.25">
      <c r="A715" s="2">
        <v>42718</v>
      </c>
      <c r="B715">
        <f t="shared" si="11"/>
        <v>4</v>
      </c>
    </row>
    <row r="716" spans="1:2" x14ac:dyDescent="0.25">
      <c r="A716" s="2">
        <v>42719</v>
      </c>
      <c r="B716">
        <f t="shared" si="11"/>
        <v>5</v>
      </c>
    </row>
    <row r="717" spans="1:2" x14ac:dyDescent="0.25">
      <c r="A717" s="2">
        <v>42720</v>
      </c>
      <c r="B717">
        <f t="shared" si="11"/>
        <v>6</v>
      </c>
    </row>
    <row r="718" spans="1:2" x14ac:dyDescent="0.25">
      <c r="A718" s="2">
        <v>42721</v>
      </c>
      <c r="B718">
        <f t="shared" si="11"/>
        <v>7</v>
      </c>
    </row>
    <row r="719" spans="1:2" x14ac:dyDescent="0.25">
      <c r="A719" s="2">
        <v>42722</v>
      </c>
      <c r="B719">
        <f t="shared" si="11"/>
        <v>1</v>
      </c>
    </row>
    <row r="720" spans="1:2" x14ac:dyDescent="0.25">
      <c r="A720" s="2">
        <v>42723</v>
      </c>
      <c r="B720">
        <f t="shared" si="11"/>
        <v>2</v>
      </c>
    </row>
    <row r="721" spans="1:2" x14ac:dyDescent="0.25">
      <c r="A721" s="2">
        <v>42724</v>
      </c>
      <c r="B721">
        <f t="shared" si="11"/>
        <v>3</v>
      </c>
    </row>
    <row r="722" spans="1:2" x14ac:dyDescent="0.25">
      <c r="A722" s="2">
        <v>42725</v>
      </c>
      <c r="B722">
        <f t="shared" si="11"/>
        <v>4</v>
      </c>
    </row>
    <row r="723" spans="1:2" x14ac:dyDescent="0.25">
      <c r="A723" s="2">
        <v>42726</v>
      </c>
      <c r="B723">
        <f t="shared" si="11"/>
        <v>5</v>
      </c>
    </row>
    <row r="724" spans="1:2" x14ac:dyDescent="0.25">
      <c r="A724" s="2">
        <v>42727</v>
      </c>
      <c r="B724">
        <f t="shared" si="11"/>
        <v>6</v>
      </c>
    </row>
    <row r="725" spans="1:2" x14ac:dyDescent="0.25">
      <c r="A725" s="2">
        <v>42728</v>
      </c>
      <c r="B725">
        <f t="shared" si="11"/>
        <v>7</v>
      </c>
    </row>
    <row r="726" spans="1:2" x14ac:dyDescent="0.25">
      <c r="A726" s="2">
        <v>42729</v>
      </c>
      <c r="B726">
        <f t="shared" si="11"/>
        <v>1</v>
      </c>
    </row>
    <row r="727" spans="1:2" x14ac:dyDescent="0.25">
      <c r="A727" s="2">
        <v>42730</v>
      </c>
      <c r="B727">
        <f t="shared" si="11"/>
        <v>2</v>
      </c>
    </row>
    <row r="728" spans="1:2" x14ac:dyDescent="0.25">
      <c r="A728" s="2">
        <v>42731</v>
      </c>
      <c r="B728">
        <f t="shared" si="11"/>
        <v>3</v>
      </c>
    </row>
    <row r="729" spans="1:2" x14ac:dyDescent="0.25">
      <c r="A729" s="2">
        <v>42732</v>
      </c>
      <c r="B729">
        <f t="shared" si="11"/>
        <v>4</v>
      </c>
    </row>
    <row r="730" spans="1:2" x14ac:dyDescent="0.25">
      <c r="A730" s="2">
        <v>42733</v>
      </c>
      <c r="B730">
        <f t="shared" si="11"/>
        <v>5</v>
      </c>
    </row>
    <row r="731" spans="1:2" x14ac:dyDescent="0.25">
      <c r="A731" s="2">
        <v>42734</v>
      </c>
      <c r="B731">
        <f t="shared" si="11"/>
        <v>6</v>
      </c>
    </row>
    <row r="732" spans="1:2" x14ac:dyDescent="0.25">
      <c r="A732" s="2">
        <v>42735</v>
      </c>
      <c r="B732">
        <f t="shared" si="11"/>
        <v>7</v>
      </c>
    </row>
    <row r="733" spans="1:2" x14ac:dyDescent="0.25">
      <c r="A733" s="2">
        <v>42736</v>
      </c>
      <c r="B733">
        <f t="shared" si="11"/>
        <v>1</v>
      </c>
    </row>
    <row r="734" spans="1:2" x14ac:dyDescent="0.25">
      <c r="A734" s="2">
        <v>42737</v>
      </c>
      <c r="B734">
        <f t="shared" si="11"/>
        <v>2</v>
      </c>
    </row>
    <row r="735" spans="1:2" x14ac:dyDescent="0.25">
      <c r="A735" s="2">
        <v>42738</v>
      </c>
      <c r="B735">
        <f t="shared" si="11"/>
        <v>3</v>
      </c>
    </row>
    <row r="736" spans="1:2" x14ac:dyDescent="0.25">
      <c r="A736" s="2">
        <v>42739</v>
      </c>
      <c r="B736">
        <f t="shared" si="11"/>
        <v>4</v>
      </c>
    </row>
    <row r="737" spans="1:2" x14ac:dyDescent="0.25">
      <c r="A737" s="2">
        <v>42740</v>
      </c>
      <c r="B737">
        <f t="shared" si="11"/>
        <v>5</v>
      </c>
    </row>
    <row r="738" spans="1:2" x14ac:dyDescent="0.25">
      <c r="A738" s="2">
        <v>42741</v>
      </c>
      <c r="B738">
        <f t="shared" si="11"/>
        <v>6</v>
      </c>
    </row>
    <row r="739" spans="1:2" x14ac:dyDescent="0.25">
      <c r="A739" s="2">
        <v>42742</v>
      </c>
      <c r="B739">
        <f t="shared" si="11"/>
        <v>7</v>
      </c>
    </row>
    <row r="740" spans="1:2" x14ac:dyDescent="0.25">
      <c r="A740" s="2">
        <v>42743</v>
      </c>
      <c r="B740">
        <f t="shared" si="11"/>
        <v>1</v>
      </c>
    </row>
    <row r="741" spans="1:2" x14ac:dyDescent="0.25">
      <c r="A741" s="2">
        <v>42744</v>
      </c>
      <c r="B741">
        <f t="shared" si="11"/>
        <v>2</v>
      </c>
    </row>
    <row r="742" spans="1:2" x14ac:dyDescent="0.25">
      <c r="A742" s="2">
        <v>42745</v>
      </c>
      <c r="B742">
        <f t="shared" si="11"/>
        <v>3</v>
      </c>
    </row>
    <row r="743" spans="1:2" x14ac:dyDescent="0.25">
      <c r="A743" s="2">
        <v>42746</v>
      </c>
      <c r="B743">
        <f t="shared" si="11"/>
        <v>4</v>
      </c>
    </row>
    <row r="744" spans="1:2" x14ac:dyDescent="0.25">
      <c r="A744" s="2">
        <v>42747</v>
      </c>
      <c r="B744">
        <f t="shared" si="11"/>
        <v>5</v>
      </c>
    </row>
    <row r="745" spans="1:2" x14ac:dyDescent="0.25">
      <c r="A745" s="2">
        <v>42748</v>
      </c>
      <c r="B745">
        <f t="shared" si="11"/>
        <v>6</v>
      </c>
    </row>
    <row r="746" spans="1:2" x14ac:dyDescent="0.25">
      <c r="A746" s="2">
        <v>42749</v>
      </c>
      <c r="B746">
        <f t="shared" si="11"/>
        <v>7</v>
      </c>
    </row>
    <row r="747" spans="1:2" x14ac:dyDescent="0.25">
      <c r="A747" s="2">
        <v>42750</v>
      </c>
      <c r="B747">
        <f t="shared" si="11"/>
        <v>1</v>
      </c>
    </row>
    <row r="748" spans="1:2" x14ac:dyDescent="0.25">
      <c r="A748" s="2">
        <v>42751</v>
      </c>
      <c r="B748">
        <f t="shared" si="11"/>
        <v>2</v>
      </c>
    </row>
    <row r="749" spans="1:2" x14ac:dyDescent="0.25">
      <c r="A749" s="2">
        <v>42752</v>
      </c>
      <c r="B749">
        <f t="shared" si="11"/>
        <v>3</v>
      </c>
    </row>
    <row r="750" spans="1:2" x14ac:dyDescent="0.25">
      <c r="A750" s="2">
        <v>42753</v>
      </c>
      <c r="B750">
        <f t="shared" si="11"/>
        <v>4</v>
      </c>
    </row>
    <row r="751" spans="1:2" x14ac:dyDescent="0.25">
      <c r="A751" s="2">
        <v>42754</v>
      </c>
      <c r="B751">
        <f t="shared" si="11"/>
        <v>5</v>
      </c>
    </row>
    <row r="752" spans="1:2" x14ac:dyDescent="0.25">
      <c r="A752" s="2">
        <v>42755</v>
      </c>
      <c r="B752">
        <f t="shared" si="11"/>
        <v>6</v>
      </c>
    </row>
    <row r="753" spans="1:2" x14ac:dyDescent="0.25">
      <c r="A753" s="2">
        <v>42756</v>
      </c>
      <c r="B753">
        <f t="shared" si="11"/>
        <v>7</v>
      </c>
    </row>
    <row r="754" spans="1:2" x14ac:dyDescent="0.25">
      <c r="A754" s="2">
        <v>42757</v>
      </c>
      <c r="B754">
        <f t="shared" si="11"/>
        <v>1</v>
      </c>
    </row>
    <row r="755" spans="1:2" x14ac:dyDescent="0.25">
      <c r="A755" s="2">
        <v>42758</v>
      </c>
      <c r="B755">
        <f t="shared" si="11"/>
        <v>2</v>
      </c>
    </row>
    <row r="756" spans="1:2" x14ac:dyDescent="0.25">
      <c r="A756" s="2">
        <v>42759</v>
      </c>
      <c r="B756">
        <f t="shared" si="11"/>
        <v>3</v>
      </c>
    </row>
    <row r="757" spans="1:2" x14ac:dyDescent="0.25">
      <c r="A757" s="2">
        <v>42760</v>
      </c>
      <c r="B757">
        <f t="shared" si="11"/>
        <v>4</v>
      </c>
    </row>
    <row r="758" spans="1:2" x14ac:dyDescent="0.25">
      <c r="A758" s="2">
        <v>42761</v>
      </c>
      <c r="B758">
        <f t="shared" si="11"/>
        <v>5</v>
      </c>
    </row>
    <row r="759" spans="1:2" x14ac:dyDescent="0.25">
      <c r="A759" s="2">
        <v>42762</v>
      </c>
      <c r="B759">
        <f t="shared" si="11"/>
        <v>6</v>
      </c>
    </row>
    <row r="760" spans="1:2" x14ac:dyDescent="0.25">
      <c r="A760" s="2">
        <v>42763</v>
      </c>
      <c r="B760">
        <f t="shared" si="11"/>
        <v>7</v>
      </c>
    </row>
    <row r="761" spans="1:2" x14ac:dyDescent="0.25">
      <c r="A761" s="2">
        <v>42764</v>
      </c>
      <c r="B761">
        <f t="shared" si="11"/>
        <v>1</v>
      </c>
    </row>
    <row r="762" spans="1:2" x14ac:dyDescent="0.25">
      <c r="A762" s="2">
        <v>42765</v>
      </c>
      <c r="B762">
        <f t="shared" si="11"/>
        <v>2</v>
      </c>
    </row>
    <row r="763" spans="1:2" x14ac:dyDescent="0.25">
      <c r="A763" s="2">
        <v>42766</v>
      </c>
      <c r="B763">
        <f t="shared" si="11"/>
        <v>3</v>
      </c>
    </row>
    <row r="764" spans="1:2" x14ac:dyDescent="0.25">
      <c r="A764" s="2">
        <v>42767</v>
      </c>
      <c r="B764">
        <f t="shared" si="11"/>
        <v>4</v>
      </c>
    </row>
    <row r="765" spans="1:2" x14ac:dyDescent="0.25">
      <c r="A765" s="2">
        <v>42768</v>
      </c>
      <c r="B765">
        <f t="shared" si="11"/>
        <v>5</v>
      </c>
    </row>
    <row r="766" spans="1:2" x14ac:dyDescent="0.25">
      <c r="A766" s="2">
        <v>42769</v>
      </c>
      <c r="B766">
        <f t="shared" si="11"/>
        <v>6</v>
      </c>
    </row>
    <row r="767" spans="1:2" x14ac:dyDescent="0.25">
      <c r="A767" s="2">
        <v>42770</v>
      </c>
      <c r="B767">
        <f t="shared" si="11"/>
        <v>7</v>
      </c>
    </row>
    <row r="768" spans="1:2" x14ac:dyDescent="0.25">
      <c r="A768" s="2">
        <v>42771</v>
      </c>
      <c r="B768">
        <f t="shared" si="11"/>
        <v>1</v>
      </c>
    </row>
    <row r="769" spans="1:2" x14ac:dyDescent="0.25">
      <c r="A769" s="2">
        <v>42772</v>
      </c>
      <c r="B769">
        <f t="shared" si="11"/>
        <v>2</v>
      </c>
    </row>
    <row r="770" spans="1:2" x14ac:dyDescent="0.25">
      <c r="A770" s="2">
        <v>42773</v>
      </c>
      <c r="B770">
        <f t="shared" si="11"/>
        <v>3</v>
      </c>
    </row>
    <row r="771" spans="1:2" x14ac:dyDescent="0.25">
      <c r="A771" s="2">
        <v>42774</v>
      </c>
      <c r="B771">
        <f t="shared" ref="B771:B834" si="12">WEEKDAY(A771,1)</f>
        <v>4</v>
      </c>
    </row>
    <row r="772" spans="1:2" x14ac:dyDescent="0.25">
      <c r="A772" s="2">
        <v>42775</v>
      </c>
      <c r="B772">
        <f t="shared" si="12"/>
        <v>5</v>
      </c>
    </row>
    <row r="773" spans="1:2" x14ac:dyDescent="0.25">
      <c r="A773" s="2">
        <v>42776</v>
      </c>
      <c r="B773">
        <f t="shared" si="12"/>
        <v>6</v>
      </c>
    </row>
    <row r="774" spans="1:2" x14ac:dyDescent="0.25">
      <c r="A774" s="2">
        <v>42777</v>
      </c>
      <c r="B774">
        <f t="shared" si="12"/>
        <v>7</v>
      </c>
    </row>
    <row r="775" spans="1:2" x14ac:dyDescent="0.25">
      <c r="A775" s="2">
        <v>42778</v>
      </c>
      <c r="B775">
        <f t="shared" si="12"/>
        <v>1</v>
      </c>
    </row>
    <row r="776" spans="1:2" x14ac:dyDescent="0.25">
      <c r="A776" s="2">
        <v>42779</v>
      </c>
      <c r="B776">
        <f t="shared" si="12"/>
        <v>2</v>
      </c>
    </row>
    <row r="777" spans="1:2" x14ac:dyDescent="0.25">
      <c r="A777" s="2">
        <v>42780</v>
      </c>
      <c r="B777">
        <f t="shared" si="12"/>
        <v>3</v>
      </c>
    </row>
    <row r="778" spans="1:2" x14ac:dyDescent="0.25">
      <c r="A778" s="2">
        <v>42781</v>
      </c>
      <c r="B778">
        <f t="shared" si="12"/>
        <v>4</v>
      </c>
    </row>
    <row r="779" spans="1:2" x14ac:dyDescent="0.25">
      <c r="A779" s="2">
        <v>42782</v>
      </c>
      <c r="B779">
        <f t="shared" si="12"/>
        <v>5</v>
      </c>
    </row>
    <row r="780" spans="1:2" x14ac:dyDescent="0.25">
      <c r="A780" s="2">
        <v>42783</v>
      </c>
      <c r="B780">
        <f t="shared" si="12"/>
        <v>6</v>
      </c>
    </row>
    <row r="781" spans="1:2" x14ac:dyDescent="0.25">
      <c r="A781" s="2">
        <v>42784</v>
      </c>
      <c r="B781">
        <f t="shared" si="12"/>
        <v>7</v>
      </c>
    </row>
    <row r="782" spans="1:2" x14ac:dyDescent="0.25">
      <c r="A782" s="2">
        <v>42785</v>
      </c>
      <c r="B782">
        <f t="shared" si="12"/>
        <v>1</v>
      </c>
    </row>
    <row r="783" spans="1:2" x14ac:dyDescent="0.25">
      <c r="A783" s="2">
        <v>42786</v>
      </c>
      <c r="B783">
        <f t="shared" si="12"/>
        <v>2</v>
      </c>
    </row>
    <row r="784" spans="1:2" x14ac:dyDescent="0.25">
      <c r="A784" s="2">
        <v>42787</v>
      </c>
      <c r="B784">
        <f t="shared" si="12"/>
        <v>3</v>
      </c>
    </row>
    <row r="785" spans="1:2" x14ac:dyDescent="0.25">
      <c r="A785" s="2">
        <v>42788</v>
      </c>
      <c r="B785">
        <f t="shared" si="12"/>
        <v>4</v>
      </c>
    </row>
    <row r="786" spans="1:2" x14ac:dyDescent="0.25">
      <c r="A786" s="2">
        <v>42789</v>
      </c>
      <c r="B786">
        <f t="shared" si="12"/>
        <v>5</v>
      </c>
    </row>
    <row r="787" spans="1:2" x14ac:dyDescent="0.25">
      <c r="A787" s="2">
        <v>42790</v>
      </c>
      <c r="B787">
        <f t="shared" si="12"/>
        <v>6</v>
      </c>
    </row>
    <row r="788" spans="1:2" x14ac:dyDescent="0.25">
      <c r="A788" s="2">
        <v>42791</v>
      </c>
      <c r="B788">
        <f t="shared" si="12"/>
        <v>7</v>
      </c>
    </row>
    <row r="789" spans="1:2" x14ac:dyDescent="0.25">
      <c r="A789" s="2">
        <v>42792</v>
      </c>
      <c r="B789">
        <f t="shared" si="12"/>
        <v>1</v>
      </c>
    </row>
    <row r="790" spans="1:2" x14ac:dyDescent="0.25">
      <c r="A790" s="2">
        <v>42793</v>
      </c>
      <c r="B790">
        <f t="shared" si="12"/>
        <v>2</v>
      </c>
    </row>
    <row r="791" spans="1:2" x14ac:dyDescent="0.25">
      <c r="A791" s="2">
        <v>42794</v>
      </c>
      <c r="B791">
        <f t="shared" si="12"/>
        <v>3</v>
      </c>
    </row>
    <row r="792" spans="1:2" x14ac:dyDescent="0.25">
      <c r="A792" s="2">
        <v>42795</v>
      </c>
      <c r="B792">
        <f t="shared" si="12"/>
        <v>4</v>
      </c>
    </row>
    <row r="793" spans="1:2" x14ac:dyDescent="0.25">
      <c r="A793" s="2">
        <v>42796</v>
      </c>
      <c r="B793">
        <f t="shared" si="12"/>
        <v>5</v>
      </c>
    </row>
    <row r="794" spans="1:2" x14ac:dyDescent="0.25">
      <c r="A794" s="2">
        <v>42797</v>
      </c>
      <c r="B794">
        <f t="shared" si="12"/>
        <v>6</v>
      </c>
    </row>
    <row r="795" spans="1:2" x14ac:dyDescent="0.25">
      <c r="A795" s="2">
        <v>42798</v>
      </c>
      <c r="B795">
        <f t="shared" si="12"/>
        <v>7</v>
      </c>
    </row>
    <row r="796" spans="1:2" x14ac:dyDescent="0.25">
      <c r="A796" s="2">
        <v>42799</v>
      </c>
      <c r="B796">
        <f t="shared" si="12"/>
        <v>1</v>
      </c>
    </row>
    <row r="797" spans="1:2" x14ac:dyDescent="0.25">
      <c r="A797" s="2">
        <v>42800</v>
      </c>
      <c r="B797">
        <f t="shared" si="12"/>
        <v>2</v>
      </c>
    </row>
    <row r="798" spans="1:2" x14ac:dyDescent="0.25">
      <c r="A798" s="2">
        <v>42801</v>
      </c>
      <c r="B798">
        <f t="shared" si="12"/>
        <v>3</v>
      </c>
    </row>
    <row r="799" spans="1:2" x14ac:dyDescent="0.25">
      <c r="A799" s="2">
        <v>42802</v>
      </c>
      <c r="B799">
        <f t="shared" si="12"/>
        <v>4</v>
      </c>
    </row>
    <row r="800" spans="1:2" x14ac:dyDescent="0.25">
      <c r="A800" s="2">
        <v>42803</v>
      </c>
      <c r="B800">
        <f t="shared" si="12"/>
        <v>5</v>
      </c>
    </row>
    <row r="801" spans="1:2" x14ac:dyDescent="0.25">
      <c r="A801" s="2">
        <v>42804</v>
      </c>
      <c r="B801">
        <f t="shared" si="12"/>
        <v>6</v>
      </c>
    </row>
    <row r="802" spans="1:2" x14ac:dyDescent="0.25">
      <c r="A802" s="2">
        <v>42805</v>
      </c>
      <c r="B802">
        <f t="shared" si="12"/>
        <v>7</v>
      </c>
    </row>
    <row r="803" spans="1:2" x14ac:dyDescent="0.25">
      <c r="A803" s="2">
        <v>42806</v>
      </c>
      <c r="B803">
        <f t="shared" si="12"/>
        <v>1</v>
      </c>
    </row>
    <row r="804" spans="1:2" x14ac:dyDescent="0.25">
      <c r="A804" s="2">
        <v>42807</v>
      </c>
      <c r="B804">
        <f t="shared" si="12"/>
        <v>2</v>
      </c>
    </row>
    <row r="805" spans="1:2" x14ac:dyDescent="0.25">
      <c r="A805" s="2">
        <v>42808</v>
      </c>
      <c r="B805">
        <f t="shared" si="12"/>
        <v>3</v>
      </c>
    </row>
    <row r="806" spans="1:2" x14ac:dyDescent="0.25">
      <c r="A806" s="2">
        <v>42809</v>
      </c>
      <c r="B806">
        <f t="shared" si="12"/>
        <v>4</v>
      </c>
    </row>
    <row r="807" spans="1:2" x14ac:dyDescent="0.25">
      <c r="A807" s="2">
        <v>42810</v>
      </c>
      <c r="B807">
        <f t="shared" si="12"/>
        <v>5</v>
      </c>
    </row>
    <row r="808" spans="1:2" x14ac:dyDescent="0.25">
      <c r="A808" s="2">
        <v>42811</v>
      </c>
      <c r="B808">
        <f t="shared" si="12"/>
        <v>6</v>
      </c>
    </row>
    <row r="809" spans="1:2" x14ac:dyDescent="0.25">
      <c r="A809" s="2">
        <v>42812</v>
      </c>
      <c r="B809">
        <f t="shared" si="12"/>
        <v>7</v>
      </c>
    </row>
    <row r="810" spans="1:2" x14ac:dyDescent="0.25">
      <c r="A810" s="2">
        <v>42813</v>
      </c>
      <c r="B810">
        <f t="shared" si="12"/>
        <v>1</v>
      </c>
    </row>
    <row r="811" spans="1:2" x14ac:dyDescent="0.25">
      <c r="A811" s="2">
        <v>42814</v>
      </c>
      <c r="B811">
        <f t="shared" si="12"/>
        <v>2</v>
      </c>
    </row>
    <row r="812" spans="1:2" x14ac:dyDescent="0.25">
      <c r="A812" s="2">
        <v>42815</v>
      </c>
      <c r="B812">
        <f t="shared" si="12"/>
        <v>3</v>
      </c>
    </row>
    <row r="813" spans="1:2" x14ac:dyDescent="0.25">
      <c r="A813" s="2">
        <v>42816</v>
      </c>
      <c r="B813">
        <f t="shared" si="12"/>
        <v>4</v>
      </c>
    </row>
    <row r="814" spans="1:2" x14ac:dyDescent="0.25">
      <c r="A814" s="2">
        <v>42817</v>
      </c>
      <c r="B814">
        <f t="shared" si="12"/>
        <v>5</v>
      </c>
    </row>
    <row r="815" spans="1:2" x14ac:dyDescent="0.25">
      <c r="A815" s="2">
        <v>42818</v>
      </c>
      <c r="B815">
        <f t="shared" si="12"/>
        <v>6</v>
      </c>
    </row>
    <row r="816" spans="1:2" x14ac:dyDescent="0.25">
      <c r="A816" s="2">
        <v>42819</v>
      </c>
      <c r="B816">
        <f t="shared" si="12"/>
        <v>7</v>
      </c>
    </row>
    <row r="817" spans="1:2" x14ac:dyDescent="0.25">
      <c r="A817" s="2">
        <v>42820</v>
      </c>
      <c r="B817">
        <f t="shared" si="12"/>
        <v>1</v>
      </c>
    </row>
    <row r="818" spans="1:2" x14ac:dyDescent="0.25">
      <c r="A818" s="2">
        <v>42821</v>
      </c>
      <c r="B818">
        <f t="shared" si="12"/>
        <v>2</v>
      </c>
    </row>
    <row r="819" spans="1:2" x14ac:dyDescent="0.25">
      <c r="A819" s="2">
        <v>42822</v>
      </c>
      <c r="B819">
        <f t="shared" si="12"/>
        <v>3</v>
      </c>
    </row>
    <row r="820" spans="1:2" x14ac:dyDescent="0.25">
      <c r="A820" s="2">
        <v>42823</v>
      </c>
      <c r="B820">
        <f t="shared" si="12"/>
        <v>4</v>
      </c>
    </row>
    <row r="821" spans="1:2" x14ac:dyDescent="0.25">
      <c r="A821" s="2">
        <v>42824</v>
      </c>
      <c r="B821">
        <f t="shared" si="12"/>
        <v>5</v>
      </c>
    </row>
    <row r="822" spans="1:2" x14ac:dyDescent="0.25">
      <c r="A822" s="2">
        <v>42825</v>
      </c>
      <c r="B822">
        <f t="shared" si="12"/>
        <v>6</v>
      </c>
    </row>
    <row r="823" spans="1:2" x14ac:dyDescent="0.25">
      <c r="A823" s="2">
        <v>42826</v>
      </c>
      <c r="B823">
        <f t="shared" si="12"/>
        <v>7</v>
      </c>
    </row>
    <row r="824" spans="1:2" x14ac:dyDescent="0.25">
      <c r="A824" s="2">
        <v>42827</v>
      </c>
      <c r="B824">
        <f t="shared" si="12"/>
        <v>1</v>
      </c>
    </row>
    <row r="825" spans="1:2" x14ac:dyDescent="0.25">
      <c r="A825" s="2">
        <v>42828</v>
      </c>
      <c r="B825">
        <f t="shared" si="12"/>
        <v>2</v>
      </c>
    </row>
    <row r="826" spans="1:2" x14ac:dyDescent="0.25">
      <c r="A826" s="2">
        <v>42829</v>
      </c>
      <c r="B826">
        <f t="shared" si="12"/>
        <v>3</v>
      </c>
    </row>
    <row r="827" spans="1:2" x14ac:dyDescent="0.25">
      <c r="A827" s="2">
        <v>42830</v>
      </c>
      <c r="B827">
        <f t="shared" si="12"/>
        <v>4</v>
      </c>
    </row>
    <row r="828" spans="1:2" x14ac:dyDescent="0.25">
      <c r="A828" s="2">
        <v>42831</v>
      </c>
      <c r="B828">
        <f t="shared" si="12"/>
        <v>5</v>
      </c>
    </row>
    <row r="829" spans="1:2" x14ac:dyDescent="0.25">
      <c r="A829" s="2">
        <v>42832</v>
      </c>
      <c r="B829">
        <f t="shared" si="12"/>
        <v>6</v>
      </c>
    </row>
    <row r="830" spans="1:2" x14ac:dyDescent="0.25">
      <c r="A830" s="2">
        <v>42833</v>
      </c>
      <c r="B830">
        <f t="shared" si="12"/>
        <v>7</v>
      </c>
    </row>
    <row r="831" spans="1:2" x14ac:dyDescent="0.25">
      <c r="A831" s="2">
        <v>42834</v>
      </c>
      <c r="B831">
        <f t="shared" si="12"/>
        <v>1</v>
      </c>
    </row>
    <row r="832" spans="1:2" x14ac:dyDescent="0.25">
      <c r="A832" s="2">
        <v>42835</v>
      </c>
      <c r="B832">
        <f t="shared" si="12"/>
        <v>2</v>
      </c>
    </row>
    <row r="833" spans="1:2" x14ac:dyDescent="0.25">
      <c r="A833" s="2">
        <v>42836</v>
      </c>
      <c r="B833">
        <f t="shared" si="12"/>
        <v>3</v>
      </c>
    </row>
    <row r="834" spans="1:2" x14ac:dyDescent="0.25">
      <c r="A834" s="2">
        <v>42837</v>
      </c>
      <c r="B834">
        <f t="shared" si="12"/>
        <v>4</v>
      </c>
    </row>
    <row r="835" spans="1:2" x14ac:dyDescent="0.25">
      <c r="A835" s="2">
        <v>42838</v>
      </c>
      <c r="B835">
        <f t="shared" ref="B835:B898" si="13">WEEKDAY(A835,1)</f>
        <v>5</v>
      </c>
    </row>
    <row r="836" spans="1:2" x14ac:dyDescent="0.25">
      <c r="A836" s="2">
        <v>42839</v>
      </c>
      <c r="B836">
        <f t="shared" si="13"/>
        <v>6</v>
      </c>
    </row>
    <row r="837" spans="1:2" x14ac:dyDescent="0.25">
      <c r="A837" s="2">
        <v>42840</v>
      </c>
      <c r="B837">
        <f t="shared" si="13"/>
        <v>7</v>
      </c>
    </row>
    <row r="838" spans="1:2" x14ac:dyDescent="0.25">
      <c r="A838" s="2">
        <v>42841</v>
      </c>
      <c r="B838">
        <f t="shared" si="13"/>
        <v>1</v>
      </c>
    </row>
    <row r="839" spans="1:2" x14ac:dyDescent="0.25">
      <c r="A839" s="2">
        <v>42842</v>
      </c>
      <c r="B839">
        <f t="shared" si="13"/>
        <v>2</v>
      </c>
    </row>
    <row r="840" spans="1:2" x14ac:dyDescent="0.25">
      <c r="A840" s="2">
        <v>42843</v>
      </c>
      <c r="B840">
        <f t="shared" si="13"/>
        <v>3</v>
      </c>
    </row>
    <row r="841" spans="1:2" x14ac:dyDescent="0.25">
      <c r="A841" s="2">
        <v>42844</v>
      </c>
      <c r="B841">
        <f t="shared" si="13"/>
        <v>4</v>
      </c>
    </row>
    <row r="842" spans="1:2" x14ac:dyDescent="0.25">
      <c r="A842" s="2">
        <v>42845</v>
      </c>
      <c r="B842">
        <f t="shared" si="13"/>
        <v>5</v>
      </c>
    </row>
    <row r="843" spans="1:2" x14ac:dyDescent="0.25">
      <c r="A843" s="2">
        <v>42846</v>
      </c>
      <c r="B843">
        <f t="shared" si="13"/>
        <v>6</v>
      </c>
    </row>
    <row r="844" spans="1:2" x14ac:dyDescent="0.25">
      <c r="A844" s="2">
        <v>42847</v>
      </c>
      <c r="B844">
        <f t="shared" si="13"/>
        <v>7</v>
      </c>
    </row>
    <row r="845" spans="1:2" x14ac:dyDescent="0.25">
      <c r="A845" s="2">
        <v>42848</v>
      </c>
      <c r="B845">
        <f t="shared" si="13"/>
        <v>1</v>
      </c>
    </row>
    <row r="846" spans="1:2" x14ac:dyDescent="0.25">
      <c r="A846" s="2">
        <v>42849</v>
      </c>
      <c r="B846">
        <f t="shared" si="13"/>
        <v>2</v>
      </c>
    </row>
    <row r="847" spans="1:2" x14ac:dyDescent="0.25">
      <c r="A847" s="2">
        <v>42850</v>
      </c>
      <c r="B847">
        <f t="shared" si="13"/>
        <v>3</v>
      </c>
    </row>
    <row r="848" spans="1:2" x14ac:dyDescent="0.25">
      <c r="A848" s="2">
        <v>42851</v>
      </c>
      <c r="B848">
        <f t="shared" si="13"/>
        <v>4</v>
      </c>
    </row>
    <row r="849" spans="1:2" x14ac:dyDescent="0.25">
      <c r="A849" s="2">
        <v>42852</v>
      </c>
      <c r="B849">
        <f t="shared" si="13"/>
        <v>5</v>
      </c>
    </row>
    <row r="850" spans="1:2" x14ac:dyDescent="0.25">
      <c r="A850" s="2">
        <v>42853</v>
      </c>
      <c r="B850">
        <f t="shared" si="13"/>
        <v>6</v>
      </c>
    </row>
    <row r="851" spans="1:2" x14ac:dyDescent="0.25">
      <c r="A851" s="2">
        <v>42854</v>
      </c>
      <c r="B851">
        <f t="shared" si="13"/>
        <v>7</v>
      </c>
    </row>
    <row r="852" spans="1:2" x14ac:dyDescent="0.25">
      <c r="A852" s="2">
        <v>42855</v>
      </c>
      <c r="B852">
        <f t="shared" si="13"/>
        <v>1</v>
      </c>
    </row>
    <row r="853" spans="1:2" x14ac:dyDescent="0.25">
      <c r="A853" s="2">
        <v>42856</v>
      </c>
      <c r="B853">
        <f t="shared" si="13"/>
        <v>2</v>
      </c>
    </row>
    <row r="854" spans="1:2" x14ac:dyDescent="0.25">
      <c r="A854" s="2">
        <v>42857</v>
      </c>
      <c r="B854">
        <f t="shared" si="13"/>
        <v>3</v>
      </c>
    </row>
    <row r="855" spans="1:2" x14ac:dyDescent="0.25">
      <c r="A855" s="2">
        <v>42858</v>
      </c>
      <c r="B855">
        <f t="shared" si="13"/>
        <v>4</v>
      </c>
    </row>
    <row r="856" spans="1:2" x14ac:dyDescent="0.25">
      <c r="A856" s="2">
        <v>42859</v>
      </c>
      <c r="B856">
        <f t="shared" si="13"/>
        <v>5</v>
      </c>
    </row>
    <row r="857" spans="1:2" x14ac:dyDescent="0.25">
      <c r="A857" s="2">
        <v>42860</v>
      </c>
      <c r="B857">
        <f t="shared" si="13"/>
        <v>6</v>
      </c>
    </row>
    <row r="858" spans="1:2" x14ac:dyDescent="0.25">
      <c r="A858" s="2">
        <v>42861</v>
      </c>
      <c r="B858">
        <f t="shared" si="13"/>
        <v>7</v>
      </c>
    </row>
    <row r="859" spans="1:2" x14ac:dyDescent="0.25">
      <c r="A859" s="2">
        <v>42862</v>
      </c>
      <c r="B859">
        <f t="shared" si="13"/>
        <v>1</v>
      </c>
    </row>
    <row r="860" spans="1:2" x14ac:dyDescent="0.25">
      <c r="A860" s="2">
        <v>42863</v>
      </c>
      <c r="B860">
        <f t="shared" si="13"/>
        <v>2</v>
      </c>
    </row>
    <row r="861" spans="1:2" x14ac:dyDescent="0.25">
      <c r="A861" s="2">
        <v>42864</v>
      </c>
      <c r="B861">
        <f t="shared" si="13"/>
        <v>3</v>
      </c>
    </row>
    <row r="862" spans="1:2" x14ac:dyDescent="0.25">
      <c r="A862" s="2">
        <v>42865</v>
      </c>
      <c r="B862">
        <f t="shared" si="13"/>
        <v>4</v>
      </c>
    </row>
    <row r="863" spans="1:2" x14ac:dyDescent="0.25">
      <c r="A863" s="2">
        <v>42866</v>
      </c>
      <c r="B863">
        <f t="shared" si="13"/>
        <v>5</v>
      </c>
    </row>
    <row r="864" spans="1:2" x14ac:dyDescent="0.25">
      <c r="A864" s="2">
        <v>42867</v>
      </c>
      <c r="B864">
        <f t="shared" si="13"/>
        <v>6</v>
      </c>
    </row>
    <row r="865" spans="1:2" x14ac:dyDescent="0.25">
      <c r="A865" s="2">
        <v>42868</v>
      </c>
      <c r="B865">
        <f t="shared" si="13"/>
        <v>7</v>
      </c>
    </row>
    <row r="866" spans="1:2" x14ac:dyDescent="0.25">
      <c r="A866" s="2">
        <v>42869</v>
      </c>
      <c r="B866">
        <f t="shared" si="13"/>
        <v>1</v>
      </c>
    </row>
    <row r="867" spans="1:2" x14ac:dyDescent="0.25">
      <c r="A867" s="2">
        <v>42870</v>
      </c>
      <c r="B867">
        <f t="shared" si="13"/>
        <v>2</v>
      </c>
    </row>
    <row r="868" spans="1:2" x14ac:dyDescent="0.25">
      <c r="A868" s="2">
        <v>42871</v>
      </c>
      <c r="B868">
        <f t="shared" si="13"/>
        <v>3</v>
      </c>
    </row>
    <row r="869" spans="1:2" x14ac:dyDescent="0.25">
      <c r="A869" s="2">
        <v>42872</v>
      </c>
      <c r="B869">
        <f t="shared" si="13"/>
        <v>4</v>
      </c>
    </row>
    <row r="870" spans="1:2" x14ac:dyDescent="0.25">
      <c r="A870" s="2">
        <v>42873</v>
      </c>
      <c r="B870">
        <f t="shared" si="13"/>
        <v>5</v>
      </c>
    </row>
    <row r="871" spans="1:2" x14ac:dyDescent="0.25">
      <c r="A871" s="2">
        <v>42874</v>
      </c>
      <c r="B871">
        <f t="shared" si="13"/>
        <v>6</v>
      </c>
    </row>
    <row r="872" spans="1:2" x14ac:dyDescent="0.25">
      <c r="A872" s="2">
        <v>42875</v>
      </c>
      <c r="B872">
        <f t="shared" si="13"/>
        <v>7</v>
      </c>
    </row>
    <row r="873" spans="1:2" x14ac:dyDescent="0.25">
      <c r="A873" s="2">
        <v>42876</v>
      </c>
      <c r="B873">
        <f t="shared" si="13"/>
        <v>1</v>
      </c>
    </row>
    <row r="874" spans="1:2" x14ac:dyDescent="0.25">
      <c r="A874" s="2">
        <v>42877</v>
      </c>
      <c r="B874">
        <f t="shared" si="13"/>
        <v>2</v>
      </c>
    </row>
    <row r="875" spans="1:2" x14ac:dyDescent="0.25">
      <c r="A875" s="2">
        <v>42878</v>
      </c>
      <c r="B875">
        <f t="shared" si="13"/>
        <v>3</v>
      </c>
    </row>
    <row r="876" spans="1:2" x14ac:dyDescent="0.25">
      <c r="A876" s="2">
        <v>42879</v>
      </c>
      <c r="B876">
        <f t="shared" si="13"/>
        <v>4</v>
      </c>
    </row>
    <row r="877" spans="1:2" x14ac:dyDescent="0.25">
      <c r="A877" s="2">
        <v>42880</v>
      </c>
      <c r="B877">
        <f t="shared" si="13"/>
        <v>5</v>
      </c>
    </row>
    <row r="878" spans="1:2" x14ac:dyDescent="0.25">
      <c r="A878" s="2">
        <v>42881</v>
      </c>
      <c r="B878">
        <f t="shared" si="13"/>
        <v>6</v>
      </c>
    </row>
    <row r="879" spans="1:2" x14ac:dyDescent="0.25">
      <c r="A879" s="2">
        <v>42882</v>
      </c>
      <c r="B879">
        <f t="shared" si="13"/>
        <v>7</v>
      </c>
    </row>
    <row r="880" spans="1:2" x14ac:dyDescent="0.25">
      <c r="A880" s="2">
        <v>42883</v>
      </c>
      <c r="B880">
        <f t="shared" si="13"/>
        <v>1</v>
      </c>
    </row>
    <row r="881" spans="1:2" x14ac:dyDescent="0.25">
      <c r="A881" s="2">
        <v>42884</v>
      </c>
      <c r="B881">
        <f t="shared" si="13"/>
        <v>2</v>
      </c>
    </row>
    <row r="882" spans="1:2" x14ac:dyDescent="0.25">
      <c r="A882" s="2">
        <v>42885</v>
      </c>
      <c r="B882">
        <f t="shared" si="13"/>
        <v>3</v>
      </c>
    </row>
    <row r="883" spans="1:2" x14ac:dyDescent="0.25">
      <c r="A883" s="2">
        <v>42886</v>
      </c>
      <c r="B883">
        <f t="shared" si="13"/>
        <v>4</v>
      </c>
    </row>
    <row r="884" spans="1:2" x14ac:dyDescent="0.25">
      <c r="A884" s="2">
        <v>42887</v>
      </c>
      <c r="B884">
        <f t="shared" si="13"/>
        <v>5</v>
      </c>
    </row>
    <row r="885" spans="1:2" x14ac:dyDescent="0.25">
      <c r="A885" s="2">
        <v>42888</v>
      </c>
      <c r="B885">
        <f t="shared" si="13"/>
        <v>6</v>
      </c>
    </row>
    <row r="886" spans="1:2" x14ac:dyDescent="0.25">
      <c r="A886" s="2">
        <v>42889</v>
      </c>
      <c r="B886">
        <f t="shared" si="13"/>
        <v>7</v>
      </c>
    </row>
    <row r="887" spans="1:2" x14ac:dyDescent="0.25">
      <c r="A887" s="2">
        <v>42890</v>
      </c>
      <c r="B887">
        <f t="shared" si="13"/>
        <v>1</v>
      </c>
    </row>
    <row r="888" spans="1:2" x14ac:dyDescent="0.25">
      <c r="A888" s="2">
        <v>42891</v>
      </c>
      <c r="B888">
        <f t="shared" si="13"/>
        <v>2</v>
      </c>
    </row>
    <row r="889" spans="1:2" x14ac:dyDescent="0.25">
      <c r="A889" s="2">
        <v>42892</v>
      </c>
      <c r="B889">
        <f t="shared" si="13"/>
        <v>3</v>
      </c>
    </row>
    <row r="890" spans="1:2" x14ac:dyDescent="0.25">
      <c r="A890" s="2">
        <v>42893</v>
      </c>
      <c r="B890">
        <f t="shared" si="13"/>
        <v>4</v>
      </c>
    </row>
    <row r="891" spans="1:2" x14ac:dyDescent="0.25">
      <c r="A891" s="2">
        <v>42894</v>
      </c>
      <c r="B891">
        <f t="shared" si="13"/>
        <v>5</v>
      </c>
    </row>
    <row r="892" spans="1:2" x14ac:dyDescent="0.25">
      <c r="A892" s="2">
        <v>42895</v>
      </c>
      <c r="B892">
        <f t="shared" si="13"/>
        <v>6</v>
      </c>
    </row>
    <row r="893" spans="1:2" x14ac:dyDescent="0.25">
      <c r="A893" s="2">
        <v>42896</v>
      </c>
      <c r="B893">
        <f t="shared" si="13"/>
        <v>7</v>
      </c>
    </row>
    <row r="894" spans="1:2" x14ac:dyDescent="0.25">
      <c r="A894" s="2">
        <v>42897</v>
      </c>
      <c r="B894">
        <f t="shared" si="13"/>
        <v>1</v>
      </c>
    </row>
    <row r="895" spans="1:2" x14ac:dyDescent="0.25">
      <c r="A895" s="2">
        <v>42898</v>
      </c>
      <c r="B895">
        <f t="shared" si="13"/>
        <v>2</v>
      </c>
    </row>
    <row r="896" spans="1:2" x14ac:dyDescent="0.25">
      <c r="A896" s="2">
        <v>42899</v>
      </c>
      <c r="B896">
        <f t="shared" si="13"/>
        <v>3</v>
      </c>
    </row>
    <row r="897" spans="1:2" x14ac:dyDescent="0.25">
      <c r="A897" s="2">
        <v>42900</v>
      </c>
      <c r="B897">
        <f t="shared" si="13"/>
        <v>4</v>
      </c>
    </row>
    <row r="898" spans="1:2" x14ac:dyDescent="0.25">
      <c r="A898" s="2">
        <v>42901</v>
      </c>
      <c r="B898">
        <f t="shared" si="13"/>
        <v>5</v>
      </c>
    </row>
    <row r="899" spans="1:2" x14ac:dyDescent="0.25">
      <c r="A899" s="2">
        <v>42902</v>
      </c>
      <c r="B899">
        <f t="shared" ref="B899:B962" si="14">WEEKDAY(A899,1)</f>
        <v>6</v>
      </c>
    </row>
    <row r="900" spans="1:2" x14ac:dyDescent="0.25">
      <c r="A900" s="2">
        <v>42903</v>
      </c>
      <c r="B900">
        <f t="shared" si="14"/>
        <v>7</v>
      </c>
    </row>
    <row r="901" spans="1:2" x14ac:dyDescent="0.25">
      <c r="A901" s="2">
        <v>42904</v>
      </c>
      <c r="B901">
        <f t="shared" si="14"/>
        <v>1</v>
      </c>
    </row>
    <row r="902" spans="1:2" x14ac:dyDescent="0.25">
      <c r="A902" s="2">
        <v>42905</v>
      </c>
      <c r="B902">
        <f t="shared" si="14"/>
        <v>2</v>
      </c>
    </row>
    <row r="903" spans="1:2" x14ac:dyDescent="0.25">
      <c r="A903" s="2">
        <v>42906</v>
      </c>
      <c r="B903">
        <f t="shared" si="14"/>
        <v>3</v>
      </c>
    </row>
    <row r="904" spans="1:2" x14ac:dyDescent="0.25">
      <c r="A904" s="2">
        <v>42907</v>
      </c>
      <c r="B904">
        <f t="shared" si="14"/>
        <v>4</v>
      </c>
    </row>
    <row r="905" spans="1:2" x14ac:dyDescent="0.25">
      <c r="A905" s="2">
        <v>42908</v>
      </c>
      <c r="B905">
        <f t="shared" si="14"/>
        <v>5</v>
      </c>
    </row>
    <row r="906" spans="1:2" x14ac:dyDescent="0.25">
      <c r="A906" s="2">
        <v>42909</v>
      </c>
      <c r="B906">
        <f t="shared" si="14"/>
        <v>6</v>
      </c>
    </row>
    <row r="907" spans="1:2" x14ac:dyDescent="0.25">
      <c r="A907" s="2">
        <v>42910</v>
      </c>
      <c r="B907">
        <f t="shared" si="14"/>
        <v>7</v>
      </c>
    </row>
    <row r="908" spans="1:2" x14ac:dyDescent="0.25">
      <c r="A908" s="2">
        <v>42911</v>
      </c>
      <c r="B908">
        <f t="shared" si="14"/>
        <v>1</v>
      </c>
    </row>
    <row r="909" spans="1:2" x14ac:dyDescent="0.25">
      <c r="A909" s="2">
        <v>42912</v>
      </c>
      <c r="B909">
        <f t="shared" si="14"/>
        <v>2</v>
      </c>
    </row>
    <row r="910" spans="1:2" x14ac:dyDescent="0.25">
      <c r="A910" s="2">
        <v>42913</v>
      </c>
      <c r="B910">
        <f t="shared" si="14"/>
        <v>3</v>
      </c>
    </row>
    <row r="911" spans="1:2" x14ac:dyDescent="0.25">
      <c r="A911" s="2">
        <v>42914</v>
      </c>
      <c r="B911">
        <f t="shared" si="14"/>
        <v>4</v>
      </c>
    </row>
    <row r="912" spans="1:2" x14ac:dyDescent="0.25">
      <c r="A912" s="2">
        <v>42915</v>
      </c>
      <c r="B912">
        <f t="shared" si="14"/>
        <v>5</v>
      </c>
    </row>
    <row r="913" spans="1:2" x14ac:dyDescent="0.25">
      <c r="A913" s="2">
        <v>42916</v>
      </c>
      <c r="B913">
        <f t="shared" si="14"/>
        <v>6</v>
      </c>
    </row>
    <row r="914" spans="1:2" x14ac:dyDescent="0.25">
      <c r="A914" s="2">
        <v>42917</v>
      </c>
      <c r="B914">
        <f t="shared" si="14"/>
        <v>7</v>
      </c>
    </row>
    <row r="915" spans="1:2" x14ac:dyDescent="0.25">
      <c r="A915" s="2">
        <v>42918</v>
      </c>
      <c r="B915">
        <f t="shared" si="14"/>
        <v>1</v>
      </c>
    </row>
    <row r="916" spans="1:2" x14ac:dyDescent="0.25">
      <c r="A916" s="2">
        <v>42919</v>
      </c>
      <c r="B916">
        <f t="shared" si="14"/>
        <v>2</v>
      </c>
    </row>
    <row r="917" spans="1:2" x14ac:dyDescent="0.25">
      <c r="A917" s="2">
        <v>42920</v>
      </c>
      <c r="B917">
        <f t="shared" si="14"/>
        <v>3</v>
      </c>
    </row>
    <row r="918" spans="1:2" x14ac:dyDescent="0.25">
      <c r="A918" s="2">
        <v>42921</v>
      </c>
      <c r="B918">
        <f t="shared" si="14"/>
        <v>4</v>
      </c>
    </row>
    <row r="919" spans="1:2" x14ac:dyDescent="0.25">
      <c r="A919" s="2">
        <v>42922</v>
      </c>
      <c r="B919">
        <f t="shared" si="14"/>
        <v>5</v>
      </c>
    </row>
    <row r="920" spans="1:2" x14ac:dyDescent="0.25">
      <c r="A920" s="2">
        <v>42923</v>
      </c>
      <c r="B920">
        <f t="shared" si="14"/>
        <v>6</v>
      </c>
    </row>
    <row r="921" spans="1:2" x14ac:dyDescent="0.25">
      <c r="A921" s="2">
        <v>42924</v>
      </c>
      <c r="B921">
        <f t="shared" si="14"/>
        <v>7</v>
      </c>
    </row>
    <row r="922" spans="1:2" x14ac:dyDescent="0.25">
      <c r="A922" s="2">
        <v>42925</v>
      </c>
      <c r="B922">
        <f t="shared" si="14"/>
        <v>1</v>
      </c>
    </row>
    <row r="923" spans="1:2" x14ac:dyDescent="0.25">
      <c r="A923" s="2">
        <v>42926</v>
      </c>
      <c r="B923">
        <f t="shared" si="14"/>
        <v>2</v>
      </c>
    </row>
    <row r="924" spans="1:2" x14ac:dyDescent="0.25">
      <c r="A924" s="2">
        <v>42927</v>
      </c>
      <c r="B924">
        <f t="shared" si="14"/>
        <v>3</v>
      </c>
    </row>
    <row r="925" spans="1:2" x14ac:dyDescent="0.25">
      <c r="A925" s="2">
        <v>42928</v>
      </c>
      <c r="B925">
        <f t="shared" si="14"/>
        <v>4</v>
      </c>
    </row>
    <row r="926" spans="1:2" x14ac:dyDescent="0.25">
      <c r="A926" s="2">
        <v>42929</v>
      </c>
      <c r="B926">
        <f t="shared" si="14"/>
        <v>5</v>
      </c>
    </row>
    <row r="927" spans="1:2" x14ac:dyDescent="0.25">
      <c r="A927" s="2">
        <v>42930</v>
      </c>
      <c r="B927">
        <f t="shared" si="14"/>
        <v>6</v>
      </c>
    </row>
    <row r="928" spans="1:2" x14ac:dyDescent="0.25">
      <c r="A928" s="2">
        <v>42931</v>
      </c>
      <c r="B928">
        <f t="shared" si="14"/>
        <v>7</v>
      </c>
    </row>
    <row r="929" spans="1:2" x14ac:dyDescent="0.25">
      <c r="A929" s="2">
        <v>42932</v>
      </c>
      <c r="B929">
        <f t="shared" si="14"/>
        <v>1</v>
      </c>
    </row>
    <row r="930" spans="1:2" x14ac:dyDescent="0.25">
      <c r="A930" s="2">
        <v>42933</v>
      </c>
      <c r="B930">
        <f t="shared" si="14"/>
        <v>2</v>
      </c>
    </row>
    <row r="931" spans="1:2" x14ac:dyDescent="0.25">
      <c r="A931" s="2">
        <v>42934</v>
      </c>
      <c r="B931">
        <f t="shared" si="14"/>
        <v>3</v>
      </c>
    </row>
    <row r="932" spans="1:2" x14ac:dyDescent="0.25">
      <c r="A932" s="2">
        <v>42935</v>
      </c>
      <c r="B932">
        <f t="shared" si="14"/>
        <v>4</v>
      </c>
    </row>
    <row r="933" spans="1:2" x14ac:dyDescent="0.25">
      <c r="A933" s="2">
        <v>42936</v>
      </c>
      <c r="B933">
        <f t="shared" si="14"/>
        <v>5</v>
      </c>
    </row>
    <row r="934" spans="1:2" x14ac:dyDescent="0.25">
      <c r="A934" s="2">
        <v>42937</v>
      </c>
      <c r="B934">
        <f t="shared" si="14"/>
        <v>6</v>
      </c>
    </row>
    <row r="935" spans="1:2" x14ac:dyDescent="0.25">
      <c r="A935" s="2">
        <v>42938</v>
      </c>
      <c r="B935">
        <f t="shared" si="14"/>
        <v>7</v>
      </c>
    </row>
    <row r="936" spans="1:2" x14ac:dyDescent="0.25">
      <c r="A936" s="2">
        <v>42939</v>
      </c>
      <c r="B936">
        <f t="shared" si="14"/>
        <v>1</v>
      </c>
    </row>
    <row r="937" spans="1:2" x14ac:dyDescent="0.25">
      <c r="A937" s="2">
        <v>42940</v>
      </c>
      <c r="B937">
        <f t="shared" si="14"/>
        <v>2</v>
      </c>
    </row>
    <row r="938" spans="1:2" x14ac:dyDescent="0.25">
      <c r="A938" s="2">
        <v>42941</v>
      </c>
      <c r="B938">
        <f t="shared" si="14"/>
        <v>3</v>
      </c>
    </row>
    <row r="939" spans="1:2" x14ac:dyDescent="0.25">
      <c r="A939" s="2">
        <v>42942</v>
      </c>
      <c r="B939">
        <f t="shared" si="14"/>
        <v>4</v>
      </c>
    </row>
    <row r="940" spans="1:2" x14ac:dyDescent="0.25">
      <c r="A940" s="2">
        <v>42943</v>
      </c>
      <c r="B940">
        <f t="shared" si="14"/>
        <v>5</v>
      </c>
    </row>
    <row r="941" spans="1:2" x14ac:dyDescent="0.25">
      <c r="A941" s="2">
        <v>42944</v>
      </c>
      <c r="B941">
        <f t="shared" si="14"/>
        <v>6</v>
      </c>
    </row>
    <row r="942" spans="1:2" x14ac:dyDescent="0.25">
      <c r="A942" s="2">
        <v>42945</v>
      </c>
      <c r="B942">
        <f t="shared" si="14"/>
        <v>7</v>
      </c>
    </row>
    <row r="943" spans="1:2" x14ac:dyDescent="0.25">
      <c r="A943" s="2">
        <v>42946</v>
      </c>
      <c r="B943">
        <f t="shared" si="14"/>
        <v>1</v>
      </c>
    </row>
    <row r="944" spans="1:2" x14ac:dyDescent="0.25">
      <c r="A944" s="2">
        <v>42947</v>
      </c>
      <c r="B944">
        <f t="shared" si="14"/>
        <v>2</v>
      </c>
    </row>
    <row r="945" spans="1:2" x14ac:dyDescent="0.25">
      <c r="A945" s="2">
        <v>42948</v>
      </c>
      <c r="B945">
        <f t="shared" si="14"/>
        <v>3</v>
      </c>
    </row>
    <row r="946" spans="1:2" x14ac:dyDescent="0.25">
      <c r="A946" s="2">
        <v>42949</v>
      </c>
      <c r="B946">
        <f t="shared" si="14"/>
        <v>4</v>
      </c>
    </row>
    <row r="947" spans="1:2" x14ac:dyDescent="0.25">
      <c r="A947" s="2">
        <v>42950</v>
      </c>
      <c r="B947">
        <f t="shared" si="14"/>
        <v>5</v>
      </c>
    </row>
    <row r="948" spans="1:2" x14ac:dyDescent="0.25">
      <c r="A948" s="2">
        <v>42951</v>
      </c>
      <c r="B948">
        <f t="shared" si="14"/>
        <v>6</v>
      </c>
    </row>
    <row r="949" spans="1:2" x14ac:dyDescent="0.25">
      <c r="A949" s="2">
        <v>42952</v>
      </c>
      <c r="B949">
        <f t="shared" si="14"/>
        <v>7</v>
      </c>
    </row>
    <row r="950" spans="1:2" x14ac:dyDescent="0.25">
      <c r="A950" s="2">
        <v>42953</v>
      </c>
      <c r="B950">
        <f t="shared" si="14"/>
        <v>1</v>
      </c>
    </row>
    <row r="951" spans="1:2" x14ac:dyDescent="0.25">
      <c r="A951" s="2">
        <v>42954</v>
      </c>
      <c r="B951">
        <f t="shared" si="14"/>
        <v>2</v>
      </c>
    </row>
    <row r="952" spans="1:2" x14ac:dyDescent="0.25">
      <c r="A952" s="2">
        <v>42955</v>
      </c>
      <c r="B952">
        <f t="shared" si="14"/>
        <v>3</v>
      </c>
    </row>
    <row r="953" spans="1:2" x14ac:dyDescent="0.25">
      <c r="A953" s="2">
        <v>42956</v>
      </c>
      <c r="B953">
        <f t="shared" si="14"/>
        <v>4</v>
      </c>
    </row>
    <row r="954" spans="1:2" x14ac:dyDescent="0.25">
      <c r="A954" s="2">
        <v>42957</v>
      </c>
      <c r="B954">
        <f t="shared" si="14"/>
        <v>5</v>
      </c>
    </row>
    <row r="955" spans="1:2" x14ac:dyDescent="0.25">
      <c r="A955" s="2">
        <v>42958</v>
      </c>
      <c r="B955">
        <f t="shared" si="14"/>
        <v>6</v>
      </c>
    </row>
    <row r="956" spans="1:2" x14ac:dyDescent="0.25">
      <c r="A956" s="2">
        <v>42959</v>
      </c>
      <c r="B956">
        <f t="shared" si="14"/>
        <v>7</v>
      </c>
    </row>
    <row r="957" spans="1:2" x14ac:dyDescent="0.25">
      <c r="A957" s="2">
        <v>42960</v>
      </c>
      <c r="B957">
        <f t="shared" si="14"/>
        <v>1</v>
      </c>
    </row>
    <row r="958" spans="1:2" x14ac:dyDescent="0.25">
      <c r="A958" s="2">
        <v>42961</v>
      </c>
      <c r="B958">
        <f t="shared" si="14"/>
        <v>2</v>
      </c>
    </row>
    <row r="959" spans="1:2" x14ac:dyDescent="0.25">
      <c r="A959" s="2">
        <v>42962</v>
      </c>
      <c r="B959">
        <f t="shared" si="14"/>
        <v>3</v>
      </c>
    </row>
    <row r="960" spans="1:2" x14ac:dyDescent="0.25">
      <c r="A960" s="2">
        <v>42963</v>
      </c>
      <c r="B960">
        <f t="shared" si="14"/>
        <v>4</v>
      </c>
    </row>
    <row r="961" spans="1:2" x14ac:dyDescent="0.25">
      <c r="A961" s="2">
        <v>42964</v>
      </c>
      <c r="B961">
        <f t="shared" si="14"/>
        <v>5</v>
      </c>
    </row>
    <row r="962" spans="1:2" x14ac:dyDescent="0.25">
      <c r="A962" s="2">
        <v>42965</v>
      </c>
      <c r="B962">
        <f t="shared" si="14"/>
        <v>6</v>
      </c>
    </row>
    <row r="963" spans="1:2" x14ac:dyDescent="0.25">
      <c r="A963" s="2">
        <v>42966</v>
      </c>
      <c r="B963">
        <f t="shared" ref="B963:B1026" si="15">WEEKDAY(A963,1)</f>
        <v>7</v>
      </c>
    </row>
    <row r="964" spans="1:2" x14ac:dyDescent="0.25">
      <c r="A964" s="2">
        <v>42967</v>
      </c>
      <c r="B964">
        <f t="shared" si="15"/>
        <v>1</v>
      </c>
    </row>
    <row r="965" spans="1:2" x14ac:dyDescent="0.25">
      <c r="A965" s="2">
        <v>42968</v>
      </c>
      <c r="B965">
        <f t="shared" si="15"/>
        <v>2</v>
      </c>
    </row>
    <row r="966" spans="1:2" x14ac:dyDescent="0.25">
      <c r="A966" s="2">
        <v>42969</v>
      </c>
      <c r="B966">
        <f t="shared" si="15"/>
        <v>3</v>
      </c>
    </row>
    <row r="967" spans="1:2" x14ac:dyDescent="0.25">
      <c r="A967" s="2">
        <v>42970</v>
      </c>
      <c r="B967">
        <f t="shared" si="15"/>
        <v>4</v>
      </c>
    </row>
    <row r="968" spans="1:2" x14ac:dyDescent="0.25">
      <c r="A968" s="2">
        <v>42971</v>
      </c>
      <c r="B968">
        <f t="shared" si="15"/>
        <v>5</v>
      </c>
    </row>
    <row r="969" spans="1:2" x14ac:dyDescent="0.25">
      <c r="A969" s="2">
        <v>42972</v>
      </c>
      <c r="B969">
        <f t="shared" si="15"/>
        <v>6</v>
      </c>
    </row>
    <row r="970" spans="1:2" x14ac:dyDescent="0.25">
      <c r="A970" s="2">
        <v>42973</v>
      </c>
      <c r="B970">
        <f t="shared" si="15"/>
        <v>7</v>
      </c>
    </row>
    <row r="971" spans="1:2" x14ac:dyDescent="0.25">
      <c r="A971" s="2">
        <v>42974</v>
      </c>
      <c r="B971">
        <f t="shared" si="15"/>
        <v>1</v>
      </c>
    </row>
    <row r="972" spans="1:2" x14ac:dyDescent="0.25">
      <c r="A972" s="2">
        <v>42975</v>
      </c>
      <c r="B972">
        <f t="shared" si="15"/>
        <v>2</v>
      </c>
    </row>
    <row r="973" spans="1:2" x14ac:dyDescent="0.25">
      <c r="A973" s="2">
        <v>42976</v>
      </c>
      <c r="B973">
        <f t="shared" si="15"/>
        <v>3</v>
      </c>
    </row>
    <row r="974" spans="1:2" x14ac:dyDescent="0.25">
      <c r="A974" s="2">
        <v>42977</v>
      </c>
      <c r="B974">
        <f t="shared" si="15"/>
        <v>4</v>
      </c>
    </row>
    <row r="975" spans="1:2" x14ac:dyDescent="0.25">
      <c r="A975" s="2">
        <v>42978</v>
      </c>
      <c r="B975">
        <f t="shared" si="15"/>
        <v>5</v>
      </c>
    </row>
    <row r="976" spans="1:2" x14ac:dyDescent="0.25">
      <c r="A976" s="2">
        <v>42979</v>
      </c>
      <c r="B976">
        <f t="shared" si="15"/>
        <v>6</v>
      </c>
    </row>
    <row r="977" spans="1:2" x14ac:dyDescent="0.25">
      <c r="A977" s="2">
        <v>42980</v>
      </c>
      <c r="B977">
        <f t="shared" si="15"/>
        <v>7</v>
      </c>
    </row>
    <row r="978" spans="1:2" x14ac:dyDescent="0.25">
      <c r="A978" s="2">
        <v>42981</v>
      </c>
      <c r="B978">
        <f t="shared" si="15"/>
        <v>1</v>
      </c>
    </row>
    <row r="979" spans="1:2" x14ac:dyDescent="0.25">
      <c r="A979" s="2">
        <v>42982</v>
      </c>
      <c r="B979">
        <f t="shared" si="15"/>
        <v>2</v>
      </c>
    </row>
    <row r="980" spans="1:2" x14ac:dyDescent="0.25">
      <c r="A980" s="2">
        <v>42983</v>
      </c>
      <c r="B980">
        <f t="shared" si="15"/>
        <v>3</v>
      </c>
    </row>
    <row r="981" spans="1:2" x14ac:dyDescent="0.25">
      <c r="A981" s="2">
        <v>42984</v>
      </c>
      <c r="B981">
        <f t="shared" si="15"/>
        <v>4</v>
      </c>
    </row>
    <row r="982" spans="1:2" x14ac:dyDescent="0.25">
      <c r="A982" s="2">
        <v>42985</v>
      </c>
      <c r="B982">
        <f t="shared" si="15"/>
        <v>5</v>
      </c>
    </row>
    <row r="983" spans="1:2" x14ac:dyDescent="0.25">
      <c r="A983" s="2">
        <v>42986</v>
      </c>
      <c r="B983">
        <f t="shared" si="15"/>
        <v>6</v>
      </c>
    </row>
    <row r="984" spans="1:2" x14ac:dyDescent="0.25">
      <c r="A984" s="2">
        <v>42987</v>
      </c>
      <c r="B984">
        <f t="shared" si="15"/>
        <v>7</v>
      </c>
    </row>
    <row r="985" spans="1:2" x14ac:dyDescent="0.25">
      <c r="A985" s="2">
        <v>42988</v>
      </c>
      <c r="B985">
        <f t="shared" si="15"/>
        <v>1</v>
      </c>
    </row>
    <row r="986" spans="1:2" x14ac:dyDescent="0.25">
      <c r="A986" s="2">
        <v>42989</v>
      </c>
      <c r="B986">
        <f t="shared" si="15"/>
        <v>2</v>
      </c>
    </row>
    <row r="987" spans="1:2" x14ac:dyDescent="0.25">
      <c r="A987" s="2">
        <v>42990</v>
      </c>
      <c r="B987">
        <f t="shared" si="15"/>
        <v>3</v>
      </c>
    </row>
    <row r="988" spans="1:2" x14ac:dyDescent="0.25">
      <c r="A988" s="2">
        <v>42991</v>
      </c>
      <c r="B988">
        <f t="shared" si="15"/>
        <v>4</v>
      </c>
    </row>
    <row r="989" spans="1:2" x14ac:dyDescent="0.25">
      <c r="A989" s="2">
        <v>42992</v>
      </c>
      <c r="B989">
        <f t="shared" si="15"/>
        <v>5</v>
      </c>
    </row>
    <row r="990" spans="1:2" x14ac:dyDescent="0.25">
      <c r="A990" s="2">
        <v>42993</v>
      </c>
      <c r="B990">
        <f t="shared" si="15"/>
        <v>6</v>
      </c>
    </row>
    <row r="991" spans="1:2" x14ac:dyDescent="0.25">
      <c r="A991" s="2">
        <v>42994</v>
      </c>
      <c r="B991">
        <f t="shared" si="15"/>
        <v>7</v>
      </c>
    </row>
    <row r="992" spans="1:2" x14ac:dyDescent="0.25">
      <c r="A992" s="2">
        <v>42995</v>
      </c>
      <c r="B992">
        <f t="shared" si="15"/>
        <v>1</v>
      </c>
    </row>
    <row r="993" spans="1:2" x14ac:dyDescent="0.25">
      <c r="A993" s="2">
        <v>42996</v>
      </c>
      <c r="B993">
        <f t="shared" si="15"/>
        <v>2</v>
      </c>
    </row>
    <row r="994" spans="1:2" x14ac:dyDescent="0.25">
      <c r="A994" s="2">
        <v>42997</v>
      </c>
      <c r="B994">
        <f t="shared" si="15"/>
        <v>3</v>
      </c>
    </row>
    <row r="995" spans="1:2" x14ac:dyDescent="0.25">
      <c r="A995" s="2">
        <v>42998</v>
      </c>
      <c r="B995">
        <f t="shared" si="15"/>
        <v>4</v>
      </c>
    </row>
    <row r="996" spans="1:2" x14ac:dyDescent="0.25">
      <c r="A996" s="2">
        <v>42999</v>
      </c>
      <c r="B996">
        <f t="shared" si="15"/>
        <v>5</v>
      </c>
    </row>
    <row r="997" spans="1:2" x14ac:dyDescent="0.25">
      <c r="A997" s="2">
        <v>43000</v>
      </c>
      <c r="B997">
        <f t="shared" si="15"/>
        <v>6</v>
      </c>
    </row>
    <row r="998" spans="1:2" x14ac:dyDescent="0.25">
      <c r="A998" s="2">
        <v>43001</v>
      </c>
      <c r="B998">
        <f t="shared" si="15"/>
        <v>7</v>
      </c>
    </row>
    <row r="999" spans="1:2" x14ac:dyDescent="0.25">
      <c r="A999" s="2">
        <v>43002</v>
      </c>
      <c r="B999">
        <f t="shared" si="15"/>
        <v>1</v>
      </c>
    </row>
    <row r="1000" spans="1:2" x14ac:dyDescent="0.25">
      <c r="A1000" s="2">
        <v>43003</v>
      </c>
      <c r="B1000">
        <f t="shared" si="15"/>
        <v>2</v>
      </c>
    </row>
    <row r="1001" spans="1:2" x14ac:dyDescent="0.25">
      <c r="A1001" s="2">
        <v>43004</v>
      </c>
      <c r="B1001">
        <f t="shared" si="15"/>
        <v>3</v>
      </c>
    </row>
    <row r="1002" spans="1:2" x14ac:dyDescent="0.25">
      <c r="A1002" s="2">
        <v>43005</v>
      </c>
      <c r="B1002">
        <f t="shared" si="15"/>
        <v>4</v>
      </c>
    </row>
    <row r="1003" spans="1:2" x14ac:dyDescent="0.25">
      <c r="A1003" s="2">
        <v>43006</v>
      </c>
      <c r="B1003">
        <f t="shared" si="15"/>
        <v>5</v>
      </c>
    </row>
    <row r="1004" spans="1:2" x14ac:dyDescent="0.25">
      <c r="A1004" s="2">
        <v>43007</v>
      </c>
      <c r="B1004">
        <f t="shared" si="15"/>
        <v>6</v>
      </c>
    </row>
    <row r="1005" spans="1:2" x14ac:dyDescent="0.25">
      <c r="A1005" s="2">
        <v>43008</v>
      </c>
      <c r="B1005">
        <f t="shared" si="15"/>
        <v>7</v>
      </c>
    </row>
    <row r="1006" spans="1:2" x14ac:dyDescent="0.25">
      <c r="A1006" s="2">
        <v>43009</v>
      </c>
      <c r="B1006">
        <f t="shared" si="15"/>
        <v>1</v>
      </c>
    </row>
    <row r="1007" spans="1:2" x14ac:dyDescent="0.25">
      <c r="A1007" s="2">
        <v>43010</v>
      </c>
      <c r="B1007">
        <f t="shared" si="15"/>
        <v>2</v>
      </c>
    </row>
    <row r="1008" spans="1:2" x14ac:dyDescent="0.25">
      <c r="A1008" s="2">
        <v>43011</v>
      </c>
      <c r="B1008">
        <f t="shared" si="15"/>
        <v>3</v>
      </c>
    </row>
    <row r="1009" spans="1:2" x14ac:dyDescent="0.25">
      <c r="A1009" s="2">
        <v>43012</v>
      </c>
      <c r="B1009">
        <f t="shared" si="15"/>
        <v>4</v>
      </c>
    </row>
    <row r="1010" spans="1:2" x14ac:dyDescent="0.25">
      <c r="A1010" s="2">
        <v>43013</v>
      </c>
      <c r="B1010">
        <f t="shared" si="15"/>
        <v>5</v>
      </c>
    </row>
    <row r="1011" spans="1:2" x14ac:dyDescent="0.25">
      <c r="A1011" s="2">
        <v>43014</v>
      </c>
      <c r="B1011">
        <f t="shared" si="15"/>
        <v>6</v>
      </c>
    </row>
    <row r="1012" spans="1:2" x14ac:dyDescent="0.25">
      <c r="A1012" s="2">
        <v>43015</v>
      </c>
      <c r="B1012">
        <f t="shared" si="15"/>
        <v>7</v>
      </c>
    </row>
    <row r="1013" spans="1:2" x14ac:dyDescent="0.25">
      <c r="A1013" s="2">
        <v>43016</v>
      </c>
      <c r="B1013">
        <f t="shared" si="15"/>
        <v>1</v>
      </c>
    </row>
    <row r="1014" spans="1:2" x14ac:dyDescent="0.25">
      <c r="A1014" s="2">
        <v>43017</v>
      </c>
      <c r="B1014">
        <f t="shared" si="15"/>
        <v>2</v>
      </c>
    </row>
    <row r="1015" spans="1:2" x14ac:dyDescent="0.25">
      <c r="A1015" s="2">
        <v>43018</v>
      </c>
      <c r="B1015">
        <f t="shared" si="15"/>
        <v>3</v>
      </c>
    </row>
    <row r="1016" spans="1:2" x14ac:dyDescent="0.25">
      <c r="A1016" s="2">
        <v>43019</v>
      </c>
      <c r="B1016">
        <f t="shared" si="15"/>
        <v>4</v>
      </c>
    </row>
    <row r="1017" spans="1:2" x14ac:dyDescent="0.25">
      <c r="A1017" s="2">
        <v>43020</v>
      </c>
      <c r="B1017">
        <f t="shared" si="15"/>
        <v>5</v>
      </c>
    </row>
    <row r="1018" spans="1:2" x14ac:dyDescent="0.25">
      <c r="A1018" s="2">
        <v>43021</v>
      </c>
      <c r="B1018">
        <f t="shared" si="15"/>
        <v>6</v>
      </c>
    </row>
    <row r="1019" spans="1:2" x14ac:dyDescent="0.25">
      <c r="A1019" s="2">
        <v>43022</v>
      </c>
      <c r="B1019">
        <f t="shared" si="15"/>
        <v>7</v>
      </c>
    </row>
    <row r="1020" spans="1:2" x14ac:dyDescent="0.25">
      <c r="A1020" s="2">
        <v>43023</v>
      </c>
      <c r="B1020">
        <f t="shared" si="15"/>
        <v>1</v>
      </c>
    </row>
    <row r="1021" spans="1:2" x14ac:dyDescent="0.25">
      <c r="A1021" s="2">
        <v>43024</v>
      </c>
      <c r="B1021">
        <f t="shared" si="15"/>
        <v>2</v>
      </c>
    </row>
    <row r="1022" spans="1:2" x14ac:dyDescent="0.25">
      <c r="A1022" s="2">
        <v>43025</v>
      </c>
      <c r="B1022">
        <f t="shared" si="15"/>
        <v>3</v>
      </c>
    </row>
    <row r="1023" spans="1:2" x14ac:dyDescent="0.25">
      <c r="A1023" s="2">
        <v>43026</v>
      </c>
      <c r="B1023">
        <f t="shared" si="15"/>
        <v>4</v>
      </c>
    </row>
    <row r="1024" spans="1:2" x14ac:dyDescent="0.25">
      <c r="A1024" s="2">
        <v>43027</v>
      </c>
      <c r="B1024">
        <f t="shared" si="15"/>
        <v>5</v>
      </c>
    </row>
    <row r="1025" spans="1:2" x14ac:dyDescent="0.25">
      <c r="A1025" s="2">
        <v>43028</v>
      </c>
      <c r="B1025">
        <f t="shared" si="15"/>
        <v>6</v>
      </c>
    </row>
    <row r="1026" spans="1:2" x14ac:dyDescent="0.25">
      <c r="A1026" s="2">
        <v>43029</v>
      </c>
      <c r="B1026">
        <f t="shared" si="15"/>
        <v>7</v>
      </c>
    </row>
    <row r="1027" spans="1:2" x14ac:dyDescent="0.25">
      <c r="A1027" s="2">
        <v>43030</v>
      </c>
      <c r="B1027">
        <f t="shared" ref="B1027:B1090" si="16">WEEKDAY(A1027,1)</f>
        <v>1</v>
      </c>
    </row>
    <row r="1028" spans="1:2" x14ac:dyDescent="0.25">
      <c r="A1028" s="2">
        <v>43031</v>
      </c>
      <c r="B1028">
        <f t="shared" si="16"/>
        <v>2</v>
      </c>
    </row>
    <row r="1029" spans="1:2" x14ac:dyDescent="0.25">
      <c r="A1029" s="2">
        <v>43032</v>
      </c>
      <c r="B1029">
        <f t="shared" si="16"/>
        <v>3</v>
      </c>
    </row>
    <row r="1030" spans="1:2" x14ac:dyDescent="0.25">
      <c r="A1030" s="2">
        <v>43033</v>
      </c>
      <c r="B1030">
        <f t="shared" si="16"/>
        <v>4</v>
      </c>
    </row>
    <row r="1031" spans="1:2" x14ac:dyDescent="0.25">
      <c r="A1031" s="2">
        <v>43034</v>
      </c>
      <c r="B1031">
        <f t="shared" si="16"/>
        <v>5</v>
      </c>
    </row>
    <row r="1032" spans="1:2" x14ac:dyDescent="0.25">
      <c r="A1032" s="2">
        <v>43035</v>
      </c>
      <c r="B1032">
        <f t="shared" si="16"/>
        <v>6</v>
      </c>
    </row>
    <row r="1033" spans="1:2" x14ac:dyDescent="0.25">
      <c r="A1033" s="2">
        <v>43036</v>
      </c>
      <c r="B1033">
        <f t="shared" si="16"/>
        <v>7</v>
      </c>
    </row>
    <row r="1034" spans="1:2" x14ac:dyDescent="0.25">
      <c r="A1034" s="2">
        <v>43037</v>
      </c>
      <c r="B1034">
        <f t="shared" si="16"/>
        <v>1</v>
      </c>
    </row>
    <row r="1035" spans="1:2" x14ac:dyDescent="0.25">
      <c r="A1035" s="2">
        <v>43038</v>
      </c>
      <c r="B1035">
        <f t="shared" si="16"/>
        <v>2</v>
      </c>
    </row>
    <row r="1036" spans="1:2" x14ac:dyDescent="0.25">
      <c r="A1036" s="2">
        <v>43039</v>
      </c>
      <c r="B1036">
        <f t="shared" si="16"/>
        <v>3</v>
      </c>
    </row>
    <row r="1037" spans="1:2" x14ac:dyDescent="0.25">
      <c r="A1037" s="2">
        <v>43040</v>
      </c>
      <c r="B1037">
        <f t="shared" si="16"/>
        <v>4</v>
      </c>
    </row>
    <row r="1038" spans="1:2" x14ac:dyDescent="0.25">
      <c r="A1038" s="2">
        <v>43041</v>
      </c>
      <c r="B1038">
        <f t="shared" si="16"/>
        <v>5</v>
      </c>
    </row>
    <row r="1039" spans="1:2" x14ac:dyDescent="0.25">
      <c r="A1039" s="2">
        <v>43042</v>
      </c>
      <c r="B1039">
        <f t="shared" si="16"/>
        <v>6</v>
      </c>
    </row>
    <row r="1040" spans="1:2" x14ac:dyDescent="0.25">
      <c r="A1040" s="2">
        <v>43043</v>
      </c>
      <c r="B1040">
        <f t="shared" si="16"/>
        <v>7</v>
      </c>
    </row>
    <row r="1041" spans="1:2" x14ac:dyDescent="0.25">
      <c r="A1041" s="2">
        <v>43044</v>
      </c>
      <c r="B1041">
        <f t="shared" si="16"/>
        <v>1</v>
      </c>
    </row>
    <row r="1042" spans="1:2" x14ac:dyDescent="0.25">
      <c r="A1042" s="2">
        <v>43045</v>
      </c>
      <c r="B1042">
        <f t="shared" si="16"/>
        <v>2</v>
      </c>
    </row>
    <row r="1043" spans="1:2" x14ac:dyDescent="0.25">
      <c r="A1043" s="2">
        <v>43046</v>
      </c>
      <c r="B1043">
        <f t="shared" si="16"/>
        <v>3</v>
      </c>
    </row>
    <row r="1044" spans="1:2" x14ac:dyDescent="0.25">
      <c r="A1044" s="2">
        <v>43047</v>
      </c>
      <c r="B1044">
        <f t="shared" si="16"/>
        <v>4</v>
      </c>
    </row>
    <row r="1045" spans="1:2" x14ac:dyDescent="0.25">
      <c r="A1045" s="2">
        <v>43048</v>
      </c>
      <c r="B1045">
        <f t="shared" si="16"/>
        <v>5</v>
      </c>
    </row>
    <row r="1046" spans="1:2" x14ac:dyDescent="0.25">
      <c r="A1046" s="2">
        <v>43049</v>
      </c>
      <c r="B1046">
        <f t="shared" si="16"/>
        <v>6</v>
      </c>
    </row>
    <row r="1047" spans="1:2" x14ac:dyDescent="0.25">
      <c r="A1047" s="2">
        <v>43050</v>
      </c>
      <c r="B1047">
        <f t="shared" si="16"/>
        <v>7</v>
      </c>
    </row>
    <row r="1048" spans="1:2" x14ac:dyDescent="0.25">
      <c r="A1048" s="2">
        <v>43051</v>
      </c>
      <c r="B1048">
        <f t="shared" si="16"/>
        <v>1</v>
      </c>
    </row>
    <row r="1049" spans="1:2" x14ac:dyDescent="0.25">
      <c r="A1049" s="2">
        <v>43052</v>
      </c>
      <c r="B1049">
        <f t="shared" si="16"/>
        <v>2</v>
      </c>
    </row>
    <row r="1050" spans="1:2" x14ac:dyDescent="0.25">
      <c r="A1050" s="2">
        <v>43053</v>
      </c>
      <c r="B1050">
        <f t="shared" si="16"/>
        <v>3</v>
      </c>
    </row>
    <row r="1051" spans="1:2" x14ac:dyDescent="0.25">
      <c r="A1051" s="2">
        <v>43054</v>
      </c>
      <c r="B1051">
        <f t="shared" si="16"/>
        <v>4</v>
      </c>
    </row>
    <row r="1052" spans="1:2" x14ac:dyDescent="0.25">
      <c r="A1052" s="2">
        <v>43055</v>
      </c>
      <c r="B1052">
        <f t="shared" si="16"/>
        <v>5</v>
      </c>
    </row>
    <row r="1053" spans="1:2" x14ac:dyDescent="0.25">
      <c r="A1053" s="2">
        <v>43056</v>
      </c>
      <c r="B1053">
        <f t="shared" si="16"/>
        <v>6</v>
      </c>
    </row>
    <row r="1054" spans="1:2" x14ac:dyDescent="0.25">
      <c r="A1054" s="2">
        <v>43057</v>
      </c>
      <c r="B1054">
        <f t="shared" si="16"/>
        <v>7</v>
      </c>
    </row>
    <row r="1055" spans="1:2" x14ac:dyDescent="0.25">
      <c r="A1055" s="2">
        <v>43058</v>
      </c>
      <c r="B1055">
        <f t="shared" si="16"/>
        <v>1</v>
      </c>
    </row>
    <row r="1056" spans="1:2" x14ac:dyDescent="0.25">
      <c r="A1056" s="2">
        <v>43059</v>
      </c>
      <c r="B1056">
        <f t="shared" si="16"/>
        <v>2</v>
      </c>
    </row>
    <row r="1057" spans="1:2" x14ac:dyDescent="0.25">
      <c r="A1057" s="2">
        <v>43060</v>
      </c>
      <c r="B1057">
        <f t="shared" si="16"/>
        <v>3</v>
      </c>
    </row>
    <row r="1058" spans="1:2" x14ac:dyDescent="0.25">
      <c r="A1058" s="2">
        <v>43061</v>
      </c>
      <c r="B1058">
        <f t="shared" si="16"/>
        <v>4</v>
      </c>
    </row>
    <row r="1059" spans="1:2" x14ac:dyDescent="0.25">
      <c r="A1059" s="2">
        <v>43062</v>
      </c>
      <c r="B1059">
        <f t="shared" si="16"/>
        <v>5</v>
      </c>
    </row>
    <row r="1060" spans="1:2" x14ac:dyDescent="0.25">
      <c r="A1060" s="2">
        <v>43063</v>
      </c>
      <c r="B1060">
        <f t="shared" si="16"/>
        <v>6</v>
      </c>
    </row>
    <row r="1061" spans="1:2" x14ac:dyDescent="0.25">
      <c r="A1061" s="2">
        <v>43064</v>
      </c>
      <c r="B1061">
        <f t="shared" si="16"/>
        <v>7</v>
      </c>
    </row>
    <row r="1062" spans="1:2" x14ac:dyDescent="0.25">
      <c r="A1062" s="2">
        <v>43065</v>
      </c>
      <c r="B1062">
        <f t="shared" si="16"/>
        <v>1</v>
      </c>
    </row>
    <row r="1063" spans="1:2" x14ac:dyDescent="0.25">
      <c r="A1063" s="2">
        <v>43066</v>
      </c>
      <c r="B1063">
        <f t="shared" si="16"/>
        <v>2</v>
      </c>
    </row>
    <row r="1064" spans="1:2" x14ac:dyDescent="0.25">
      <c r="A1064" s="2">
        <v>43067</v>
      </c>
      <c r="B1064">
        <f t="shared" si="16"/>
        <v>3</v>
      </c>
    </row>
    <row r="1065" spans="1:2" x14ac:dyDescent="0.25">
      <c r="A1065" s="2">
        <v>43068</v>
      </c>
      <c r="B1065">
        <f t="shared" si="16"/>
        <v>4</v>
      </c>
    </row>
    <row r="1066" spans="1:2" x14ac:dyDescent="0.25">
      <c r="A1066" s="2">
        <v>43069</v>
      </c>
      <c r="B1066">
        <f t="shared" si="16"/>
        <v>5</v>
      </c>
    </row>
    <row r="1067" spans="1:2" x14ac:dyDescent="0.25">
      <c r="A1067" s="2">
        <v>43070</v>
      </c>
      <c r="B1067">
        <f t="shared" si="16"/>
        <v>6</v>
      </c>
    </row>
    <row r="1068" spans="1:2" x14ac:dyDescent="0.25">
      <c r="A1068" s="2">
        <v>43071</v>
      </c>
      <c r="B1068">
        <f t="shared" si="16"/>
        <v>7</v>
      </c>
    </row>
    <row r="1069" spans="1:2" x14ac:dyDescent="0.25">
      <c r="A1069" s="2">
        <v>43072</v>
      </c>
      <c r="B1069">
        <f t="shared" si="16"/>
        <v>1</v>
      </c>
    </row>
    <row r="1070" spans="1:2" x14ac:dyDescent="0.25">
      <c r="A1070" s="2">
        <v>43073</v>
      </c>
      <c r="B1070">
        <f t="shared" si="16"/>
        <v>2</v>
      </c>
    </row>
    <row r="1071" spans="1:2" x14ac:dyDescent="0.25">
      <c r="A1071" s="2">
        <v>43074</v>
      </c>
      <c r="B1071">
        <f t="shared" si="16"/>
        <v>3</v>
      </c>
    </row>
    <row r="1072" spans="1:2" x14ac:dyDescent="0.25">
      <c r="A1072" s="2">
        <v>43075</v>
      </c>
      <c r="B1072">
        <f t="shared" si="16"/>
        <v>4</v>
      </c>
    </row>
    <row r="1073" spans="1:2" x14ac:dyDescent="0.25">
      <c r="A1073" s="2">
        <v>43076</v>
      </c>
      <c r="B1073">
        <f t="shared" si="16"/>
        <v>5</v>
      </c>
    </row>
    <row r="1074" spans="1:2" x14ac:dyDescent="0.25">
      <c r="A1074" s="2">
        <v>43077</v>
      </c>
      <c r="B1074">
        <f t="shared" si="16"/>
        <v>6</v>
      </c>
    </row>
    <row r="1075" spans="1:2" x14ac:dyDescent="0.25">
      <c r="A1075" s="2">
        <v>43078</v>
      </c>
      <c r="B1075">
        <f t="shared" si="16"/>
        <v>7</v>
      </c>
    </row>
    <row r="1076" spans="1:2" x14ac:dyDescent="0.25">
      <c r="A1076" s="2">
        <v>43079</v>
      </c>
      <c r="B1076">
        <f t="shared" si="16"/>
        <v>1</v>
      </c>
    </row>
    <row r="1077" spans="1:2" x14ac:dyDescent="0.25">
      <c r="A1077" s="2">
        <v>43080</v>
      </c>
      <c r="B1077">
        <f t="shared" si="16"/>
        <v>2</v>
      </c>
    </row>
    <row r="1078" spans="1:2" x14ac:dyDescent="0.25">
      <c r="A1078" s="2">
        <v>43081</v>
      </c>
      <c r="B1078">
        <f t="shared" si="16"/>
        <v>3</v>
      </c>
    </row>
    <row r="1079" spans="1:2" x14ac:dyDescent="0.25">
      <c r="A1079" s="2">
        <v>43082</v>
      </c>
      <c r="B1079">
        <f t="shared" si="16"/>
        <v>4</v>
      </c>
    </row>
    <row r="1080" spans="1:2" x14ac:dyDescent="0.25">
      <c r="A1080" s="2">
        <v>43083</v>
      </c>
      <c r="B1080">
        <f t="shared" si="16"/>
        <v>5</v>
      </c>
    </row>
    <row r="1081" spans="1:2" x14ac:dyDescent="0.25">
      <c r="A1081" s="2">
        <v>43084</v>
      </c>
      <c r="B1081">
        <f t="shared" si="16"/>
        <v>6</v>
      </c>
    </row>
    <row r="1082" spans="1:2" x14ac:dyDescent="0.25">
      <c r="A1082" s="2">
        <v>43085</v>
      </c>
      <c r="B1082">
        <f t="shared" si="16"/>
        <v>7</v>
      </c>
    </row>
    <row r="1083" spans="1:2" x14ac:dyDescent="0.25">
      <c r="A1083" s="2">
        <v>43086</v>
      </c>
      <c r="B1083">
        <f t="shared" si="16"/>
        <v>1</v>
      </c>
    </row>
    <row r="1084" spans="1:2" x14ac:dyDescent="0.25">
      <c r="A1084" s="2">
        <v>43087</v>
      </c>
      <c r="B1084">
        <f t="shared" si="16"/>
        <v>2</v>
      </c>
    </row>
    <row r="1085" spans="1:2" x14ac:dyDescent="0.25">
      <c r="A1085" s="2">
        <v>43088</v>
      </c>
      <c r="B1085">
        <f t="shared" si="16"/>
        <v>3</v>
      </c>
    </row>
    <row r="1086" spans="1:2" x14ac:dyDescent="0.25">
      <c r="A1086" s="2">
        <v>43089</v>
      </c>
      <c r="B1086">
        <f t="shared" si="16"/>
        <v>4</v>
      </c>
    </row>
    <row r="1087" spans="1:2" x14ac:dyDescent="0.25">
      <c r="A1087" s="2">
        <v>43090</v>
      </c>
      <c r="B1087">
        <f t="shared" si="16"/>
        <v>5</v>
      </c>
    </row>
    <row r="1088" spans="1:2" x14ac:dyDescent="0.25">
      <c r="A1088" s="2">
        <v>43091</v>
      </c>
      <c r="B1088">
        <f t="shared" si="16"/>
        <v>6</v>
      </c>
    </row>
    <row r="1089" spans="1:2" x14ac:dyDescent="0.25">
      <c r="A1089" s="2">
        <v>43092</v>
      </c>
      <c r="B1089">
        <f t="shared" si="16"/>
        <v>7</v>
      </c>
    </row>
    <row r="1090" spans="1:2" x14ac:dyDescent="0.25">
      <c r="A1090" s="2">
        <v>43093</v>
      </c>
      <c r="B1090">
        <f t="shared" si="16"/>
        <v>1</v>
      </c>
    </row>
    <row r="1091" spans="1:2" x14ac:dyDescent="0.25">
      <c r="A1091" s="2">
        <v>43094</v>
      </c>
      <c r="B1091">
        <f t="shared" ref="B1091:B1154" si="17">WEEKDAY(A1091,1)</f>
        <v>2</v>
      </c>
    </row>
    <row r="1092" spans="1:2" x14ac:dyDescent="0.25">
      <c r="A1092" s="2">
        <v>43095</v>
      </c>
      <c r="B1092">
        <f t="shared" si="17"/>
        <v>3</v>
      </c>
    </row>
    <row r="1093" spans="1:2" x14ac:dyDescent="0.25">
      <c r="A1093" s="2">
        <v>43096</v>
      </c>
      <c r="B1093">
        <f t="shared" si="17"/>
        <v>4</v>
      </c>
    </row>
    <row r="1094" spans="1:2" x14ac:dyDescent="0.25">
      <c r="A1094" s="2">
        <v>43097</v>
      </c>
      <c r="B1094">
        <f t="shared" si="17"/>
        <v>5</v>
      </c>
    </row>
    <row r="1095" spans="1:2" x14ac:dyDescent="0.25">
      <c r="A1095" s="2">
        <v>43098</v>
      </c>
      <c r="B1095">
        <f t="shared" si="17"/>
        <v>6</v>
      </c>
    </row>
    <row r="1096" spans="1:2" x14ac:dyDescent="0.25">
      <c r="A1096" s="2">
        <v>43099</v>
      </c>
      <c r="B1096">
        <f t="shared" si="17"/>
        <v>7</v>
      </c>
    </row>
    <row r="1097" spans="1:2" x14ac:dyDescent="0.25">
      <c r="A1097" s="2">
        <v>43100</v>
      </c>
      <c r="B1097">
        <f t="shared" si="17"/>
        <v>1</v>
      </c>
    </row>
    <row r="1098" spans="1:2" x14ac:dyDescent="0.25">
      <c r="A1098" s="2">
        <v>43101</v>
      </c>
      <c r="B1098">
        <f t="shared" si="17"/>
        <v>2</v>
      </c>
    </row>
    <row r="1099" spans="1:2" x14ac:dyDescent="0.25">
      <c r="A1099" s="2">
        <v>43102</v>
      </c>
      <c r="B1099">
        <f t="shared" si="17"/>
        <v>3</v>
      </c>
    </row>
    <row r="1100" spans="1:2" x14ac:dyDescent="0.25">
      <c r="A1100" s="2">
        <v>43103</v>
      </c>
      <c r="B1100">
        <f t="shared" si="17"/>
        <v>4</v>
      </c>
    </row>
    <row r="1101" spans="1:2" x14ac:dyDescent="0.25">
      <c r="A1101" s="2">
        <v>43104</v>
      </c>
      <c r="B1101">
        <f t="shared" si="17"/>
        <v>5</v>
      </c>
    </row>
    <row r="1102" spans="1:2" x14ac:dyDescent="0.25">
      <c r="A1102" s="2">
        <v>43105</v>
      </c>
      <c r="B1102">
        <f t="shared" si="17"/>
        <v>6</v>
      </c>
    </row>
    <row r="1103" spans="1:2" x14ac:dyDescent="0.25">
      <c r="A1103" s="2">
        <v>43106</v>
      </c>
      <c r="B1103">
        <f t="shared" si="17"/>
        <v>7</v>
      </c>
    </row>
    <row r="1104" spans="1:2" x14ac:dyDescent="0.25">
      <c r="A1104" s="2">
        <v>43107</v>
      </c>
      <c r="B1104">
        <f t="shared" si="17"/>
        <v>1</v>
      </c>
    </row>
    <row r="1105" spans="1:2" x14ac:dyDescent="0.25">
      <c r="A1105" s="2">
        <v>43108</v>
      </c>
      <c r="B1105">
        <f t="shared" si="17"/>
        <v>2</v>
      </c>
    </row>
    <row r="1106" spans="1:2" x14ac:dyDescent="0.25">
      <c r="A1106" s="2">
        <v>43109</v>
      </c>
      <c r="B1106">
        <f t="shared" si="17"/>
        <v>3</v>
      </c>
    </row>
    <row r="1107" spans="1:2" x14ac:dyDescent="0.25">
      <c r="A1107" s="2">
        <v>43110</v>
      </c>
      <c r="B1107">
        <f t="shared" si="17"/>
        <v>4</v>
      </c>
    </row>
    <row r="1108" spans="1:2" x14ac:dyDescent="0.25">
      <c r="A1108" s="2">
        <v>43111</v>
      </c>
      <c r="B1108">
        <f t="shared" si="17"/>
        <v>5</v>
      </c>
    </row>
    <row r="1109" spans="1:2" x14ac:dyDescent="0.25">
      <c r="A1109" s="2">
        <v>43112</v>
      </c>
      <c r="B1109">
        <f t="shared" si="17"/>
        <v>6</v>
      </c>
    </row>
    <row r="1110" spans="1:2" x14ac:dyDescent="0.25">
      <c r="A1110" s="2">
        <v>43113</v>
      </c>
      <c r="B1110">
        <f t="shared" si="17"/>
        <v>7</v>
      </c>
    </row>
    <row r="1111" spans="1:2" x14ac:dyDescent="0.25">
      <c r="A1111" s="2">
        <v>43114</v>
      </c>
      <c r="B1111">
        <f t="shared" si="17"/>
        <v>1</v>
      </c>
    </row>
    <row r="1112" spans="1:2" x14ac:dyDescent="0.25">
      <c r="A1112" s="2">
        <v>43115</v>
      </c>
      <c r="B1112">
        <f t="shared" si="17"/>
        <v>2</v>
      </c>
    </row>
    <row r="1113" spans="1:2" x14ac:dyDescent="0.25">
      <c r="A1113" s="2">
        <v>43116</v>
      </c>
      <c r="B1113">
        <f t="shared" si="17"/>
        <v>3</v>
      </c>
    </row>
    <row r="1114" spans="1:2" x14ac:dyDescent="0.25">
      <c r="A1114" s="2">
        <v>43117</v>
      </c>
      <c r="B1114">
        <f t="shared" si="17"/>
        <v>4</v>
      </c>
    </row>
    <row r="1115" spans="1:2" x14ac:dyDescent="0.25">
      <c r="A1115" s="2">
        <v>43118</v>
      </c>
      <c r="B1115">
        <f t="shared" si="17"/>
        <v>5</v>
      </c>
    </row>
    <row r="1116" spans="1:2" x14ac:dyDescent="0.25">
      <c r="A1116" s="2">
        <v>43119</v>
      </c>
      <c r="B1116">
        <f t="shared" si="17"/>
        <v>6</v>
      </c>
    </row>
    <row r="1117" spans="1:2" x14ac:dyDescent="0.25">
      <c r="A1117" s="2">
        <v>43120</v>
      </c>
      <c r="B1117">
        <f t="shared" si="17"/>
        <v>7</v>
      </c>
    </row>
    <row r="1118" spans="1:2" x14ac:dyDescent="0.25">
      <c r="A1118" s="2">
        <v>43121</v>
      </c>
      <c r="B1118">
        <f t="shared" si="17"/>
        <v>1</v>
      </c>
    </row>
    <row r="1119" spans="1:2" x14ac:dyDescent="0.25">
      <c r="A1119" s="2">
        <v>43122</v>
      </c>
      <c r="B1119">
        <f t="shared" si="17"/>
        <v>2</v>
      </c>
    </row>
    <row r="1120" spans="1:2" x14ac:dyDescent="0.25">
      <c r="A1120" s="2">
        <v>43123</v>
      </c>
      <c r="B1120">
        <f t="shared" si="17"/>
        <v>3</v>
      </c>
    </row>
    <row r="1121" spans="1:2" x14ac:dyDescent="0.25">
      <c r="A1121" s="2">
        <v>43124</v>
      </c>
      <c r="B1121">
        <f t="shared" si="17"/>
        <v>4</v>
      </c>
    </row>
    <row r="1122" spans="1:2" x14ac:dyDescent="0.25">
      <c r="A1122" s="2">
        <v>43125</v>
      </c>
      <c r="B1122">
        <f t="shared" si="17"/>
        <v>5</v>
      </c>
    </row>
    <row r="1123" spans="1:2" x14ac:dyDescent="0.25">
      <c r="A1123" s="2">
        <v>43126</v>
      </c>
      <c r="B1123">
        <f t="shared" si="17"/>
        <v>6</v>
      </c>
    </row>
    <row r="1124" spans="1:2" x14ac:dyDescent="0.25">
      <c r="A1124" s="2">
        <v>43127</v>
      </c>
      <c r="B1124">
        <f t="shared" si="17"/>
        <v>7</v>
      </c>
    </row>
    <row r="1125" spans="1:2" x14ac:dyDescent="0.25">
      <c r="A1125" s="2">
        <v>43128</v>
      </c>
      <c r="B1125">
        <f t="shared" si="17"/>
        <v>1</v>
      </c>
    </row>
    <row r="1126" spans="1:2" x14ac:dyDescent="0.25">
      <c r="A1126" s="2">
        <v>43129</v>
      </c>
      <c r="B1126">
        <f t="shared" si="17"/>
        <v>2</v>
      </c>
    </row>
    <row r="1127" spans="1:2" x14ac:dyDescent="0.25">
      <c r="A1127" s="2">
        <v>43130</v>
      </c>
      <c r="B1127">
        <f t="shared" si="17"/>
        <v>3</v>
      </c>
    </row>
    <row r="1128" spans="1:2" x14ac:dyDescent="0.25">
      <c r="A1128" s="2">
        <v>43131</v>
      </c>
      <c r="B1128">
        <f t="shared" si="17"/>
        <v>4</v>
      </c>
    </row>
    <row r="1129" spans="1:2" x14ac:dyDescent="0.25">
      <c r="A1129" s="2">
        <v>43132</v>
      </c>
      <c r="B1129">
        <f t="shared" si="17"/>
        <v>5</v>
      </c>
    </row>
    <row r="1130" spans="1:2" x14ac:dyDescent="0.25">
      <c r="A1130" s="2">
        <v>43133</v>
      </c>
      <c r="B1130">
        <f t="shared" si="17"/>
        <v>6</v>
      </c>
    </row>
    <row r="1131" spans="1:2" x14ac:dyDescent="0.25">
      <c r="A1131" s="2">
        <v>43134</v>
      </c>
      <c r="B1131">
        <f t="shared" si="17"/>
        <v>7</v>
      </c>
    </row>
    <row r="1132" spans="1:2" x14ac:dyDescent="0.25">
      <c r="A1132" s="2">
        <v>43135</v>
      </c>
      <c r="B1132">
        <f t="shared" si="17"/>
        <v>1</v>
      </c>
    </row>
    <row r="1133" spans="1:2" x14ac:dyDescent="0.25">
      <c r="A1133" s="2">
        <v>43136</v>
      </c>
      <c r="B1133">
        <f t="shared" si="17"/>
        <v>2</v>
      </c>
    </row>
    <row r="1134" spans="1:2" x14ac:dyDescent="0.25">
      <c r="A1134" s="2">
        <v>43137</v>
      </c>
      <c r="B1134">
        <f t="shared" si="17"/>
        <v>3</v>
      </c>
    </row>
    <row r="1135" spans="1:2" x14ac:dyDescent="0.25">
      <c r="A1135" s="2">
        <v>43138</v>
      </c>
      <c r="B1135">
        <f t="shared" si="17"/>
        <v>4</v>
      </c>
    </row>
    <row r="1136" spans="1:2" x14ac:dyDescent="0.25">
      <c r="A1136" s="2">
        <v>43139</v>
      </c>
      <c r="B1136">
        <f t="shared" si="17"/>
        <v>5</v>
      </c>
    </row>
    <row r="1137" spans="1:2" x14ac:dyDescent="0.25">
      <c r="A1137" s="2">
        <v>43140</v>
      </c>
      <c r="B1137">
        <f t="shared" si="17"/>
        <v>6</v>
      </c>
    </row>
    <row r="1138" spans="1:2" x14ac:dyDescent="0.25">
      <c r="A1138" s="2">
        <v>43141</v>
      </c>
      <c r="B1138">
        <f t="shared" si="17"/>
        <v>7</v>
      </c>
    </row>
    <row r="1139" spans="1:2" x14ac:dyDescent="0.25">
      <c r="A1139" s="2">
        <v>43142</v>
      </c>
      <c r="B1139">
        <f t="shared" si="17"/>
        <v>1</v>
      </c>
    </row>
    <row r="1140" spans="1:2" x14ac:dyDescent="0.25">
      <c r="A1140" s="2">
        <v>43143</v>
      </c>
      <c r="B1140">
        <f t="shared" si="17"/>
        <v>2</v>
      </c>
    </row>
    <row r="1141" spans="1:2" x14ac:dyDescent="0.25">
      <c r="A1141" s="2">
        <v>43144</v>
      </c>
      <c r="B1141">
        <f t="shared" si="17"/>
        <v>3</v>
      </c>
    </row>
    <row r="1142" spans="1:2" x14ac:dyDescent="0.25">
      <c r="A1142" s="2">
        <v>43145</v>
      </c>
      <c r="B1142">
        <f t="shared" si="17"/>
        <v>4</v>
      </c>
    </row>
    <row r="1143" spans="1:2" x14ac:dyDescent="0.25">
      <c r="A1143" s="2">
        <v>43146</v>
      </c>
      <c r="B1143">
        <f t="shared" si="17"/>
        <v>5</v>
      </c>
    </row>
    <row r="1144" spans="1:2" x14ac:dyDescent="0.25">
      <c r="A1144" s="2">
        <v>43147</v>
      </c>
      <c r="B1144">
        <f t="shared" si="17"/>
        <v>6</v>
      </c>
    </row>
    <row r="1145" spans="1:2" x14ac:dyDescent="0.25">
      <c r="A1145" s="2">
        <v>43148</v>
      </c>
      <c r="B1145">
        <f t="shared" si="17"/>
        <v>7</v>
      </c>
    </row>
    <row r="1146" spans="1:2" x14ac:dyDescent="0.25">
      <c r="A1146" s="2">
        <v>43149</v>
      </c>
      <c r="B1146">
        <f t="shared" si="17"/>
        <v>1</v>
      </c>
    </row>
    <row r="1147" spans="1:2" x14ac:dyDescent="0.25">
      <c r="A1147" s="2">
        <v>43150</v>
      </c>
      <c r="B1147">
        <f t="shared" si="17"/>
        <v>2</v>
      </c>
    </row>
    <row r="1148" spans="1:2" x14ac:dyDescent="0.25">
      <c r="A1148" s="2">
        <v>43151</v>
      </c>
      <c r="B1148">
        <f t="shared" si="17"/>
        <v>3</v>
      </c>
    </row>
    <row r="1149" spans="1:2" x14ac:dyDescent="0.25">
      <c r="A1149" s="2">
        <v>43152</v>
      </c>
      <c r="B1149">
        <f t="shared" si="17"/>
        <v>4</v>
      </c>
    </row>
    <row r="1150" spans="1:2" x14ac:dyDescent="0.25">
      <c r="A1150" s="2">
        <v>43153</v>
      </c>
      <c r="B1150">
        <f t="shared" si="17"/>
        <v>5</v>
      </c>
    </row>
    <row r="1151" spans="1:2" x14ac:dyDescent="0.25">
      <c r="A1151" s="2">
        <v>43154</v>
      </c>
      <c r="B1151">
        <f t="shared" si="17"/>
        <v>6</v>
      </c>
    </row>
    <row r="1152" spans="1:2" x14ac:dyDescent="0.25">
      <c r="A1152" s="2">
        <v>43155</v>
      </c>
      <c r="B1152">
        <f t="shared" si="17"/>
        <v>7</v>
      </c>
    </row>
    <row r="1153" spans="1:2" x14ac:dyDescent="0.25">
      <c r="A1153" s="2">
        <v>43156</v>
      </c>
      <c r="B1153">
        <f t="shared" si="17"/>
        <v>1</v>
      </c>
    </row>
    <row r="1154" spans="1:2" x14ac:dyDescent="0.25">
      <c r="A1154" s="2">
        <v>43157</v>
      </c>
      <c r="B1154">
        <f t="shared" si="17"/>
        <v>2</v>
      </c>
    </row>
    <row r="1155" spans="1:2" x14ac:dyDescent="0.25">
      <c r="A1155" s="2">
        <v>43158</v>
      </c>
      <c r="B1155">
        <f t="shared" ref="B1155:B1218" si="18">WEEKDAY(A1155,1)</f>
        <v>3</v>
      </c>
    </row>
    <row r="1156" spans="1:2" x14ac:dyDescent="0.25">
      <c r="A1156" s="2">
        <v>43159</v>
      </c>
      <c r="B1156">
        <f t="shared" si="18"/>
        <v>4</v>
      </c>
    </row>
    <row r="1157" spans="1:2" x14ac:dyDescent="0.25">
      <c r="A1157" s="2">
        <v>43160</v>
      </c>
      <c r="B1157">
        <f t="shared" si="18"/>
        <v>5</v>
      </c>
    </row>
    <row r="1158" spans="1:2" x14ac:dyDescent="0.25">
      <c r="A1158" s="2">
        <v>43161</v>
      </c>
      <c r="B1158">
        <f t="shared" si="18"/>
        <v>6</v>
      </c>
    </row>
    <row r="1159" spans="1:2" x14ac:dyDescent="0.25">
      <c r="A1159" s="2">
        <v>43162</v>
      </c>
      <c r="B1159">
        <f t="shared" si="18"/>
        <v>7</v>
      </c>
    </row>
    <row r="1160" spans="1:2" x14ac:dyDescent="0.25">
      <c r="A1160" s="2">
        <v>43163</v>
      </c>
      <c r="B1160">
        <f t="shared" si="18"/>
        <v>1</v>
      </c>
    </row>
    <row r="1161" spans="1:2" x14ac:dyDescent="0.25">
      <c r="A1161" s="2">
        <v>43164</v>
      </c>
      <c r="B1161">
        <f t="shared" si="18"/>
        <v>2</v>
      </c>
    </row>
    <row r="1162" spans="1:2" x14ac:dyDescent="0.25">
      <c r="A1162" s="2">
        <v>43165</v>
      </c>
      <c r="B1162">
        <f t="shared" si="18"/>
        <v>3</v>
      </c>
    </row>
    <row r="1163" spans="1:2" x14ac:dyDescent="0.25">
      <c r="A1163" s="2">
        <v>43166</v>
      </c>
      <c r="B1163">
        <f t="shared" si="18"/>
        <v>4</v>
      </c>
    </row>
    <row r="1164" spans="1:2" x14ac:dyDescent="0.25">
      <c r="A1164" s="2">
        <v>43167</v>
      </c>
      <c r="B1164">
        <f t="shared" si="18"/>
        <v>5</v>
      </c>
    </row>
    <row r="1165" spans="1:2" x14ac:dyDescent="0.25">
      <c r="A1165" s="2">
        <v>43168</v>
      </c>
      <c r="B1165">
        <f t="shared" si="18"/>
        <v>6</v>
      </c>
    </row>
    <row r="1166" spans="1:2" x14ac:dyDescent="0.25">
      <c r="A1166" s="2">
        <v>43169</v>
      </c>
      <c r="B1166">
        <f t="shared" si="18"/>
        <v>7</v>
      </c>
    </row>
    <row r="1167" spans="1:2" x14ac:dyDescent="0.25">
      <c r="A1167" s="2">
        <v>43170</v>
      </c>
      <c r="B1167">
        <f t="shared" si="18"/>
        <v>1</v>
      </c>
    </row>
    <row r="1168" spans="1:2" x14ac:dyDescent="0.25">
      <c r="A1168" s="2">
        <v>43171</v>
      </c>
      <c r="B1168">
        <f t="shared" si="18"/>
        <v>2</v>
      </c>
    </row>
    <row r="1169" spans="1:2" x14ac:dyDescent="0.25">
      <c r="A1169" s="2">
        <v>43172</v>
      </c>
      <c r="B1169">
        <f t="shared" si="18"/>
        <v>3</v>
      </c>
    </row>
    <row r="1170" spans="1:2" x14ac:dyDescent="0.25">
      <c r="A1170" s="2">
        <v>43173</v>
      </c>
      <c r="B1170">
        <f t="shared" si="18"/>
        <v>4</v>
      </c>
    </row>
    <row r="1171" spans="1:2" x14ac:dyDescent="0.25">
      <c r="A1171" s="2">
        <v>43174</v>
      </c>
      <c r="B1171">
        <f t="shared" si="18"/>
        <v>5</v>
      </c>
    </row>
    <row r="1172" spans="1:2" x14ac:dyDescent="0.25">
      <c r="A1172" s="2">
        <v>43175</v>
      </c>
      <c r="B1172">
        <f t="shared" si="18"/>
        <v>6</v>
      </c>
    </row>
    <row r="1173" spans="1:2" x14ac:dyDescent="0.25">
      <c r="A1173" s="2">
        <v>43176</v>
      </c>
      <c r="B1173">
        <f t="shared" si="18"/>
        <v>7</v>
      </c>
    </row>
    <row r="1174" spans="1:2" x14ac:dyDescent="0.25">
      <c r="A1174" s="2">
        <v>43177</v>
      </c>
      <c r="B1174">
        <f t="shared" si="18"/>
        <v>1</v>
      </c>
    </row>
    <row r="1175" spans="1:2" x14ac:dyDescent="0.25">
      <c r="A1175" s="2">
        <v>43178</v>
      </c>
      <c r="B1175">
        <f t="shared" si="18"/>
        <v>2</v>
      </c>
    </row>
    <row r="1176" spans="1:2" x14ac:dyDescent="0.25">
      <c r="A1176" s="2">
        <v>43179</v>
      </c>
      <c r="B1176">
        <f t="shared" si="18"/>
        <v>3</v>
      </c>
    </row>
    <row r="1177" spans="1:2" x14ac:dyDescent="0.25">
      <c r="A1177" s="2">
        <v>43180</v>
      </c>
      <c r="B1177">
        <f t="shared" si="18"/>
        <v>4</v>
      </c>
    </row>
    <row r="1178" spans="1:2" x14ac:dyDescent="0.25">
      <c r="A1178" s="2">
        <v>43181</v>
      </c>
      <c r="B1178">
        <f t="shared" si="18"/>
        <v>5</v>
      </c>
    </row>
    <row r="1179" spans="1:2" x14ac:dyDescent="0.25">
      <c r="A1179" s="2">
        <v>43182</v>
      </c>
      <c r="B1179">
        <f t="shared" si="18"/>
        <v>6</v>
      </c>
    </row>
    <row r="1180" spans="1:2" x14ac:dyDescent="0.25">
      <c r="A1180" s="2">
        <v>43183</v>
      </c>
      <c r="B1180">
        <f t="shared" si="18"/>
        <v>7</v>
      </c>
    </row>
    <row r="1181" spans="1:2" x14ac:dyDescent="0.25">
      <c r="A1181" s="2">
        <v>43184</v>
      </c>
      <c r="B1181">
        <f t="shared" si="18"/>
        <v>1</v>
      </c>
    </row>
    <row r="1182" spans="1:2" x14ac:dyDescent="0.25">
      <c r="A1182" s="2">
        <v>43185</v>
      </c>
      <c r="B1182">
        <f t="shared" si="18"/>
        <v>2</v>
      </c>
    </row>
    <row r="1183" spans="1:2" x14ac:dyDescent="0.25">
      <c r="A1183" s="2">
        <v>43186</v>
      </c>
      <c r="B1183">
        <f t="shared" si="18"/>
        <v>3</v>
      </c>
    </row>
    <row r="1184" spans="1:2" x14ac:dyDescent="0.25">
      <c r="A1184" s="2">
        <v>43187</v>
      </c>
      <c r="B1184">
        <f t="shared" si="18"/>
        <v>4</v>
      </c>
    </row>
    <row r="1185" spans="1:2" x14ac:dyDescent="0.25">
      <c r="A1185" s="2">
        <v>43188</v>
      </c>
      <c r="B1185">
        <f t="shared" si="18"/>
        <v>5</v>
      </c>
    </row>
    <row r="1186" spans="1:2" x14ac:dyDescent="0.25">
      <c r="A1186" s="2">
        <v>43189</v>
      </c>
      <c r="B1186">
        <f t="shared" si="18"/>
        <v>6</v>
      </c>
    </row>
    <row r="1187" spans="1:2" x14ac:dyDescent="0.25">
      <c r="A1187" s="2">
        <v>43190</v>
      </c>
      <c r="B1187">
        <f t="shared" si="18"/>
        <v>7</v>
      </c>
    </row>
    <row r="1188" spans="1:2" x14ac:dyDescent="0.25">
      <c r="A1188" s="2">
        <v>43191</v>
      </c>
      <c r="B1188">
        <f t="shared" si="18"/>
        <v>1</v>
      </c>
    </row>
    <row r="1189" spans="1:2" x14ac:dyDescent="0.25">
      <c r="A1189" s="2">
        <v>43192</v>
      </c>
      <c r="B1189">
        <f t="shared" si="18"/>
        <v>2</v>
      </c>
    </row>
    <row r="1190" spans="1:2" x14ac:dyDescent="0.25">
      <c r="A1190" s="2">
        <v>43193</v>
      </c>
      <c r="B1190">
        <f t="shared" si="18"/>
        <v>3</v>
      </c>
    </row>
    <row r="1191" spans="1:2" x14ac:dyDescent="0.25">
      <c r="A1191" s="2">
        <v>43194</v>
      </c>
      <c r="B1191">
        <f t="shared" si="18"/>
        <v>4</v>
      </c>
    </row>
    <row r="1192" spans="1:2" x14ac:dyDescent="0.25">
      <c r="A1192" s="2">
        <v>43195</v>
      </c>
      <c r="B1192">
        <f t="shared" si="18"/>
        <v>5</v>
      </c>
    </row>
    <row r="1193" spans="1:2" x14ac:dyDescent="0.25">
      <c r="A1193" s="2">
        <v>43196</v>
      </c>
      <c r="B1193">
        <f t="shared" si="18"/>
        <v>6</v>
      </c>
    </row>
    <row r="1194" spans="1:2" x14ac:dyDescent="0.25">
      <c r="A1194" s="2">
        <v>43197</v>
      </c>
      <c r="B1194">
        <f t="shared" si="18"/>
        <v>7</v>
      </c>
    </row>
    <row r="1195" spans="1:2" x14ac:dyDescent="0.25">
      <c r="A1195" s="2">
        <v>43198</v>
      </c>
      <c r="B1195">
        <f t="shared" si="18"/>
        <v>1</v>
      </c>
    </row>
    <row r="1196" spans="1:2" x14ac:dyDescent="0.25">
      <c r="A1196" s="2">
        <v>43199</v>
      </c>
      <c r="B1196">
        <f t="shared" si="18"/>
        <v>2</v>
      </c>
    </row>
    <row r="1197" spans="1:2" x14ac:dyDescent="0.25">
      <c r="A1197" s="2">
        <v>43200</v>
      </c>
      <c r="B1197">
        <f t="shared" si="18"/>
        <v>3</v>
      </c>
    </row>
    <row r="1198" spans="1:2" x14ac:dyDescent="0.25">
      <c r="A1198" s="2">
        <v>43201</v>
      </c>
      <c r="B1198">
        <f t="shared" si="18"/>
        <v>4</v>
      </c>
    </row>
    <row r="1199" spans="1:2" x14ac:dyDescent="0.25">
      <c r="A1199" s="2">
        <v>43202</v>
      </c>
      <c r="B1199">
        <f t="shared" si="18"/>
        <v>5</v>
      </c>
    </row>
    <row r="1200" spans="1:2" x14ac:dyDescent="0.25">
      <c r="A1200" s="2">
        <v>43203</v>
      </c>
      <c r="B1200">
        <f t="shared" si="18"/>
        <v>6</v>
      </c>
    </row>
    <row r="1201" spans="1:2" x14ac:dyDescent="0.25">
      <c r="A1201" s="2">
        <v>43204</v>
      </c>
      <c r="B1201">
        <f t="shared" si="18"/>
        <v>7</v>
      </c>
    </row>
    <row r="1202" spans="1:2" x14ac:dyDescent="0.25">
      <c r="A1202" s="2">
        <v>43205</v>
      </c>
      <c r="B1202">
        <f t="shared" si="18"/>
        <v>1</v>
      </c>
    </row>
    <row r="1203" spans="1:2" x14ac:dyDescent="0.25">
      <c r="A1203" s="2">
        <v>43206</v>
      </c>
      <c r="B1203">
        <f t="shared" si="18"/>
        <v>2</v>
      </c>
    </row>
    <row r="1204" spans="1:2" x14ac:dyDescent="0.25">
      <c r="A1204" s="2">
        <v>43207</v>
      </c>
      <c r="B1204">
        <f t="shared" si="18"/>
        <v>3</v>
      </c>
    </row>
    <row r="1205" spans="1:2" x14ac:dyDescent="0.25">
      <c r="A1205" s="2">
        <v>43208</v>
      </c>
      <c r="B1205">
        <f t="shared" si="18"/>
        <v>4</v>
      </c>
    </row>
    <row r="1206" spans="1:2" x14ac:dyDescent="0.25">
      <c r="A1206" s="2">
        <v>43209</v>
      </c>
      <c r="B1206">
        <f t="shared" si="18"/>
        <v>5</v>
      </c>
    </row>
    <row r="1207" spans="1:2" x14ac:dyDescent="0.25">
      <c r="A1207" s="2">
        <v>43210</v>
      </c>
      <c r="B1207">
        <f t="shared" si="18"/>
        <v>6</v>
      </c>
    </row>
    <row r="1208" spans="1:2" x14ac:dyDescent="0.25">
      <c r="A1208" s="2">
        <v>43211</v>
      </c>
      <c r="B1208">
        <f t="shared" si="18"/>
        <v>7</v>
      </c>
    </row>
    <row r="1209" spans="1:2" x14ac:dyDescent="0.25">
      <c r="A1209" s="2">
        <v>43212</v>
      </c>
      <c r="B1209">
        <f t="shared" si="18"/>
        <v>1</v>
      </c>
    </row>
    <row r="1210" spans="1:2" x14ac:dyDescent="0.25">
      <c r="A1210" s="2">
        <v>43213</v>
      </c>
      <c r="B1210">
        <f t="shared" si="18"/>
        <v>2</v>
      </c>
    </row>
    <row r="1211" spans="1:2" x14ac:dyDescent="0.25">
      <c r="A1211" s="2">
        <v>43214</v>
      </c>
      <c r="B1211">
        <f t="shared" si="18"/>
        <v>3</v>
      </c>
    </row>
    <row r="1212" spans="1:2" x14ac:dyDescent="0.25">
      <c r="A1212" s="2">
        <v>43215</v>
      </c>
      <c r="B1212">
        <f t="shared" si="18"/>
        <v>4</v>
      </c>
    </row>
    <row r="1213" spans="1:2" x14ac:dyDescent="0.25">
      <c r="A1213" s="2">
        <v>43216</v>
      </c>
      <c r="B1213">
        <f t="shared" si="18"/>
        <v>5</v>
      </c>
    </row>
    <row r="1214" spans="1:2" x14ac:dyDescent="0.25">
      <c r="A1214" s="2">
        <v>43217</v>
      </c>
      <c r="B1214">
        <f t="shared" si="18"/>
        <v>6</v>
      </c>
    </row>
    <row r="1215" spans="1:2" x14ac:dyDescent="0.25">
      <c r="A1215" s="2">
        <v>43218</v>
      </c>
      <c r="B1215">
        <f t="shared" si="18"/>
        <v>7</v>
      </c>
    </row>
    <row r="1216" spans="1:2" x14ac:dyDescent="0.25">
      <c r="A1216" s="2">
        <v>43219</v>
      </c>
      <c r="B1216">
        <f t="shared" si="18"/>
        <v>1</v>
      </c>
    </row>
    <row r="1217" spans="1:2" x14ac:dyDescent="0.25">
      <c r="A1217" s="2">
        <v>43220</v>
      </c>
      <c r="B1217">
        <f t="shared" si="18"/>
        <v>2</v>
      </c>
    </row>
    <row r="1218" spans="1:2" x14ac:dyDescent="0.25">
      <c r="A1218" s="2">
        <v>43221</v>
      </c>
      <c r="B1218">
        <f t="shared" si="18"/>
        <v>3</v>
      </c>
    </row>
    <row r="1219" spans="1:2" x14ac:dyDescent="0.25">
      <c r="A1219" s="2">
        <v>43222</v>
      </c>
      <c r="B1219">
        <f t="shared" ref="B1219:B1282" si="19">WEEKDAY(A1219,1)</f>
        <v>4</v>
      </c>
    </row>
    <row r="1220" spans="1:2" x14ac:dyDescent="0.25">
      <c r="A1220" s="2">
        <v>43223</v>
      </c>
      <c r="B1220">
        <f t="shared" si="19"/>
        <v>5</v>
      </c>
    </row>
    <row r="1221" spans="1:2" x14ac:dyDescent="0.25">
      <c r="A1221" s="2">
        <v>43224</v>
      </c>
      <c r="B1221">
        <f t="shared" si="19"/>
        <v>6</v>
      </c>
    </row>
    <row r="1222" spans="1:2" x14ac:dyDescent="0.25">
      <c r="A1222" s="2">
        <v>43225</v>
      </c>
      <c r="B1222">
        <f t="shared" si="19"/>
        <v>7</v>
      </c>
    </row>
    <row r="1223" spans="1:2" x14ac:dyDescent="0.25">
      <c r="A1223" s="2">
        <v>43226</v>
      </c>
      <c r="B1223">
        <f t="shared" si="19"/>
        <v>1</v>
      </c>
    </row>
    <row r="1224" spans="1:2" x14ac:dyDescent="0.25">
      <c r="A1224" s="2">
        <v>43227</v>
      </c>
      <c r="B1224">
        <f t="shared" si="19"/>
        <v>2</v>
      </c>
    </row>
    <row r="1225" spans="1:2" x14ac:dyDescent="0.25">
      <c r="A1225" s="2">
        <v>43228</v>
      </c>
      <c r="B1225">
        <f t="shared" si="19"/>
        <v>3</v>
      </c>
    </row>
    <row r="1226" spans="1:2" x14ac:dyDescent="0.25">
      <c r="A1226" s="2">
        <v>43229</v>
      </c>
      <c r="B1226">
        <f t="shared" si="19"/>
        <v>4</v>
      </c>
    </row>
    <row r="1227" spans="1:2" x14ac:dyDescent="0.25">
      <c r="A1227" s="2">
        <v>43230</v>
      </c>
      <c r="B1227">
        <f t="shared" si="19"/>
        <v>5</v>
      </c>
    </row>
    <row r="1228" spans="1:2" x14ac:dyDescent="0.25">
      <c r="A1228" s="2">
        <v>43231</v>
      </c>
      <c r="B1228">
        <f t="shared" si="19"/>
        <v>6</v>
      </c>
    </row>
    <row r="1229" spans="1:2" x14ac:dyDescent="0.25">
      <c r="A1229" s="2">
        <v>43232</v>
      </c>
      <c r="B1229">
        <f t="shared" si="19"/>
        <v>7</v>
      </c>
    </row>
    <row r="1230" spans="1:2" x14ac:dyDescent="0.25">
      <c r="A1230" s="2">
        <v>43233</v>
      </c>
      <c r="B1230">
        <f t="shared" si="19"/>
        <v>1</v>
      </c>
    </row>
    <row r="1231" spans="1:2" x14ac:dyDescent="0.25">
      <c r="A1231" s="2">
        <v>43234</v>
      </c>
      <c r="B1231">
        <f t="shared" si="19"/>
        <v>2</v>
      </c>
    </row>
    <row r="1232" spans="1:2" x14ac:dyDescent="0.25">
      <c r="A1232" s="2">
        <v>43235</v>
      </c>
      <c r="B1232">
        <f t="shared" si="19"/>
        <v>3</v>
      </c>
    </row>
    <row r="1233" spans="1:2" x14ac:dyDescent="0.25">
      <c r="A1233" s="2">
        <v>43236</v>
      </c>
      <c r="B1233">
        <f t="shared" si="19"/>
        <v>4</v>
      </c>
    </row>
    <row r="1234" spans="1:2" x14ac:dyDescent="0.25">
      <c r="A1234" s="2">
        <v>43237</v>
      </c>
      <c r="B1234">
        <f t="shared" si="19"/>
        <v>5</v>
      </c>
    </row>
    <row r="1235" spans="1:2" x14ac:dyDescent="0.25">
      <c r="A1235" s="2">
        <v>43238</v>
      </c>
      <c r="B1235">
        <f t="shared" si="19"/>
        <v>6</v>
      </c>
    </row>
    <row r="1236" spans="1:2" x14ac:dyDescent="0.25">
      <c r="A1236" s="2">
        <v>43239</v>
      </c>
      <c r="B1236">
        <f t="shared" si="19"/>
        <v>7</v>
      </c>
    </row>
    <row r="1237" spans="1:2" x14ac:dyDescent="0.25">
      <c r="A1237" s="2">
        <v>43240</v>
      </c>
      <c r="B1237">
        <f t="shared" si="19"/>
        <v>1</v>
      </c>
    </row>
    <row r="1238" spans="1:2" x14ac:dyDescent="0.25">
      <c r="A1238" s="2">
        <v>43241</v>
      </c>
      <c r="B1238">
        <f t="shared" si="19"/>
        <v>2</v>
      </c>
    </row>
    <row r="1239" spans="1:2" x14ac:dyDescent="0.25">
      <c r="A1239" s="2">
        <v>43242</v>
      </c>
      <c r="B1239">
        <f t="shared" si="19"/>
        <v>3</v>
      </c>
    </row>
    <row r="1240" spans="1:2" x14ac:dyDescent="0.25">
      <c r="A1240" s="2">
        <v>43243</v>
      </c>
      <c r="B1240">
        <f t="shared" si="19"/>
        <v>4</v>
      </c>
    </row>
    <row r="1241" spans="1:2" x14ac:dyDescent="0.25">
      <c r="A1241" s="2">
        <v>43244</v>
      </c>
      <c r="B1241">
        <f t="shared" si="19"/>
        <v>5</v>
      </c>
    </row>
    <row r="1242" spans="1:2" x14ac:dyDescent="0.25">
      <c r="A1242" s="2">
        <v>43245</v>
      </c>
      <c r="B1242">
        <f t="shared" si="19"/>
        <v>6</v>
      </c>
    </row>
    <row r="1243" spans="1:2" x14ac:dyDescent="0.25">
      <c r="A1243" s="2">
        <v>43246</v>
      </c>
      <c r="B1243">
        <f t="shared" si="19"/>
        <v>7</v>
      </c>
    </row>
    <row r="1244" spans="1:2" x14ac:dyDescent="0.25">
      <c r="A1244" s="2">
        <v>43247</v>
      </c>
      <c r="B1244">
        <f t="shared" si="19"/>
        <v>1</v>
      </c>
    </row>
    <row r="1245" spans="1:2" x14ac:dyDescent="0.25">
      <c r="A1245" s="2">
        <v>43248</v>
      </c>
      <c r="B1245">
        <f t="shared" si="19"/>
        <v>2</v>
      </c>
    </row>
    <row r="1246" spans="1:2" x14ac:dyDescent="0.25">
      <c r="A1246" s="2">
        <v>43249</v>
      </c>
      <c r="B1246">
        <f t="shared" si="19"/>
        <v>3</v>
      </c>
    </row>
    <row r="1247" spans="1:2" x14ac:dyDescent="0.25">
      <c r="A1247" s="2">
        <v>43250</v>
      </c>
      <c r="B1247">
        <f t="shared" si="19"/>
        <v>4</v>
      </c>
    </row>
    <row r="1248" spans="1:2" x14ac:dyDescent="0.25">
      <c r="A1248" s="2">
        <v>43251</v>
      </c>
      <c r="B1248">
        <f t="shared" si="19"/>
        <v>5</v>
      </c>
    </row>
    <row r="1249" spans="1:2" x14ac:dyDescent="0.25">
      <c r="A1249" s="2">
        <v>43252</v>
      </c>
      <c r="B1249">
        <f t="shared" si="19"/>
        <v>6</v>
      </c>
    </row>
    <row r="1250" spans="1:2" x14ac:dyDescent="0.25">
      <c r="A1250" s="2">
        <v>43253</v>
      </c>
      <c r="B1250">
        <f t="shared" si="19"/>
        <v>7</v>
      </c>
    </row>
    <row r="1251" spans="1:2" x14ac:dyDescent="0.25">
      <c r="A1251" s="2">
        <v>43254</v>
      </c>
      <c r="B1251">
        <f t="shared" si="19"/>
        <v>1</v>
      </c>
    </row>
    <row r="1252" spans="1:2" x14ac:dyDescent="0.25">
      <c r="A1252" s="2">
        <v>43255</v>
      </c>
      <c r="B1252">
        <f t="shared" si="19"/>
        <v>2</v>
      </c>
    </row>
    <row r="1253" spans="1:2" x14ac:dyDescent="0.25">
      <c r="A1253" s="2">
        <v>43256</v>
      </c>
      <c r="B1253">
        <f t="shared" si="19"/>
        <v>3</v>
      </c>
    </row>
    <row r="1254" spans="1:2" x14ac:dyDescent="0.25">
      <c r="A1254" s="2">
        <v>43257</v>
      </c>
      <c r="B1254">
        <f t="shared" si="19"/>
        <v>4</v>
      </c>
    </row>
    <row r="1255" spans="1:2" x14ac:dyDescent="0.25">
      <c r="A1255" s="2">
        <v>43258</v>
      </c>
      <c r="B1255">
        <f t="shared" si="19"/>
        <v>5</v>
      </c>
    </row>
    <row r="1256" spans="1:2" x14ac:dyDescent="0.25">
      <c r="A1256" s="2">
        <v>43259</v>
      </c>
      <c r="B1256">
        <f t="shared" si="19"/>
        <v>6</v>
      </c>
    </row>
    <row r="1257" spans="1:2" x14ac:dyDescent="0.25">
      <c r="A1257" s="2">
        <v>43260</v>
      </c>
      <c r="B1257">
        <f t="shared" si="19"/>
        <v>7</v>
      </c>
    </row>
    <row r="1258" spans="1:2" x14ac:dyDescent="0.25">
      <c r="A1258" s="2">
        <v>43261</v>
      </c>
      <c r="B1258">
        <f t="shared" si="19"/>
        <v>1</v>
      </c>
    </row>
    <row r="1259" spans="1:2" x14ac:dyDescent="0.25">
      <c r="A1259" s="2">
        <v>43262</v>
      </c>
      <c r="B1259">
        <f t="shared" si="19"/>
        <v>2</v>
      </c>
    </row>
    <row r="1260" spans="1:2" x14ac:dyDescent="0.25">
      <c r="A1260" s="2">
        <v>43263</v>
      </c>
      <c r="B1260">
        <f t="shared" si="19"/>
        <v>3</v>
      </c>
    </row>
    <row r="1261" spans="1:2" x14ac:dyDescent="0.25">
      <c r="A1261" s="2">
        <v>43264</v>
      </c>
      <c r="B1261">
        <f t="shared" si="19"/>
        <v>4</v>
      </c>
    </row>
    <row r="1262" spans="1:2" x14ac:dyDescent="0.25">
      <c r="A1262" s="2">
        <v>43265</v>
      </c>
      <c r="B1262">
        <f t="shared" si="19"/>
        <v>5</v>
      </c>
    </row>
    <row r="1263" spans="1:2" x14ac:dyDescent="0.25">
      <c r="A1263" s="2">
        <v>43266</v>
      </c>
      <c r="B1263">
        <f t="shared" si="19"/>
        <v>6</v>
      </c>
    </row>
    <row r="1264" spans="1:2" x14ac:dyDescent="0.25">
      <c r="A1264" s="2">
        <v>43267</v>
      </c>
      <c r="B1264">
        <f t="shared" si="19"/>
        <v>7</v>
      </c>
    </row>
    <row r="1265" spans="1:2" x14ac:dyDescent="0.25">
      <c r="A1265" s="2">
        <v>43268</v>
      </c>
      <c r="B1265">
        <f t="shared" si="19"/>
        <v>1</v>
      </c>
    </row>
    <row r="1266" spans="1:2" x14ac:dyDescent="0.25">
      <c r="A1266" s="2">
        <v>43269</v>
      </c>
      <c r="B1266">
        <f t="shared" si="19"/>
        <v>2</v>
      </c>
    </row>
    <row r="1267" spans="1:2" x14ac:dyDescent="0.25">
      <c r="A1267" s="2">
        <v>43270</v>
      </c>
      <c r="B1267">
        <f t="shared" si="19"/>
        <v>3</v>
      </c>
    </row>
    <row r="1268" spans="1:2" x14ac:dyDescent="0.25">
      <c r="A1268" s="2">
        <v>43271</v>
      </c>
      <c r="B1268">
        <f t="shared" si="19"/>
        <v>4</v>
      </c>
    </row>
    <row r="1269" spans="1:2" x14ac:dyDescent="0.25">
      <c r="A1269" s="2">
        <v>43272</v>
      </c>
      <c r="B1269">
        <f t="shared" si="19"/>
        <v>5</v>
      </c>
    </row>
    <row r="1270" spans="1:2" x14ac:dyDescent="0.25">
      <c r="A1270" s="2">
        <v>43273</v>
      </c>
      <c r="B1270">
        <f t="shared" si="19"/>
        <v>6</v>
      </c>
    </row>
    <row r="1271" spans="1:2" x14ac:dyDescent="0.25">
      <c r="A1271" s="2">
        <v>43274</v>
      </c>
      <c r="B1271">
        <f t="shared" si="19"/>
        <v>7</v>
      </c>
    </row>
    <row r="1272" spans="1:2" x14ac:dyDescent="0.25">
      <c r="A1272" s="2">
        <v>43275</v>
      </c>
      <c r="B1272">
        <f t="shared" si="19"/>
        <v>1</v>
      </c>
    </row>
    <row r="1273" spans="1:2" x14ac:dyDescent="0.25">
      <c r="A1273" s="2">
        <v>43276</v>
      </c>
      <c r="B1273">
        <f t="shared" si="19"/>
        <v>2</v>
      </c>
    </row>
    <row r="1274" spans="1:2" x14ac:dyDescent="0.25">
      <c r="A1274" s="2">
        <v>43277</v>
      </c>
      <c r="B1274">
        <f t="shared" si="19"/>
        <v>3</v>
      </c>
    </row>
    <row r="1275" spans="1:2" x14ac:dyDescent="0.25">
      <c r="A1275" s="2">
        <v>43278</v>
      </c>
      <c r="B1275">
        <f t="shared" si="19"/>
        <v>4</v>
      </c>
    </row>
    <row r="1276" spans="1:2" x14ac:dyDescent="0.25">
      <c r="A1276" s="2">
        <v>43279</v>
      </c>
      <c r="B1276">
        <f t="shared" si="19"/>
        <v>5</v>
      </c>
    </row>
    <row r="1277" spans="1:2" x14ac:dyDescent="0.25">
      <c r="A1277" s="2">
        <v>43280</v>
      </c>
      <c r="B1277">
        <f t="shared" si="19"/>
        <v>6</v>
      </c>
    </row>
    <row r="1278" spans="1:2" x14ac:dyDescent="0.25">
      <c r="A1278" s="2">
        <v>43281</v>
      </c>
      <c r="B1278">
        <f t="shared" si="19"/>
        <v>7</v>
      </c>
    </row>
    <row r="1279" spans="1:2" x14ac:dyDescent="0.25">
      <c r="A1279" s="2">
        <v>43282</v>
      </c>
      <c r="B1279">
        <f t="shared" si="19"/>
        <v>1</v>
      </c>
    </row>
    <row r="1280" spans="1:2" x14ac:dyDescent="0.25">
      <c r="A1280" s="2">
        <v>43283</v>
      </c>
      <c r="B1280">
        <f t="shared" si="19"/>
        <v>2</v>
      </c>
    </row>
    <row r="1281" spans="1:2" x14ac:dyDescent="0.25">
      <c r="A1281" s="2">
        <v>43284</v>
      </c>
      <c r="B1281">
        <f t="shared" si="19"/>
        <v>3</v>
      </c>
    </row>
    <row r="1282" spans="1:2" x14ac:dyDescent="0.25">
      <c r="A1282" s="2">
        <v>43285</v>
      </c>
      <c r="B1282">
        <f t="shared" si="19"/>
        <v>4</v>
      </c>
    </row>
    <row r="1283" spans="1:2" x14ac:dyDescent="0.25">
      <c r="A1283" s="2">
        <v>43286</v>
      </c>
      <c r="B1283">
        <f t="shared" ref="B1283:B1346" si="20">WEEKDAY(A1283,1)</f>
        <v>5</v>
      </c>
    </row>
    <row r="1284" spans="1:2" x14ac:dyDescent="0.25">
      <c r="A1284" s="2">
        <v>43287</v>
      </c>
      <c r="B1284">
        <f t="shared" si="20"/>
        <v>6</v>
      </c>
    </row>
    <row r="1285" spans="1:2" x14ac:dyDescent="0.25">
      <c r="A1285" s="2">
        <v>43288</v>
      </c>
      <c r="B1285">
        <f t="shared" si="20"/>
        <v>7</v>
      </c>
    </row>
    <row r="1286" spans="1:2" x14ac:dyDescent="0.25">
      <c r="A1286" s="2">
        <v>43289</v>
      </c>
      <c r="B1286">
        <f t="shared" si="20"/>
        <v>1</v>
      </c>
    </row>
    <row r="1287" spans="1:2" x14ac:dyDescent="0.25">
      <c r="A1287" s="2">
        <v>43290</v>
      </c>
      <c r="B1287">
        <f t="shared" si="20"/>
        <v>2</v>
      </c>
    </row>
    <row r="1288" spans="1:2" x14ac:dyDescent="0.25">
      <c r="A1288" s="2">
        <v>43291</v>
      </c>
      <c r="B1288">
        <f t="shared" si="20"/>
        <v>3</v>
      </c>
    </row>
    <row r="1289" spans="1:2" x14ac:dyDescent="0.25">
      <c r="A1289" s="2">
        <v>43292</v>
      </c>
      <c r="B1289">
        <f t="shared" si="20"/>
        <v>4</v>
      </c>
    </row>
    <row r="1290" spans="1:2" x14ac:dyDescent="0.25">
      <c r="A1290" s="2">
        <v>43293</v>
      </c>
      <c r="B1290">
        <f t="shared" si="20"/>
        <v>5</v>
      </c>
    </row>
    <row r="1291" spans="1:2" x14ac:dyDescent="0.25">
      <c r="A1291" s="2">
        <v>43294</v>
      </c>
      <c r="B1291">
        <f t="shared" si="20"/>
        <v>6</v>
      </c>
    </row>
    <row r="1292" spans="1:2" x14ac:dyDescent="0.25">
      <c r="A1292" s="2">
        <v>43295</v>
      </c>
      <c r="B1292">
        <f t="shared" si="20"/>
        <v>7</v>
      </c>
    </row>
    <row r="1293" spans="1:2" x14ac:dyDescent="0.25">
      <c r="A1293" s="2">
        <v>43296</v>
      </c>
      <c r="B1293">
        <f t="shared" si="20"/>
        <v>1</v>
      </c>
    </row>
    <row r="1294" spans="1:2" x14ac:dyDescent="0.25">
      <c r="A1294" s="2">
        <v>43297</v>
      </c>
      <c r="B1294">
        <f t="shared" si="20"/>
        <v>2</v>
      </c>
    </row>
    <row r="1295" spans="1:2" x14ac:dyDescent="0.25">
      <c r="A1295" s="2">
        <v>43298</v>
      </c>
      <c r="B1295">
        <f t="shared" si="20"/>
        <v>3</v>
      </c>
    </row>
    <row r="1296" spans="1:2" x14ac:dyDescent="0.25">
      <c r="A1296" s="2">
        <v>43299</v>
      </c>
      <c r="B1296">
        <f t="shared" si="20"/>
        <v>4</v>
      </c>
    </row>
    <row r="1297" spans="1:2" x14ac:dyDescent="0.25">
      <c r="A1297" s="2">
        <v>43300</v>
      </c>
      <c r="B1297">
        <f t="shared" si="20"/>
        <v>5</v>
      </c>
    </row>
    <row r="1298" spans="1:2" x14ac:dyDescent="0.25">
      <c r="A1298" s="2">
        <v>43301</v>
      </c>
      <c r="B1298">
        <f t="shared" si="20"/>
        <v>6</v>
      </c>
    </row>
    <row r="1299" spans="1:2" x14ac:dyDescent="0.25">
      <c r="A1299" s="2">
        <v>43302</v>
      </c>
      <c r="B1299">
        <f t="shared" si="20"/>
        <v>7</v>
      </c>
    </row>
    <row r="1300" spans="1:2" x14ac:dyDescent="0.25">
      <c r="A1300" s="2">
        <v>43303</v>
      </c>
      <c r="B1300">
        <f t="shared" si="20"/>
        <v>1</v>
      </c>
    </row>
    <row r="1301" spans="1:2" x14ac:dyDescent="0.25">
      <c r="A1301" s="2">
        <v>43304</v>
      </c>
      <c r="B1301">
        <f t="shared" si="20"/>
        <v>2</v>
      </c>
    </row>
    <row r="1302" spans="1:2" x14ac:dyDescent="0.25">
      <c r="A1302" s="2">
        <v>43305</v>
      </c>
      <c r="B1302">
        <f t="shared" si="20"/>
        <v>3</v>
      </c>
    </row>
    <row r="1303" spans="1:2" x14ac:dyDescent="0.25">
      <c r="A1303" s="2">
        <v>43306</v>
      </c>
      <c r="B1303">
        <f t="shared" si="20"/>
        <v>4</v>
      </c>
    </row>
    <row r="1304" spans="1:2" x14ac:dyDescent="0.25">
      <c r="A1304" s="2">
        <v>43307</v>
      </c>
      <c r="B1304">
        <f t="shared" si="20"/>
        <v>5</v>
      </c>
    </row>
    <row r="1305" spans="1:2" x14ac:dyDescent="0.25">
      <c r="A1305" s="2">
        <v>43308</v>
      </c>
      <c r="B1305">
        <f t="shared" si="20"/>
        <v>6</v>
      </c>
    </row>
    <row r="1306" spans="1:2" x14ac:dyDescent="0.25">
      <c r="A1306" s="2">
        <v>43309</v>
      </c>
      <c r="B1306">
        <f t="shared" si="20"/>
        <v>7</v>
      </c>
    </row>
    <row r="1307" spans="1:2" x14ac:dyDescent="0.25">
      <c r="A1307" s="2">
        <v>43310</v>
      </c>
      <c r="B1307">
        <f t="shared" si="20"/>
        <v>1</v>
      </c>
    </row>
    <row r="1308" spans="1:2" x14ac:dyDescent="0.25">
      <c r="A1308" s="2">
        <v>43311</v>
      </c>
      <c r="B1308">
        <f t="shared" si="20"/>
        <v>2</v>
      </c>
    </row>
    <row r="1309" spans="1:2" x14ac:dyDescent="0.25">
      <c r="A1309" s="2">
        <v>43312</v>
      </c>
      <c r="B1309">
        <f t="shared" si="20"/>
        <v>3</v>
      </c>
    </row>
    <row r="1310" spans="1:2" x14ac:dyDescent="0.25">
      <c r="A1310" s="2">
        <v>43313</v>
      </c>
      <c r="B1310">
        <f t="shared" si="20"/>
        <v>4</v>
      </c>
    </row>
    <row r="1311" spans="1:2" x14ac:dyDescent="0.25">
      <c r="A1311" s="2">
        <v>43314</v>
      </c>
      <c r="B1311">
        <f t="shared" si="20"/>
        <v>5</v>
      </c>
    </row>
    <row r="1312" spans="1:2" x14ac:dyDescent="0.25">
      <c r="A1312" s="2">
        <v>43315</v>
      </c>
      <c r="B1312">
        <f t="shared" si="20"/>
        <v>6</v>
      </c>
    </row>
    <row r="1313" spans="1:2" x14ac:dyDescent="0.25">
      <c r="A1313" s="2">
        <v>43316</v>
      </c>
      <c r="B1313">
        <f t="shared" si="20"/>
        <v>7</v>
      </c>
    </row>
    <row r="1314" spans="1:2" x14ac:dyDescent="0.25">
      <c r="A1314" s="2">
        <v>43317</v>
      </c>
      <c r="B1314">
        <f t="shared" si="20"/>
        <v>1</v>
      </c>
    </row>
    <row r="1315" spans="1:2" x14ac:dyDescent="0.25">
      <c r="A1315" s="2">
        <v>43318</v>
      </c>
      <c r="B1315">
        <f t="shared" si="20"/>
        <v>2</v>
      </c>
    </row>
    <row r="1316" spans="1:2" x14ac:dyDescent="0.25">
      <c r="A1316" s="2">
        <v>43319</v>
      </c>
      <c r="B1316">
        <f t="shared" si="20"/>
        <v>3</v>
      </c>
    </row>
    <row r="1317" spans="1:2" x14ac:dyDescent="0.25">
      <c r="A1317" s="2">
        <v>43320</v>
      </c>
      <c r="B1317">
        <f t="shared" si="20"/>
        <v>4</v>
      </c>
    </row>
    <row r="1318" spans="1:2" x14ac:dyDescent="0.25">
      <c r="A1318" s="2">
        <v>43321</v>
      </c>
      <c r="B1318">
        <f t="shared" si="20"/>
        <v>5</v>
      </c>
    </row>
    <row r="1319" spans="1:2" x14ac:dyDescent="0.25">
      <c r="A1319" s="2">
        <v>43322</v>
      </c>
      <c r="B1319">
        <f t="shared" si="20"/>
        <v>6</v>
      </c>
    </row>
    <row r="1320" spans="1:2" x14ac:dyDescent="0.25">
      <c r="A1320" s="2">
        <v>43323</v>
      </c>
      <c r="B1320">
        <f t="shared" si="20"/>
        <v>7</v>
      </c>
    </row>
    <row r="1321" spans="1:2" x14ac:dyDescent="0.25">
      <c r="A1321" s="2">
        <v>43324</v>
      </c>
      <c r="B1321">
        <f t="shared" si="20"/>
        <v>1</v>
      </c>
    </row>
    <row r="1322" spans="1:2" x14ac:dyDescent="0.25">
      <c r="A1322" s="2">
        <v>43325</v>
      </c>
      <c r="B1322">
        <f t="shared" si="20"/>
        <v>2</v>
      </c>
    </row>
    <row r="1323" spans="1:2" x14ac:dyDescent="0.25">
      <c r="A1323" s="2">
        <v>43326</v>
      </c>
      <c r="B1323">
        <f t="shared" si="20"/>
        <v>3</v>
      </c>
    </row>
    <row r="1324" spans="1:2" x14ac:dyDescent="0.25">
      <c r="A1324" s="2">
        <v>43327</v>
      </c>
      <c r="B1324">
        <f t="shared" si="20"/>
        <v>4</v>
      </c>
    </row>
    <row r="1325" spans="1:2" x14ac:dyDescent="0.25">
      <c r="A1325" s="2">
        <v>43328</v>
      </c>
      <c r="B1325">
        <f t="shared" si="20"/>
        <v>5</v>
      </c>
    </row>
    <row r="1326" spans="1:2" x14ac:dyDescent="0.25">
      <c r="A1326" s="2">
        <v>43329</v>
      </c>
      <c r="B1326">
        <f t="shared" si="20"/>
        <v>6</v>
      </c>
    </row>
    <row r="1327" spans="1:2" x14ac:dyDescent="0.25">
      <c r="A1327" s="2">
        <v>43330</v>
      </c>
      <c r="B1327">
        <f t="shared" si="20"/>
        <v>7</v>
      </c>
    </row>
    <row r="1328" spans="1:2" x14ac:dyDescent="0.25">
      <c r="A1328" s="2">
        <v>43331</v>
      </c>
      <c r="B1328">
        <f t="shared" si="20"/>
        <v>1</v>
      </c>
    </row>
    <row r="1329" spans="1:2" x14ac:dyDescent="0.25">
      <c r="A1329" s="2">
        <v>43332</v>
      </c>
      <c r="B1329">
        <f t="shared" si="20"/>
        <v>2</v>
      </c>
    </row>
    <row r="1330" spans="1:2" x14ac:dyDescent="0.25">
      <c r="A1330" s="2">
        <v>43333</v>
      </c>
      <c r="B1330">
        <f t="shared" si="20"/>
        <v>3</v>
      </c>
    </row>
    <row r="1331" spans="1:2" x14ac:dyDescent="0.25">
      <c r="A1331" s="2">
        <v>43334</v>
      </c>
      <c r="B1331">
        <f t="shared" si="20"/>
        <v>4</v>
      </c>
    </row>
    <row r="1332" spans="1:2" x14ac:dyDescent="0.25">
      <c r="A1332" s="2">
        <v>43335</v>
      </c>
      <c r="B1332">
        <f t="shared" si="20"/>
        <v>5</v>
      </c>
    </row>
    <row r="1333" spans="1:2" x14ac:dyDescent="0.25">
      <c r="A1333" s="2">
        <v>43336</v>
      </c>
      <c r="B1333">
        <f t="shared" si="20"/>
        <v>6</v>
      </c>
    </row>
    <row r="1334" spans="1:2" x14ac:dyDescent="0.25">
      <c r="A1334" s="2">
        <v>43337</v>
      </c>
      <c r="B1334">
        <f t="shared" si="20"/>
        <v>7</v>
      </c>
    </row>
    <row r="1335" spans="1:2" x14ac:dyDescent="0.25">
      <c r="A1335" s="2">
        <v>43338</v>
      </c>
      <c r="B1335">
        <f t="shared" si="20"/>
        <v>1</v>
      </c>
    </row>
    <row r="1336" spans="1:2" x14ac:dyDescent="0.25">
      <c r="A1336" s="2">
        <v>43339</v>
      </c>
      <c r="B1336">
        <f t="shared" si="20"/>
        <v>2</v>
      </c>
    </row>
    <row r="1337" spans="1:2" x14ac:dyDescent="0.25">
      <c r="A1337" s="2">
        <v>43340</v>
      </c>
      <c r="B1337">
        <f t="shared" si="20"/>
        <v>3</v>
      </c>
    </row>
    <row r="1338" spans="1:2" x14ac:dyDescent="0.25">
      <c r="A1338" s="2">
        <v>43341</v>
      </c>
      <c r="B1338">
        <f t="shared" si="20"/>
        <v>4</v>
      </c>
    </row>
    <row r="1339" spans="1:2" x14ac:dyDescent="0.25">
      <c r="A1339" s="2">
        <v>43342</v>
      </c>
      <c r="B1339">
        <f t="shared" si="20"/>
        <v>5</v>
      </c>
    </row>
    <row r="1340" spans="1:2" x14ac:dyDescent="0.25">
      <c r="A1340" s="2">
        <v>43343</v>
      </c>
      <c r="B1340">
        <f t="shared" si="20"/>
        <v>6</v>
      </c>
    </row>
    <row r="1341" spans="1:2" x14ac:dyDescent="0.25">
      <c r="A1341" s="2">
        <v>43344</v>
      </c>
      <c r="B1341">
        <f t="shared" si="20"/>
        <v>7</v>
      </c>
    </row>
    <row r="1342" spans="1:2" x14ac:dyDescent="0.25">
      <c r="A1342" s="2">
        <v>43345</v>
      </c>
      <c r="B1342">
        <f t="shared" si="20"/>
        <v>1</v>
      </c>
    </row>
    <row r="1343" spans="1:2" x14ac:dyDescent="0.25">
      <c r="A1343" s="2">
        <v>43346</v>
      </c>
      <c r="B1343">
        <f t="shared" si="20"/>
        <v>2</v>
      </c>
    </row>
    <row r="1344" spans="1:2" x14ac:dyDescent="0.25">
      <c r="A1344" s="2">
        <v>43347</v>
      </c>
      <c r="B1344">
        <f t="shared" si="20"/>
        <v>3</v>
      </c>
    </row>
    <row r="1345" spans="1:2" x14ac:dyDescent="0.25">
      <c r="A1345" s="2">
        <v>43348</v>
      </c>
      <c r="B1345">
        <f t="shared" si="20"/>
        <v>4</v>
      </c>
    </row>
    <row r="1346" spans="1:2" x14ac:dyDescent="0.25">
      <c r="A1346" s="2">
        <v>43349</v>
      </c>
      <c r="B1346">
        <f t="shared" si="20"/>
        <v>5</v>
      </c>
    </row>
    <row r="1347" spans="1:2" x14ac:dyDescent="0.25">
      <c r="A1347" s="2">
        <v>43350</v>
      </c>
      <c r="B1347">
        <f t="shared" ref="B1347:B1410" si="21">WEEKDAY(A1347,1)</f>
        <v>6</v>
      </c>
    </row>
    <row r="1348" spans="1:2" x14ac:dyDescent="0.25">
      <c r="A1348" s="2">
        <v>43351</v>
      </c>
      <c r="B1348">
        <f t="shared" si="21"/>
        <v>7</v>
      </c>
    </row>
    <row r="1349" spans="1:2" x14ac:dyDescent="0.25">
      <c r="A1349" s="2">
        <v>43352</v>
      </c>
      <c r="B1349">
        <f t="shared" si="21"/>
        <v>1</v>
      </c>
    </row>
    <row r="1350" spans="1:2" x14ac:dyDescent="0.25">
      <c r="A1350" s="2">
        <v>43353</v>
      </c>
      <c r="B1350">
        <f t="shared" si="21"/>
        <v>2</v>
      </c>
    </row>
    <row r="1351" spans="1:2" x14ac:dyDescent="0.25">
      <c r="A1351" s="2">
        <v>43354</v>
      </c>
      <c r="B1351">
        <f t="shared" si="21"/>
        <v>3</v>
      </c>
    </row>
    <row r="1352" spans="1:2" x14ac:dyDescent="0.25">
      <c r="A1352" s="2">
        <v>43355</v>
      </c>
      <c r="B1352">
        <f t="shared" si="21"/>
        <v>4</v>
      </c>
    </row>
    <row r="1353" spans="1:2" x14ac:dyDescent="0.25">
      <c r="A1353" s="2">
        <v>43356</v>
      </c>
      <c r="B1353">
        <f t="shared" si="21"/>
        <v>5</v>
      </c>
    </row>
    <row r="1354" spans="1:2" x14ac:dyDescent="0.25">
      <c r="A1354" s="2">
        <v>43357</v>
      </c>
      <c r="B1354">
        <f t="shared" si="21"/>
        <v>6</v>
      </c>
    </row>
    <row r="1355" spans="1:2" x14ac:dyDescent="0.25">
      <c r="A1355" s="2">
        <v>43358</v>
      </c>
      <c r="B1355">
        <f t="shared" si="21"/>
        <v>7</v>
      </c>
    </row>
    <row r="1356" spans="1:2" x14ac:dyDescent="0.25">
      <c r="A1356" s="2">
        <v>43359</v>
      </c>
      <c r="B1356">
        <f t="shared" si="21"/>
        <v>1</v>
      </c>
    </row>
    <row r="1357" spans="1:2" x14ac:dyDescent="0.25">
      <c r="A1357" s="2">
        <v>43360</v>
      </c>
      <c r="B1357">
        <f t="shared" si="21"/>
        <v>2</v>
      </c>
    </row>
    <row r="1358" spans="1:2" x14ac:dyDescent="0.25">
      <c r="A1358" s="2">
        <v>43361</v>
      </c>
      <c r="B1358">
        <f t="shared" si="21"/>
        <v>3</v>
      </c>
    </row>
    <row r="1359" spans="1:2" x14ac:dyDescent="0.25">
      <c r="A1359" s="2">
        <v>43362</v>
      </c>
      <c r="B1359">
        <f t="shared" si="21"/>
        <v>4</v>
      </c>
    </row>
    <row r="1360" spans="1:2" x14ac:dyDescent="0.25">
      <c r="A1360" s="2">
        <v>43363</v>
      </c>
      <c r="B1360">
        <f t="shared" si="21"/>
        <v>5</v>
      </c>
    </row>
    <row r="1361" spans="1:2" x14ac:dyDescent="0.25">
      <c r="A1361" s="2">
        <v>43364</v>
      </c>
      <c r="B1361">
        <f t="shared" si="21"/>
        <v>6</v>
      </c>
    </row>
    <row r="1362" spans="1:2" x14ac:dyDescent="0.25">
      <c r="A1362" s="2">
        <v>43365</v>
      </c>
      <c r="B1362">
        <f t="shared" si="21"/>
        <v>7</v>
      </c>
    </row>
    <row r="1363" spans="1:2" x14ac:dyDescent="0.25">
      <c r="A1363" s="2">
        <v>43366</v>
      </c>
      <c r="B1363">
        <f t="shared" si="21"/>
        <v>1</v>
      </c>
    </row>
    <row r="1364" spans="1:2" x14ac:dyDescent="0.25">
      <c r="A1364" s="2">
        <v>43367</v>
      </c>
      <c r="B1364">
        <f t="shared" si="21"/>
        <v>2</v>
      </c>
    </row>
    <row r="1365" spans="1:2" x14ac:dyDescent="0.25">
      <c r="A1365" s="2">
        <v>43368</v>
      </c>
      <c r="B1365">
        <f t="shared" si="21"/>
        <v>3</v>
      </c>
    </row>
    <row r="1366" spans="1:2" x14ac:dyDescent="0.25">
      <c r="A1366" s="2">
        <v>43369</v>
      </c>
      <c r="B1366">
        <f t="shared" si="21"/>
        <v>4</v>
      </c>
    </row>
    <row r="1367" spans="1:2" x14ac:dyDescent="0.25">
      <c r="A1367" s="2">
        <v>43370</v>
      </c>
      <c r="B1367">
        <f t="shared" si="21"/>
        <v>5</v>
      </c>
    </row>
    <row r="1368" spans="1:2" x14ac:dyDescent="0.25">
      <c r="A1368" s="2">
        <v>43371</v>
      </c>
      <c r="B1368">
        <f t="shared" si="21"/>
        <v>6</v>
      </c>
    </row>
    <row r="1369" spans="1:2" x14ac:dyDescent="0.25">
      <c r="A1369" s="2">
        <v>43372</v>
      </c>
      <c r="B1369">
        <f t="shared" si="21"/>
        <v>7</v>
      </c>
    </row>
    <row r="1370" spans="1:2" x14ac:dyDescent="0.25">
      <c r="A1370" s="2">
        <v>43373</v>
      </c>
      <c r="B1370">
        <f t="shared" si="21"/>
        <v>1</v>
      </c>
    </row>
    <row r="1371" spans="1:2" x14ac:dyDescent="0.25">
      <c r="A1371" s="2">
        <v>43374</v>
      </c>
      <c r="B1371">
        <f t="shared" si="21"/>
        <v>2</v>
      </c>
    </row>
    <row r="1372" spans="1:2" x14ac:dyDescent="0.25">
      <c r="A1372" s="2">
        <v>43375</v>
      </c>
      <c r="B1372">
        <f t="shared" si="21"/>
        <v>3</v>
      </c>
    </row>
    <row r="1373" spans="1:2" x14ac:dyDescent="0.25">
      <c r="A1373" s="2">
        <v>43376</v>
      </c>
      <c r="B1373">
        <f t="shared" si="21"/>
        <v>4</v>
      </c>
    </row>
    <row r="1374" spans="1:2" x14ac:dyDescent="0.25">
      <c r="A1374" s="2">
        <v>43377</v>
      </c>
      <c r="B1374">
        <f t="shared" si="21"/>
        <v>5</v>
      </c>
    </row>
    <row r="1375" spans="1:2" x14ac:dyDescent="0.25">
      <c r="A1375" s="2">
        <v>43378</v>
      </c>
      <c r="B1375">
        <f t="shared" si="21"/>
        <v>6</v>
      </c>
    </row>
    <row r="1376" spans="1:2" x14ac:dyDescent="0.25">
      <c r="A1376" s="2">
        <v>43379</v>
      </c>
      <c r="B1376">
        <f t="shared" si="21"/>
        <v>7</v>
      </c>
    </row>
    <row r="1377" spans="1:2" x14ac:dyDescent="0.25">
      <c r="A1377" s="2">
        <v>43380</v>
      </c>
      <c r="B1377">
        <f t="shared" si="21"/>
        <v>1</v>
      </c>
    </row>
    <row r="1378" spans="1:2" x14ac:dyDescent="0.25">
      <c r="A1378" s="2">
        <v>43381</v>
      </c>
      <c r="B1378">
        <f t="shared" si="21"/>
        <v>2</v>
      </c>
    </row>
    <row r="1379" spans="1:2" x14ac:dyDescent="0.25">
      <c r="A1379" s="2">
        <v>43382</v>
      </c>
      <c r="B1379">
        <f t="shared" si="21"/>
        <v>3</v>
      </c>
    </row>
    <row r="1380" spans="1:2" x14ac:dyDescent="0.25">
      <c r="A1380" s="2">
        <v>43383</v>
      </c>
      <c r="B1380">
        <f t="shared" si="21"/>
        <v>4</v>
      </c>
    </row>
    <row r="1381" spans="1:2" x14ac:dyDescent="0.25">
      <c r="A1381" s="2">
        <v>43384</v>
      </c>
      <c r="B1381">
        <f t="shared" si="21"/>
        <v>5</v>
      </c>
    </row>
    <row r="1382" spans="1:2" x14ac:dyDescent="0.25">
      <c r="A1382" s="2">
        <v>43385</v>
      </c>
      <c r="B1382">
        <f t="shared" si="21"/>
        <v>6</v>
      </c>
    </row>
    <row r="1383" spans="1:2" x14ac:dyDescent="0.25">
      <c r="A1383" s="2">
        <v>43386</v>
      </c>
      <c r="B1383">
        <f t="shared" si="21"/>
        <v>7</v>
      </c>
    </row>
    <row r="1384" spans="1:2" x14ac:dyDescent="0.25">
      <c r="A1384" s="2">
        <v>43387</v>
      </c>
      <c r="B1384">
        <f t="shared" si="21"/>
        <v>1</v>
      </c>
    </row>
    <row r="1385" spans="1:2" x14ac:dyDescent="0.25">
      <c r="A1385" s="2">
        <v>43388</v>
      </c>
      <c r="B1385">
        <f t="shared" si="21"/>
        <v>2</v>
      </c>
    </row>
    <row r="1386" spans="1:2" x14ac:dyDescent="0.25">
      <c r="A1386" s="2">
        <v>43389</v>
      </c>
      <c r="B1386">
        <f t="shared" si="21"/>
        <v>3</v>
      </c>
    </row>
    <row r="1387" spans="1:2" x14ac:dyDescent="0.25">
      <c r="A1387" s="2">
        <v>43390</v>
      </c>
      <c r="B1387">
        <f t="shared" si="21"/>
        <v>4</v>
      </c>
    </row>
    <row r="1388" spans="1:2" x14ac:dyDescent="0.25">
      <c r="A1388" s="2">
        <v>43391</v>
      </c>
      <c r="B1388">
        <f t="shared" si="21"/>
        <v>5</v>
      </c>
    </row>
    <row r="1389" spans="1:2" x14ac:dyDescent="0.25">
      <c r="A1389" s="2">
        <v>43392</v>
      </c>
      <c r="B1389">
        <f t="shared" si="21"/>
        <v>6</v>
      </c>
    </row>
    <row r="1390" spans="1:2" x14ac:dyDescent="0.25">
      <c r="A1390" s="2">
        <v>43393</v>
      </c>
      <c r="B1390">
        <f t="shared" si="21"/>
        <v>7</v>
      </c>
    </row>
    <row r="1391" spans="1:2" x14ac:dyDescent="0.25">
      <c r="A1391" s="2">
        <v>43394</v>
      </c>
      <c r="B1391">
        <f t="shared" si="21"/>
        <v>1</v>
      </c>
    </row>
    <row r="1392" spans="1:2" x14ac:dyDescent="0.25">
      <c r="A1392" s="2">
        <v>43395</v>
      </c>
      <c r="B1392">
        <f t="shared" si="21"/>
        <v>2</v>
      </c>
    </row>
    <row r="1393" spans="1:2" x14ac:dyDescent="0.25">
      <c r="A1393" s="2">
        <v>43396</v>
      </c>
      <c r="B1393">
        <f t="shared" si="21"/>
        <v>3</v>
      </c>
    </row>
    <row r="1394" spans="1:2" x14ac:dyDescent="0.25">
      <c r="A1394" s="2">
        <v>43397</v>
      </c>
      <c r="B1394">
        <f t="shared" si="21"/>
        <v>4</v>
      </c>
    </row>
    <row r="1395" spans="1:2" x14ac:dyDescent="0.25">
      <c r="A1395" s="2">
        <v>43398</v>
      </c>
      <c r="B1395">
        <f t="shared" si="21"/>
        <v>5</v>
      </c>
    </row>
    <row r="1396" spans="1:2" x14ac:dyDescent="0.25">
      <c r="A1396" s="2">
        <v>43399</v>
      </c>
      <c r="B1396">
        <f t="shared" si="21"/>
        <v>6</v>
      </c>
    </row>
    <row r="1397" spans="1:2" x14ac:dyDescent="0.25">
      <c r="A1397" s="2">
        <v>43400</v>
      </c>
      <c r="B1397">
        <f t="shared" si="21"/>
        <v>7</v>
      </c>
    </row>
    <row r="1398" spans="1:2" x14ac:dyDescent="0.25">
      <c r="A1398" s="2">
        <v>43401</v>
      </c>
      <c r="B1398">
        <f t="shared" si="21"/>
        <v>1</v>
      </c>
    </row>
    <row r="1399" spans="1:2" x14ac:dyDescent="0.25">
      <c r="A1399" s="2">
        <v>43402</v>
      </c>
      <c r="B1399">
        <f t="shared" si="21"/>
        <v>2</v>
      </c>
    </row>
    <row r="1400" spans="1:2" x14ac:dyDescent="0.25">
      <c r="A1400" s="2">
        <v>43403</v>
      </c>
      <c r="B1400">
        <f t="shared" si="21"/>
        <v>3</v>
      </c>
    </row>
    <row r="1401" spans="1:2" x14ac:dyDescent="0.25">
      <c r="A1401" s="2">
        <v>43404</v>
      </c>
      <c r="B1401">
        <f t="shared" si="21"/>
        <v>4</v>
      </c>
    </row>
    <row r="1402" spans="1:2" x14ac:dyDescent="0.25">
      <c r="A1402" s="2">
        <v>43405</v>
      </c>
      <c r="B1402">
        <f t="shared" si="21"/>
        <v>5</v>
      </c>
    </row>
    <row r="1403" spans="1:2" x14ac:dyDescent="0.25">
      <c r="A1403" s="2">
        <v>43406</v>
      </c>
      <c r="B1403">
        <f t="shared" si="21"/>
        <v>6</v>
      </c>
    </row>
    <row r="1404" spans="1:2" x14ac:dyDescent="0.25">
      <c r="A1404" s="2">
        <v>43407</v>
      </c>
      <c r="B1404">
        <f t="shared" si="21"/>
        <v>7</v>
      </c>
    </row>
    <row r="1405" spans="1:2" x14ac:dyDescent="0.25">
      <c r="A1405" s="2">
        <v>43408</v>
      </c>
      <c r="B1405">
        <f t="shared" si="21"/>
        <v>1</v>
      </c>
    </row>
    <row r="1406" spans="1:2" x14ac:dyDescent="0.25">
      <c r="A1406" s="2">
        <v>43409</v>
      </c>
      <c r="B1406">
        <f t="shared" si="21"/>
        <v>2</v>
      </c>
    </row>
    <row r="1407" spans="1:2" x14ac:dyDescent="0.25">
      <c r="A1407" s="2">
        <v>43410</v>
      </c>
      <c r="B1407">
        <f t="shared" si="21"/>
        <v>3</v>
      </c>
    </row>
    <row r="1408" spans="1:2" x14ac:dyDescent="0.25">
      <c r="A1408" s="2">
        <v>43411</v>
      </c>
      <c r="B1408">
        <f t="shared" si="21"/>
        <v>4</v>
      </c>
    </row>
    <row r="1409" spans="1:2" x14ac:dyDescent="0.25">
      <c r="A1409" s="2">
        <v>43412</v>
      </c>
      <c r="B1409">
        <f t="shared" si="21"/>
        <v>5</v>
      </c>
    </row>
    <row r="1410" spans="1:2" x14ac:dyDescent="0.25">
      <c r="A1410" s="2">
        <v>43413</v>
      </c>
      <c r="B1410">
        <f t="shared" si="21"/>
        <v>6</v>
      </c>
    </row>
    <row r="1411" spans="1:2" x14ac:dyDescent="0.25">
      <c r="A1411" s="2">
        <v>43414</v>
      </c>
      <c r="B1411">
        <f t="shared" ref="B1411:B1462" si="22">WEEKDAY(A1411,1)</f>
        <v>7</v>
      </c>
    </row>
    <row r="1412" spans="1:2" x14ac:dyDescent="0.25">
      <c r="A1412" s="2">
        <v>43415</v>
      </c>
      <c r="B1412">
        <f t="shared" si="22"/>
        <v>1</v>
      </c>
    </row>
    <row r="1413" spans="1:2" x14ac:dyDescent="0.25">
      <c r="A1413" s="2">
        <v>43416</v>
      </c>
      <c r="B1413">
        <f t="shared" si="22"/>
        <v>2</v>
      </c>
    </row>
    <row r="1414" spans="1:2" x14ac:dyDescent="0.25">
      <c r="A1414" s="2">
        <v>43417</v>
      </c>
      <c r="B1414">
        <f t="shared" si="22"/>
        <v>3</v>
      </c>
    </row>
    <row r="1415" spans="1:2" x14ac:dyDescent="0.25">
      <c r="A1415" s="2">
        <v>43418</v>
      </c>
      <c r="B1415">
        <f t="shared" si="22"/>
        <v>4</v>
      </c>
    </row>
    <row r="1416" spans="1:2" x14ac:dyDescent="0.25">
      <c r="A1416" s="2">
        <v>43419</v>
      </c>
      <c r="B1416">
        <f t="shared" si="22"/>
        <v>5</v>
      </c>
    </row>
    <row r="1417" spans="1:2" x14ac:dyDescent="0.25">
      <c r="A1417" s="2">
        <v>43420</v>
      </c>
      <c r="B1417">
        <f t="shared" si="22"/>
        <v>6</v>
      </c>
    </row>
    <row r="1418" spans="1:2" x14ac:dyDescent="0.25">
      <c r="A1418" s="2">
        <v>43421</v>
      </c>
      <c r="B1418">
        <f t="shared" si="22"/>
        <v>7</v>
      </c>
    </row>
    <row r="1419" spans="1:2" x14ac:dyDescent="0.25">
      <c r="A1419" s="2">
        <v>43422</v>
      </c>
      <c r="B1419">
        <f t="shared" si="22"/>
        <v>1</v>
      </c>
    </row>
    <row r="1420" spans="1:2" x14ac:dyDescent="0.25">
      <c r="A1420" s="2">
        <v>43423</v>
      </c>
      <c r="B1420">
        <f t="shared" si="22"/>
        <v>2</v>
      </c>
    </row>
    <row r="1421" spans="1:2" x14ac:dyDescent="0.25">
      <c r="A1421" s="2">
        <v>43424</v>
      </c>
      <c r="B1421">
        <f t="shared" si="22"/>
        <v>3</v>
      </c>
    </row>
    <row r="1422" spans="1:2" x14ac:dyDescent="0.25">
      <c r="A1422" s="2">
        <v>43425</v>
      </c>
      <c r="B1422">
        <f t="shared" si="22"/>
        <v>4</v>
      </c>
    </row>
    <row r="1423" spans="1:2" x14ac:dyDescent="0.25">
      <c r="A1423" s="2">
        <v>43426</v>
      </c>
      <c r="B1423">
        <f t="shared" si="22"/>
        <v>5</v>
      </c>
    </row>
    <row r="1424" spans="1:2" x14ac:dyDescent="0.25">
      <c r="A1424" s="2">
        <v>43427</v>
      </c>
      <c r="B1424">
        <f t="shared" si="22"/>
        <v>6</v>
      </c>
    </row>
    <row r="1425" spans="1:2" x14ac:dyDescent="0.25">
      <c r="A1425" s="2">
        <v>43428</v>
      </c>
      <c r="B1425">
        <f t="shared" si="22"/>
        <v>7</v>
      </c>
    </row>
    <row r="1426" spans="1:2" x14ac:dyDescent="0.25">
      <c r="A1426" s="2">
        <v>43429</v>
      </c>
      <c r="B1426">
        <f t="shared" si="22"/>
        <v>1</v>
      </c>
    </row>
    <row r="1427" spans="1:2" x14ac:dyDescent="0.25">
      <c r="A1427" s="2">
        <v>43430</v>
      </c>
      <c r="B1427">
        <f t="shared" si="22"/>
        <v>2</v>
      </c>
    </row>
    <row r="1428" spans="1:2" x14ac:dyDescent="0.25">
      <c r="A1428" s="2">
        <v>43431</v>
      </c>
      <c r="B1428">
        <f t="shared" si="22"/>
        <v>3</v>
      </c>
    </row>
    <row r="1429" spans="1:2" x14ac:dyDescent="0.25">
      <c r="A1429" s="2">
        <v>43432</v>
      </c>
      <c r="B1429">
        <f t="shared" si="22"/>
        <v>4</v>
      </c>
    </row>
    <row r="1430" spans="1:2" x14ac:dyDescent="0.25">
      <c r="A1430" s="2">
        <v>43433</v>
      </c>
      <c r="B1430">
        <f t="shared" si="22"/>
        <v>5</v>
      </c>
    </row>
    <row r="1431" spans="1:2" x14ac:dyDescent="0.25">
      <c r="A1431" s="2">
        <v>43434</v>
      </c>
      <c r="B1431">
        <f t="shared" si="22"/>
        <v>6</v>
      </c>
    </row>
    <row r="1432" spans="1:2" x14ac:dyDescent="0.25">
      <c r="A1432" s="2">
        <v>43435</v>
      </c>
      <c r="B1432">
        <f t="shared" si="22"/>
        <v>7</v>
      </c>
    </row>
    <row r="1433" spans="1:2" x14ac:dyDescent="0.25">
      <c r="A1433" s="2">
        <v>43436</v>
      </c>
      <c r="B1433">
        <f t="shared" si="22"/>
        <v>1</v>
      </c>
    </row>
    <row r="1434" spans="1:2" x14ac:dyDescent="0.25">
      <c r="A1434" s="2">
        <v>43437</v>
      </c>
      <c r="B1434">
        <f t="shared" si="22"/>
        <v>2</v>
      </c>
    </row>
    <row r="1435" spans="1:2" x14ac:dyDescent="0.25">
      <c r="A1435" s="2">
        <v>43438</v>
      </c>
      <c r="B1435">
        <f t="shared" si="22"/>
        <v>3</v>
      </c>
    </row>
    <row r="1436" spans="1:2" x14ac:dyDescent="0.25">
      <c r="A1436" s="2">
        <v>43439</v>
      </c>
      <c r="B1436">
        <f t="shared" si="22"/>
        <v>4</v>
      </c>
    </row>
    <row r="1437" spans="1:2" x14ac:dyDescent="0.25">
      <c r="A1437" s="2">
        <v>43440</v>
      </c>
      <c r="B1437">
        <f t="shared" si="22"/>
        <v>5</v>
      </c>
    </row>
    <row r="1438" spans="1:2" x14ac:dyDescent="0.25">
      <c r="A1438" s="2">
        <v>43441</v>
      </c>
      <c r="B1438">
        <f t="shared" si="22"/>
        <v>6</v>
      </c>
    </row>
    <row r="1439" spans="1:2" x14ac:dyDescent="0.25">
      <c r="A1439" s="2">
        <v>43442</v>
      </c>
      <c r="B1439">
        <f t="shared" si="22"/>
        <v>7</v>
      </c>
    </row>
    <row r="1440" spans="1:2" x14ac:dyDescent="0.25">
      <c r="A1440" s="2">
        <v>43443</v>
      </c>
      <c r="B1440">
        <f t="shared" si="22"/>
        <v>1</v>
      </c>
    </row>
    <row r="1441" spans="1:2" x14ac:dyDescent="0.25">
      <c r="A1441" s="2">
        <v>43444</v>
      </c>
      <c r="B1441">
        <f t="shared" si="22"/>
        <v>2</v>
      </c>
    </row>
    <row r="1442" spans="1:2" x14ac:dyDescent="0.25">
      <c r="A1442" s="2">
        <v>43445</v>
      </c>
      <c r="B1442">
        <f t="shared" si="22"/>
        <v>3</v>
      </c>
    </row>
    <row r="1443" spans="1:2" x14ac:dyDescent="0.25">
      <c r="A1443" s="2">
        <v>43446</v>
      </c>
      <c r="B1443">
        <f t="shared" si="22"/>
        <v>4</v>
      </c>
    </row>
    <row r="1444" spans="1:2" x14ac:dyDescent="0.25">
      <c r="A1444" s="2">
        <v>43447</v>
      </c>
      <c r="B1444">
        <f t="shared" si="22"/>
        <v>5</v>
      </c>
    </row>
    <row r="1445" spans="1:2" x14ac:dyDescent="0.25">
      <c r="A1445" s="2">
        <v>43448</v>
      </c>
      <c r="B1445">
        <f t="shared" si="22"/>
        <v>6</v>
      </c>
    </row>
    <row r="1446" spans="1:2" x14ac:dyDescent="0.25">
      <c r="A1446" s="2">
        <v>43449</v>
      </c>
      <c r="B1446">
        <f t="shared" si="22"/>
        <v>7</v>
      </c>
    </row>
    <row r="1447" spans="1:2" x14ac:dyDescent="0.25">
      <c r="A1447" s="2">
        <v>43450</v>
      </c>
      <c r="B1447">
        <f t="shared" si="22"/>
        <v>1</v>
      </c>
    </row>
    <row r="1448" spans="1:2" x14ac:dyDescent="0.25">
      <c r="A1448" s="2">
        <v>43451</v>
      </c>
      <c r="B1448">
        <f t="shared" si="22"/>
        <v>2</v>
      </c>
    </row>
    <row r="1449" spans="1:2" x14ac:dyDescent="0.25">
      <c r="A1449" s="2">
        <v>43452</v>
      </c>
      <c r="B1449">
        <f t="shared" si="22"/>
        <v>3</v>
      </c>
    </row>
    <row r="1450" spans="1:2" x14ac:dyDescent="0.25">
      <c r="A1450" s="2">
        <v>43453</v>
      </c>
      <c r="B1450">
        <f t="shared" si="22"/>
        <v>4</v>
      </c>
    </row>
    <row r="1451" spans="1:2" x14ac:dyDescent="0.25">
      <c r="A1451" s="2">
        <v>43454</v>
      </c>
      <c r="B1451">
        <f t="shared" si="22"/>
        <v>5</v>
      </c>
    </row>
    <row r="1452" spans="1:2" x14ac:dyDescent="0.25">
      <c r="A1452" s="2">
        <v>43455</v>
      </c>
      <c r="B1452">
        <f t="shared" si="22"/>
        <v>6</v>
      </c>
    </row>
    <row r="1453" spans="1:2" x14ac:dyDescent="0.25">
      <c r="A1453" s="2">
        <v>43456</v>
      </c>
      <c r="B1453">
        <f t="shared" si="22"/>
        <v>7</v>
      </c>
    </row>
    <row r="1454" spans="1:2" x14ac:dyDescent="0.25">
      <c r="A1454" s="2">
        <v>43457</v>
      </c>
      <c r="B1454">
        <f t="shared" si="22"/>
        <v>1</v>
      </c>
    </row>
    <row r="1455" spans="1:2" x14ac:dyDescent="0.25">
      <c r="A1455" s="2">
        <v>43458</v>
      </c>
      <c r="B1455">
        <f t="shared" si="22"/>
        <v>2</v>
      </c>
    </row>
    <row r="1456" spans="1:2" x14ac:dyDescent="0.25">
      <c r="A1456" s="2">
        <v>43459</v>
      </c>
      <c r="B1456">
        <f t="shared" si="22"/>
        <v>3</v>
      </c>
    </row>
    <row r="1457" spans="1:2" x14ac:dyDescent="0.25">
      <c r="A1457" s="2">
        <v>43460</v>
      </c>
      <c r="B1457">
        <f t="shared" si="22"/>
        <v>4</v>
      </c>
    </row>
    <row r="1458" spans="1:2" x14ac:dyDescent="0.25">
      <c r="A1458" s="2">
        <v>43461</v>
      </c>
      <c r="B1458">
        <f t="shared" si="22"/>
        <v>5</v>
      </c>
    </row>
    <row r="1459" spans="1:2" x14ac:dyDescent="0.25">
      <c r="A1459" s="2">
        <v>43462</v>
      </c>
      <c r="B1459">
        <f t="shared" si="22"/>
        <v>6</v>
      </c>
    </row>
    <row r="1460" spans="1:2" x14ac:dyDescent="0.25">
      <c r="A1460" s="2">
        <v>43463</v>
      </c>
      <c r="B1460">
        <f t="shared" si="22"/>
        <v>7</v>
      </c>
    </row>
    <row r="1461" spans="1:2" x14ac:dyDescent="0.25">
      <c r="A1461" s="2">
        <v>43464</v>
      </c>
      <c r="B1461">
        <f t="shared" si="22"/>
        <v>1</v>
      </c>
    </row>
    <row r="1462" spans="1:2" x14ac:dyDescent="0.25">
      <c r="A1462" s="2">
        <v>43465</v>
      </c>
      <c r="B1462">
        <f t="shared" si="22"/>
        <v>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Customers</vt:lpstr>
      <vt:lpstr>Products</vt:lpstr>
      <vt:lpstr>PivotTables</vt:lpstr>
      <vt:lpstr>Orders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iason.prassides</cp:lastModifiedBy>
  <dcterms:created xsi:type="dcterms:W3CDTF">2023-07-26T13:39:43Z</dcterms:created>
  <dcterms:modified xsi:type="dcterms:W3CDTF">2023-07-27T10:16:37Z</dcterms:modified>
</cp:coreProperties>
</file>